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.AD.EPA.GOV\ORD\RTP\USERS\K-Q\MWallace\Net MyDocuments\Papers\Submitted\PAH Recovery and Reactivity Paper\Submission Files\"/>
    </mc:Choice>
  </mc:AlternateContent>
  <xr:revisionPtr revIDLastSave="0" documentId="13_ncr:1_{DF0455C1-D2A7-4438-B6DA-D9F0617EC5FC}" xr6:coauthVersionLast="36" xr6:coauthVersionMax="36" xr10:uidLastSave="{00000000-0000-0000-0000-000000000000}"/>
  <bookViews>
    <workbookView xWindow="0" yWindow="0" windowWidth="11265" windowHeight="3930" firstSheet="4" activeTab="10" xr2:uid="{E51A27D5-F524-4D4A-AC68-CE74E5CB7CC8}"/>
  </bookViews>
  <sheets>
    <sheet name="Cover page" sheetId="12" r:id="rId1"/>
    <sheet name="Data Description" sheetId="11" r:id="rId2"/>
    <sheet name="Incomplete Desorption" sheetId="9" r:id="rId3"/>
    <sheet name="Carbograph Method 1" sheetId="2" r:id="rId4"/>
    <sheet name="Carbograph Method 2" sheetId="3" r:id="rId5"/>
    <sheet name="Carbograph Method 3" sheetId="4" r:id="rId6"/>
    <sheet name="Method Optimization" sheetId="5" r:id="rId7"/>
    <sheet name="Breakthrough" sheetId="10" r:id="rId8"/>
    <sheet name="Heat" sheetId="8" r:id="rId9"/>
    <sheet name="Additional Sorbent Tubes" sheetId="6" r:id="rId10"/>
    <sheet name="Reaction Products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X20" i="1" l="1"/>
  <c r="AX19" i="1"/>
  <c r="AW20" i="1"/>
  <c r="AW19" i="1"/>
  <c r="M20" i="1"/>
  <c r="M19" i="1"/>
  <c r="L20" i="1"/>
  <c r="L19" i="1"/>
  <c r="N19" i="1" s="1"/>
  <c r="AY20" i="1" l="1"/>
  <c r="N20" i="1"/>
  <c r="AY19" i="1"/>
  <c r="Y39" i="8" l="1"/>
  <c r="Z39" i="8"/>
  <c r="AA39" i="8"/>
  <c r="AB39" i="8"/>
  <c r="AC39" i="8"/>
  <c r="AD39" i="8"/>
  <c r="X39" i="8"/>
  <c r="Y35" i="8"/>
  <c r="Z35" i="8"/>
  <c r="AA35" i="8"/>
  <c r="AB35" i="8"/>
  <c r="AC35" i="8"/>
  <c r="AD35" i="8"/>
  <c r="X35" i="8"/>
  <c r="Y30" i="8"/>
  <c r="Z30" i="8"/>
  <c r="AA30" i="8"/>
  <c r="AB30" i="8"/>
  <c r="AC30" i="8"/>
  <c r="AD30" i="8"/>
  <c r="X30" i="8"/>
  <c r="Y26" i="8"/>
  <c r="Z26" i="8"/>
  <c r="AA26" i="8"/>
  <c r="AB26" i="8"/>
  <c r="AC26" i="8"/>
  <c r="AD26" i="8"/>
  <c r="X26" i="8"/>
  <c r="Y21" i="8"/>
  <c r="Z21" i="8"/>
  <c r="AA21" i="8"/>
  <c r="AB21" i="8"/>
  <c r="AC21" i="8"/>
  <c r="AD21" i="8"/>
  <c r="X21" i="8"/>
  <c r="Y17" i="8"/>
  <c r="Z17" i="8"/>
  <c r="AA17" i="8"/>
  <c r="AB17" i="8"/>
  <c r="AC17" i="8"/>
  <c r="AD17" i="8"/>
  <c r="X17" i="8"/>
  <c r="Y12" i="8"/>
  <c r="Z12" i="8"/>
  <c r="AA12" i="8"/>
  <c r="AB12" i="8"/>
  <c r="AC12" i="8"/>
  <c r="AD12" i="8"/>
  <c r="X12" i="8"/>
  <c r="Y8" i="8"/>
  <c r="Z8" i="8"/>
  <c r="AA8" i="8"/>
  <c r="AB8" i="8"/>
  <c r="AC8" i="8"/>
  <c r="AD8" i="8"/>
  <c r="X8" i="8"/>
  <c r="D43" i="4"/>
  <c r="D44" i="4"/>
  <c r="D45" i="4"/>
  <c r="D46" i="4"/>
  <c r="D47" i="4"/>
  <c r="D48" i="4"/>
  <c r="D49" i="4"/>
  <c r="D42" i="4"/>
  <c r="D43" i="2"/>
  <c r="D44" i="2"/>
  <c r="D45" i="2"/>
  <c r="D46" i="2"/>
  <c r="D47" i="2"/>
  <c r="D48" i="2"/>
  <c r="D49" i="2"/>
  <c r="D42" i="2"/>
  <c r="W25" i="9" l="1"/>
  <c r="X25" i="9"/>
  <c r="Y25" i="9"/>
  <c r="Z25" i="9"/>
  <c r="AA25" i="9"/>
  <c r="AB25" i="9"/>
  <c r="AC25" i="9"/>
  <c r="W26" i="9"/>
  <c r="X26" i="9"/>
  <c r="Y26" i="9"/>
  <c r="Z26" i="9"/>
  <c r="AA26" i="9"/>
  <c r="AB26" i="9"/>
  <c r="AC26" i="9"/>
  <c r="W27" i="9"/>
  <c r="X27" i="9"/>
  <c r="Y27" i="9"/>
  <c r="Z27" i="9"/>
  <c r="AA27" i="9"/>
  <c r="AB27" i="9"/>
  <c r="AC27" i="9"/>
  <c r="V26" i="9"/>
  <c r="V27" i="9"/>
  <c r="N6" i="9"/>
  <c r="O6" i="9"/>
  <c r="P6" i="9"/>
  <c r="Q6" i="9"/>
  <c r="R6" i="9"/>
  <c r="S6" i="9"/>
  <c r="T6" i="9"/>
  <c r="N7" i="9"/>
  <c r="O7" i="9"/>
  <c r="P7" i="9"/>
  <c r="Q7" i="9"/>
  <c r="R7" i="9"/>
  <c r="S7" i="9"/>
  <c r="T7" i="9"/>
  <c r="N8" i="9"/>
  <c r="O8" i="9"/>
  <c r="P8" i="9"/>
  <c r="Q8" i="9"/>
  <c r="R8" i="9"/>
  <c r="S8" i="9"/>
  <c r="T8" i="9"/>
  <c r="O5" i="9"/>
  <c r="P5" i="9"/>
  <c r="Q5" i="9"/>
  <c r="R5" i="9"/>
  <c r="S5" i="9"/>
  <c r="T5" i="9"/>
  <c r="N5" i="9"/>
  <c r="U21" i="10"/>
  <c r="T21" i="10"/>
  <c r="S21" i="10"/>
  <c r="R21" i="10"/>
  <c r="Q21" i="10"/>
  <c r="P21" i="10"/>
  <c r="O21" i="10"/>
  <c r="U20" i="10"/>
  <c r="T20" i="10"/>
  <c r="S20" i="10"/>
  <c r="R20" i="10"/>
  <c r="Q20" i="10"/>
  <c r="P20" i="10"/>
  <c r="O20" i="10"/>
  <c r="U19" i="10"/>
  <c r="T19" i="10"/>
  <c r="S19" i="10"/>
  <c r="R19" i="10"/>
  <c r="Q19" i="10"/>
  <c r="P19" i="10"/>
  <c r="O19" i="10"/>
  <c r="U17" i="10"/>
  <c r="T17" i="10"/>
  <c r="S17" i="10"/>
  <c r="R17" i="10"/>
  <c r="Q17" i="10"/>
  <c r="P17" i="10"/>
  <c r="O17" i="10"/>
  <c r="U16" i="10"/>
  <c r="T16" i="10"/>
  <c r="S16" i="10"/>
  <c r="R16" i="10"/>
  <c r="Q16" i="10"/>
  <c r="P16" i="10"/>
  <c r="O16" i="10"/>
  <c r="U15" i="10"/>
  <c r="T15" i="10"/>
  <c r="S15" i="10"/>
  <c r="R15" i="10"/>
  <c r="Q15" i="10"/>
  <c r="P15" i="10"/>
  <c r="O15" i="10"/>
  <c r="U11" i="10"/>
  <c r="T11" i="10"/>
  <c r="S11" i="10"/>
  <c r="R11" i="10"/>
  <c r="Q11" i="10"/>
  <c r="P11" i="10"/>
  <c r="O11" i="10"/>
  <c r="U10" i="10"/>
  <c r="T10" i="10"/>
  <c r="S10" i="10"/>
  <c r="R10" i="10"/>
  <c r="Q10" i="10"/>
  <c r="P10" i="10"/>
  <c r="O10" i="10"/>
  <c r="U9" i="10"/>
  <c r="T9" i="10"/>
  <c r="S9" i="10"/>
  <c r="R9" i="10"/>
  <c r="Q9" i="10"/>
  <c r="P9" i="10"/>
  <c r="O9" i="10"/>
  <c r="U7" i="10"/>
  <c r="T7" i="10"/>
  <c r="S7" i="10"/>
  <c r="R7" i="10"/>
  <c r="Q7" i="10"/>
  <c r="P7" i="10"/>
  <c r="O7" i="10"/>
  <c r="U6" i="10"/>
  <c r="T6" i="10"/>
  <c r="S6" i="10"/>
  <c r="R6" i="10"/>
  <c r="Q6" i="10"/>
  <c r="P6" i="10"/>
  <c r="O6" i="10"/>
  <c r="U5" i="10"/>
  <c r="T5" i="10"/>
  <c r="S5" i="10"/>
  <c r="R5" i="10"/>
  <c r="Q5" i="10"/>
  <c r="P5" i="10"/>
  <c r="O5" i="10"/>
  <c r="T27" i="9"/>
  <c r="S27" i="9"/>
  <c r="R27" i="9"/>
  <c r="Q27" i="9"/>
  <c r="P27" i="9"/>
  <c r="O27" i="9"/>
  <c r="N27" i="9"/>
  <c r="T26" i="9"/>
  <c r="S26" i="9"/>
  <c r="R26" i="9"/>
  <c r="Q26" i="9"/>
  <c r="P26" i="9"/>
  <c r="O26" i="9"/>
  <c r="N26" i="9"/>
  <c r="T25" i="9"/>
  <c r="S25" i="9"/>
  <c r="R25" i="9"/>
  <c r="Q25" i="9"/>
  <c r="P25" i="9"/>
  <c r="O25" i="9"/>
  <c r="N25" i="9"/>
  <c r="T21" i="9"/>
  <c r="S21" i="9"/>
  <c r="R21" i="9"/>
  <c r="Q21" i="9"/>
  <c r="P21" i="9"/>
  <c r="O21" i="9"/>
  <c r="N21" i="9"/>
  <c r="T20" i="9"/>
  <c r="S20" i="9"/>
  <c r="R20" i="9"/>
  <c r="Q20" i="9"/>
  <c r="P20" i="9"/>
  <c r="O20" i="9"/>
  <c r="N20" i="9"/>
  <c r="T19" i="9"/>
  <c r="S19" i="9"/>
  <c r="R19" i="9"/>
  <c r="Q19" i="9"/>
  <c r="P19" i="9"/>
  <c r="O19" i="9"/>
  <c r="N19" i="9"/>
  <c r="AD6" i="10" l="1"/>
  <c r="Y10" i="10"/>
  <c r="AC10" i="10"/>
  <c r="AA5" i="10"/>
  <c r="X5" i="10"/>
  <c r="Y16" i="10"/>
  <c r="AC16" i="10"/>
  <c r="Y20" i="10"/>
  <c r="Y21" i="10" s="1"/>
  <c r="AC20" i="10"/>
  <c r="AC21" i="10" s="1"/>
  <c r="AA9" i="10"/>
  <c r="Y5" i="10"/>
  <c r="AC15" i="10"/>
  <c r="AA16" i="10"/>
  <c r="AC19" i="10"/>
  <c r="AA20" i="10"/>
  <c r="AC5" i="10"/>
  <c r="Z5" i="10"/>
  <c r="AD5" i="10"/>
  <c r="Y9" i="10"/>
  <c r="X6" i="10"/>
  <c r="X7" i="10" s="1"/>
  <c r="AB6" i="10"/>
  <c r="AC9" i="10"/>
  <c r="AA10" i="10"/>
  <c r="AA11" i="10" s="1"/>
  <c r="AA15" i="10"/>
  <c r="Y15" i="10"/>
  <c r="AA19" i="10"/>
  <c r="Y19" i="10"/>
  <c r="AA6" i="10"/>
  <c r="AA7" i="10" s="1"/>
  <c r="X9" i="10"/>
  <c r="X10" i="10"/>
  <c r="AB9" i="10"/>
  <c r="AB10" i="10"/>
  <c r="AB11" i="10" s="1"/>
  <c r="Z20" i="10"/>
  <c r="Z21" i="10" s="1"/>
  <c r="Z19" i="10"/>
  <c r="AD20" i="10"/>
  <c r="AD19" i="10"/>
  <c r="Y6" i="10"/>
  <c r="Y7" i="10" s="1"/>
  <c r="AC6" i="10"/>
  <c r="AB5" i="10"/>
  <c r="Z16" i="10"/>
  <c r="Z17" i="10" s="1"/>
  <c r="Z15" i="10"/>
  <c r="AD16" i="10"/>
  <c r="AD17" i="10" s="1"/>
  <c r="AD15" i="10"/>
  <c r="X19" i="10"/>
  <c r="X20" i="10"/>
  <c r="AB19" i="10"/>
  <c r="AB20" i="10"/>
  <c r="AB21" i="10" s="1"/>
  <c r="Z6" i="10"/>
  <c r="Z7" i="10" s="1"/>
  <c r="Z10" i="10"/>
  <c r="Z11" i="10" s="1"/>
  <c r="Z9" i="10"/>
  <c r="AD10" i="10"/>
  <c r="AD9" i="10"/>
  <c r="X15" i="10"/>
  <c r="X16" i="10"/>
  <c r="AB15" i="10"/>
  <c r="AB16" i="10"/>
  <c r="AB17" i="10" s="1"/>
  <c r="AD11" i="10" l="1"/>
  <c r="AD21" i="10"/>
  <c r="AA21" i="10"/>
  <c r="AC17" i="10"/>
  <c r="AC11" i="10"/>
  <c r="X17" i="10"/>
  <c r="AC7" i="10"/>
  <c r="X11" i="10"/>
  <c r="Y17" i="10"/>
  <c r="Y11" i="10"/>
  <c r="X21" i="10"/>
  <c r="AB7" i="10"/>
  <c r="AA17" i="10"/>
  <c r="AD7" i="10"/>
  <c r="U39" i="8"/>
  <c r="T39" i="8"/>
  <c r="S39" i="8"/>
  <c r="R39" i="8"/>
  <c r="Q39" i="8"/>
  <c r="P39" i="8"/>
  <c r="O39" i="8"/>
  <c r="U38" i="8"/>
  <c r="T38" i="8"/>
  <c r="S38" i="8"/>
  <c r="R38" i="8"/>
  <c r="Q38" i="8"/>
  <c r="P38" i="8"/>
  <c r="O38" i="8"/>
  <c r="U37" i="8"/>
  <c r="T37" i="8"/>
  <c r="S37" i="8"/>
  <c r="R37" i="8"/>
  <c r="Q37" i="8"/>
  <c r="P37" i="8"/>
  <c r="O37" i="8"/>
  <c r="U12" i="8"/>
  <c r="T12" i="8"/>
  <c r="S12" i="8"/>
  <c r="R12" i="8"/>
  <c r="Q12" i="8"/>
  <c r="P12" i="8"/>
  <c r="O12" i="8"/>
  <c r="U11" i="8"/>
  <c r="T11" i="8"/>
  <c r="S11" i="8"/>
  <c r="R11" i="8"/>
  <c r="Q11" i="8"/>
  <c r="P11" i="8"/>
  <c r="O11" i="8"/>
  <c r="U10" i="8"/>
  <c r="T10" i="8"/>
  <c r="S10" i="8"/>
  <c r="R10" i="8"/>
  <c r="Q10" i="8"/>
  <c r="P10" i="8"/>
  <c r="O10" i="8"/>
  <c r="U30" i="8"/>
  <c r="T30" i="8"/>
  <c r="S30" i="8"/>
  <c r="R30" i="8"/>
  <c r="Q30" i="8"/>
  <c r="P30" i="8"/>
  <c r="O30" i="8"/>
  <c r="U29" i="8"/>
  <c r="T29" i="8"/>
  <c r="S29" i="8"/>
  <c r="R29" i="8"/>
  <c r="Q29" i="8"/>
  <c r="P29" i="8"/>
  <c r="O29" i="8"/>
  <c r="U28" i="8"/>
  <c r="T28" i="8"/>
  <c r="S28" i="8"/>
  <c r="R28" i="8"/>
  <c r="Q28" i="8"/>
  <c r="P28" i="8"/>
  <c r="O28" i="8"/>
  <c r="U21" i="8"/>
  <c r="T21" i="8"/>
  <c r="S21" i="8"/>
  <c r="R21" i="8"/>
  <c r="Q21" i="8"/>
  <c r="P21" i="8"/>
  <c r="O21" i="8"/>
  <c r="U20" i="8"/>
  <c r="T20" i="8"/>
  <c r="S20" i="8"/>
  <c r="R20" i="8"/>
  <c r="Q20" i="8"/>
  <c r="P20" i="8"/>
  <c r="O20" i="8"/>
  <c r="U19" i="8"/>
  <c r="T19" i="8"/>
  <c r="S19" i="8"/>
  <c r="R19" i="8"/>
  <c r="Q19" i="8"/>
  <c r="P19" i="8"/>
  <c r="O19" i="8"/>
  <c r="U35" i="8"/>
  <c r="T35" i="8"/>
  <c r="S35" i="8"/>
  <c r="R35" i="8"/>
  <c r="Q35" i="8"/>
  <c r="P35" i="8"/>
  <c r="O35" i="8"/>
  <c r="U34" i="8"/>
  <c r="T34" i="8"/>
  <c r="S34" i="8"/>
  <c r="R34" i="8"/>
  <c r="Q34" i="8"/>
  <c r="P34" i="8"/>
  <c r="O34" i="8"/>
  <c r="U33" i="8"/>
  <c r="T33" i="8"/>
  <c r="S33" i="8"/>
  <c r="R33" i="8"/>
  <c r="Q33" i="8"/>
  <c r="P33" i="8"/>
  <c r="O33" i="8"/>
  <c r="U26" i="8"/>
  <c r="T26" i="8"/>
  <c r="S26" i="8"/>
  <c r="R26" i="8"/>
  <c r="Q26" i="8"/>
  <c r="P26" i="8"/>
  <c r="O26" i="8"/>
  <c r="U25" i="8"/>
  <c r="T25" i="8"/>
  <c r="S25" i="8"/>
  <c r="R25" i="8"/>
  <c r="Q25" i="8"/>
  <c r="P25" i="8"/>
  <c r="O25" i="8"/>
  <c r="U24" i="8"/>
  <c r="T24" i="8"/>
  <c r="S24" i="8"/>
  <c r="R24" i="8"/>
  <c r="Q24" i="8"/>
  <c r="P24" i="8"/>
  <c r="O24" i="8"/>
  <c r="U17" i="8"/>
  <c r="T17" i="8"/>
  <c r="S17" i="8"/>
  <c r="R17" i="8"/>
  <c r="Q17" i="8"/>
  <c r="P17" i="8"/>
  <c r="O17" i="8"/>
  <c r="U16" i="8"/>
  <c r="T16" i="8"/>
  <c r="S16" i="8"/>
  <c r="R16" i="8"/>
  <c r="Q16" i="8"/>
  <c r="P16" i="8"/>
  <c r="O16" i="8"/>
  <c r="U15" i="8"/>
  <c r="T15" i="8"/>
  <c r="S15" i="8"/>
  <c r="R15" i="8"/>
  <c r="Q15" i="8"/>
  <c r="P15" i="8"/>
  <c r="O15" i="8"/>
  <c r="U8" i="8"/>
  <c r="T8" i="8"/>
  <c r="S8" i="8"/>
  <c r="R8" i="8"/>
  <c r="Q8" i="8"/>
  <c r="P8" i="8"/>
  <c r="O8" i="8"/>
  <c r="U7" i="8"/>
  <c r="T7" i="8"/>
  <c r="S7" i="8"/>
  <c r="R7" i="8"/>
  <c r="Q7" i="8"/>
  <c r="P7" i="8"/>
  <c r="O7" i="8"/>
  <c r="U6" i="8"/>
  <c r="T6" i="8"/>
  <c r="S6" i="8"/>
  <c r="R6" i="8"/>
  <c r="Q6" i="8"/>
  <c r="P6" i="8"/>
  <c r="O6" i="8"/>
  <c r="Z10" i="8" l="1"/>
  <c r="AD10" i="8"/>
  <c r="AB28" i="8"/>
  <c r="Y16" i="8"/>
  <c r="AC15" i="8"/>
  <c r="Y29" i="8"/>
  <c r="AC29" i="8"/>
  <c r="X10" i="8"/>
  <c r="AB10" i="8"/>
  <c r="AA11" i="8"/>
  <c r="Y25" i="8"/>
  <c r="AC24" i="8"/>
  <c r="Y34" i="8"/>
  <c r="AC34" i="8"/>
  <c r="X19" i="8"/>
  <c r="AB19" i="8"/>
  <c r="Z37" i="8"/>
  <c r="AD38" i="8"/>
  <c r="AA24" i="8"/>
  <c r="Z11" i="8"/>
  <c r="AA6" i="8"/>
  <c r="X28" i="8"/>
  <c r="AB29" i="8"/>
  <c r="Y15" i="8"/>
  <c r="Z19" i="8"/>
  <c r="AD19" i="8"/>
  <c r="X38" i="8"/>
  <c r="AB38" i="8"/>
  <c r="X34" i="8"/>
  <c r="AB34" i="8"/>
  <c r="X20" i="8"/>
  <c r="Y7" i="8"/>
  <c r="AC6" i="8"/>
  <c r="AA16" i="8"/>
  <c r="AA33" i="8"/>
  <c r="Z29" i="8"/>
  <c r="AD28" i="8"/>
  <c r="Z28" i="8"/>
  <c r="AD29" i="8"/>
  <c r="X11" i="8"/>
  <c r="Y38" i="8"/>
  <c r="AC38" i="8"/>
  <c r="Z7" i="8"/>
  <c r="AD7" i="8"/>
  <c r="AA7" i="8"/>
  <c r="AC25" i="8"/>
  <c r="AA34" i="8"/>
  <c r="AC16" i="8"/>
  <c r="AA25" i="8"/>
  <c r="Y24" i="8"/>
  <c r="Z20" i="8"/>
  <c r="X37" i="8"/>
  <c r="AB37" i="8"/>
  <c r="AC33" i="8"/>
  <c r="Y6" i="8"/>
  <c r="AC7" i="8"/>
  <c r="AA15" i="8"/>
  <c r="AB20" i="8"/>
  <c r="X29" i="8"/>
  <c r="AB11" i="8"/>
  <c r="Z38" i="8"/>
  <c r="AD37" i="8"/>
  <c r="Z25" i="8"/>
  <c r="AD25" i="8"/>
  <c r="Y33" i="8"/>
  <c r="AD20" i="8"/>
  <c r="AD11" i="8"/>
  <c r="X6" i="8"/>
  <c r="X7" i="8"/>
  <c r="AB6" i="8"/>
  <c r="AB7" i="8"/>
  <c r="Z33" i="8"/>
  <c r="Z34" i="8"/>
  <c r="AD33" i="8"/>
  <c r="AD34" i="8"/>
  <c r="AA20" i="8"/>
  <c r="Y10" i="8"/>
  <c r="Y11" i="8"/>
  <c r="AC10" i="8"/>
  <c r="AC11" i="8"/>
  <c r="Z15" i="8"/>
  <c r="Z16" i="8"/>
  <c r="AA28" i="8"/>
  <c r="AA29" i="8"/>
  <c r="X16" i="8"/>
  <c r="AB16" i="8"/>
  <c r="X24" i="8"/>
  <c r="X25" i="8"/>
  <c r="AB24" i="8"/>
  <c r="AB25" i="8"/>
  <c r="AA37" i="8"/>
  <c r="AA38" i="8"/>
  <c r="AD15" i="8"/>
  <c r="AD16" i="8"/>
  <c r="Y19" i="8"/>
  <c r="Y20" i="8"/>
  <c r="AC19" i="8"/>
  <c r="AC20" i="8"/>
  <c r="Z6" i="8"/>
  <c r="AD6" i="8"/>
  <c r="X15" i="8"/>
  <c r="AB15" i="8"/>
  <c r="Z24" i="8"/>
  <c r="AD24" i="8"/>
  <c r="X33" i="8"/>
  <c r="AB33" i="8"/>
  <c r="AA19" i="8"/>
  <c r="Y28" i="8"/>
  <c r="AC28" i="8"/>
  <c r="AA10" i="8"/>
  <c r="Y37" i="8"/>
  <c r="AC37" i="8"/>
  <c r="BB14" i="1" l="1"/>
  <c r="BC14" i="1"/>
  <c r="BD14" i="1"/>
  <c r="BE14" i="1"/>
  <c r="BB15" i="1"/>
  <c r="BC15" i="1"/>
  <c r="BD15" i="1"/>
  <c r="BE15" i="1"/>
  <c r="AL15" i="1"/>
  <c r="AK15" i="1"/>
  <c r="AJ15" i="1"/>
  <c r="AG15" i="1"/>
  <c r="AF15" i="1"/>
  <c r="AE15" i="1"/>
  <c r="AD15" i="1"/>
  <c r="AC15" i="1"/>
  <c r="AB15" i="1"/>
  <c r="CR15" i="1"/>
  <c r="CQ15" i="1"/>
  <c r="CP15" i="1"/>
  <c r="CO15" i="1"/>
  <c r="CN15" i="1"/>
  <c r="CM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G15" i="1"/>
  <c r="BF15" i="1"/>
  <c r="AT15" i="1"/>
  <c r="AS15" i="1"/>
  <c r="AR15" i="1"/>
  <c r="AQ15" i="1"/>
  <c r="AP15" i="1"/>
  <c r="AO15" i="1"/>
  <c r="Y15" i="1"/>
  <c r="X15" i="1"/>
  <c r="W15" i="1"/>
  <c r="V15" i="1"/>
  <c r="U15" i="1"/>
  <c r="T15" i="1"/>
  <c r="S15" i="1"/>
  <c r="R15" i="1"/>
  <c r="Q15" i="1"/>
  <c r="I15" i="1"/>
  <c r="H15" i="1"/>
  <c r="G15" i="1"/>
  <c r="F15" i="1"/>
  <c r="E15" i="1"/>
  <c r="D15" i="1"/>
  <c r="C15" i="1"/>
  <c r="B15" i="1"/>
  <c r="AL14" i="1"/>
  <c r="AK14" i="1"/>
  <c r="AJ14" i="1"/>
  <c r="AG14" i="1"/>
  <c r="AF14" i="1"/>
  <c r="AE14" i="1"/>
  <c r="AD14" i="1"/>
  <c r="AC14" i="1"/>
  <c r="AB14" i="1"/>
  <c r="CR14" i="1"/>
  <c r="CQ14" i="1"/>
  <c r="CP14" i="1"/>
  <c r="CO14" i="1"/>
  <c r="CN14" i="1"/>
  <c r="CM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G14" i="1"/>
  <c r="BF14" i="1"/>
  <c r="AT14" i="1"/>
  <c r="AS14" i="1"/>
  <c r="AR14" i="1"/>
  <c r="AQ14" i="1"/>
  <c r="AP14" i="1"/>
  <c r="AO14" i="1"/>
  <c r="Y14" i="1"/>
  <c r="X14" i="1"/>
  <c r="W14" i="1"/>
  <c r="V14" i="1"/>
  <c r="U14" i="1"/>
  <c r="T14" i="1"/>
  <c r="S14" i="1"/>
  <c r="R14" i="1"/>
  <c r="Q14" i="1"/>
  <c r="I14" i="1"/>
  <c r="H14" i="1"/>
  <c r="G14" i="1"/>
  <c r="F14" i="1"/>
  <c r="E14" i="1"/>
  <c r="D14" i="1"/>
  <c r="C14" i="1"/>
  <c r="B14" i="1"/>
  <c r="AG38" i="6"/>
  <c r="AF38" i="6"/>
  <c r="AE38" i="6"/>
  <c r="AB38" i="6"/>
  <c r="AA38" i="6"/>
  <c r="Z38" i="6"/>
  <c r="Y38" i="6"/>
  <c r="X38" i="6"/>
  <c r="W38" i="6"/>
  <c r="CG38" i="6"/>
  <c r="CF38" i="6"/>
  <c r="CE38" i="6"/>
  <c r="CD38" i="6"/>
  <c r="CC38" i="6"/>
  <c r="CB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W38" i="6"/>
  <c r="AV38" i="6"/>
  <c r="AU38" i="6"/>
  <c r="AT38" i="6"/>
  <c r="AS38" i="6"/>
  <c r="AR38" i="6"/>
  <c r="AO38" i="6"/>
  <c r="AN38" i="6"/>
  <c r="AM38" i="6"/>
  <c r="AL38" i="6"/>
  <c r="AK38" i="6"/>
  <c r="AJ38" i="6"/>
  <c r="T38" i="6"/>
  <c r="S38" i="6"/>
  <c r="R38" i="6"/>
  <c r="Q38" i="6"/>
  <c r="P38" i="6"/>
  <c r="O38" i="6"/>
  <c r="N38" i="6"/>
  <c r="M38" i="6"/>
  <c r="L38" i="6"/>
  <c r="I38" i="6"/>
  <c r="H38" i="6"/>
  <c r="G38" i="6"/>
  <c r="F38" i="6"/>
  <c r="E38" i="6"/>
  <c r="D38" i="6"/>
  <c r="C38" i="6"/>
  <c r="B38" i="6"/>
  <c r="AG37" i="6"/>
  <c r="AF37" i="6"/>
  <c r="AE37" i="6"/>
  <c r="AB37" i="6"/>
  <c r="AA37" i="6"/>
  <c r="Z37" i="6"/>
  <c r="Y37" i="6"/>
  <c r="X37" i="6"/>
  <c r="W37" i="6"/>
  <c r="CG37" i="6"/>
  <c r="CF37" i="6"/>
  <c r="CE37" i="6"/>
  <c r="CD37" i="6"/>
  <c r="CC37" i="6"/>
  <c r="CB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W37" i="6"/>
  <c r="AV37" i="6"/>
  <c r="AU37" i="6"/>
  <c r="AT37" i="6"/>
  <c r="AS37" i="6"/>
  <c r="AR37" i="6"/>
  <c r="AO37" i="6"/>
  <c r="AN37" i="6"/>
  <c r="AM37" i="6"/>
  <c r="AL37" i="6"/>
  <c r="AK37" i="6"/>
  <c r="AJ37" i="6"/>
  <c r="T37" i="6"/>
  <c r="S37" i="6"/>
  <c r="R37" i="6"/>
  <c r="Q37" i="6"/>
  <c r="P37" i="6"/>
  <c r="O37" i="6"/>
  <c r="N37" i="6"/>
  <c r="M37" i="6"/>
  <c r="L37" i="6"/>
  <c r="I37" i="6"/>
  <c r="H37" i="6"/>
  <c r="G37" i="6"/>
  <c r="F37" i="6"/>
  <c r="E37" i="6"/>
  <c r="D37" i="6"/>
  <c r="C37" i="6"/>
  <c r="B37" i="6"/>
  <c r="AG36" i="6"/>
  <c r="AF36" i="6"/>
  <c r="AE36" i="6"/>
  <c r="AB36" i="6"/>
  <c r="AA36" i="6"/>
  <c r="Z36" i="6"/>
  <c r="Y36" i="6"/>
  <c r="X36" i="6"/>
  <c r="W36" i="6"/>
  <c r="CG36" i="6"/>
  <c r="CF36" i="6"/>
  <c r="CE36" i="6"/>
  <c r="CD36" i="6"/>
  <c r="CC36" i="6"/>
  <c r="CB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W36" i="6"/>
  <c r="AV36" i="6"/>
  <c r="AU36" i="6"/>
  <c r="AT36" i="6"/>
  <c r="AS36" i="6"/>
  <c r="AR36" i="6"/>
  <c r="AO36" i="6"/>
  <c r="AN36" i="6"/>
  <c r="AM36" i="6"/>
  <c r="AL36" i="6"/>
  <c r="AK36" i="6"/>
  <c r="AJ36" i="6"/>
  <c r="T36" i="6"/>
  <c r="S36" i="6"/>
  <c r="R36" i="6"/>
  <c r="Q36" i="6"/>
  <c r="P36" i="6"/>
  <c r="O36" i="6"/>
  <c r="N36" i="6"/>
  <c r="M36" i="6"/>
  <c r="L36" i="6"/>
  <c r="I36" i="6"/>
  <c r="H36" i="6"/>
  <c r="G36" i="6"/>
  <c r="F36" i="6"/>
  <c r="E36" i="6"/>
  <c r="D36" i="6"/>
  <c r="C36" i="6"/>
  <c r="AG35" i="6"/>
  <c r="AF35" i="6"/>
  <c r="AE35" i="6"/>
  <c r="AB35" i="6"/>
  <c r="AA35" i="6"/>
  <c r="Z35" i="6"/>
  <c r="Y35" i="6"/>
  <c r="X35" i="6"/>
  <c r="W35" i="6"/>
  <c r="CG35" i="6"/>
  <c r="CF35" i="6"/>
  <c r="CE35" i="6"/>
  <c r="CD35" i="6"/>
  <c r="CC35" i="6"/>
  <c r="CB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W35" i="6"/>
  <c r="AV35" i="6"/>
  <c r="AU35" i="6"/>
  <c r="AT35" i="6"/>
  <c r="AS35" i="6"/>
  <c r="AR35" i="6"/>
  <c r="AO35" i="6"/>
  <c r="AN35" i="6"/>
  <c r="AM35" i="6"/>
  <c r="AL35" i="6"/>
  <c r="AK35" i="6"/>
  <c r="AJ35" i="6"/>
  <c r="T35" i="6"/>
  <c r="S35" i="6"/>
  <c r="R35" i="6"/>
  <c r="Q35" i="6"/>
  <c r="P35" i="6"/>
  <c r="O35" i="6"/>
  <c r="N35" i="6"/>
  <c r="M35" i="6"/>
  <c r="L35" i="6"/>
  <c r="I35" i="6"/>
  <c r="H35" i="6"/>
  <c r="G35" i="6"/>
  <c r="F35" i="6"/>
  <c r="E35" i="6"/>
  <c r="D35" i="6"/>
  <c r="C35" i="6"/>
  <c r="B35" i="6"/>
  <c r="AG34" i="6"/>
  <c r="AF34" i="6"/>
  <c r="AE34" i="6"/>
  <c r="AB34" i="6"/>
  <c r="AA34" i="6"/>
  <c r="Z34" i="6"/>
  <c r="Y34" i="6"/>
  <c r="X34" i="6"/>
  <c r="W34" i="6"/>
  <c r="CG34" i="6"/>
  <c r="CF34" i="6"/>
  <c r="CE34" i="6"/>
  <c r="CD34" i="6"/>
  <c r="CC34" i="6"/>
  <c r="CB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W34" i="6"/>
  <c r="AV34" i="6"/>
  <c r="AU34" i="6"/>
  <c r="AT34" i="6"/>
  <c r="AS34" i="6"/>
  <c r="AR34" i="6"/>
  <c r="AO34" i="6"/>
  <c r="AN34" i="6"/>
  <c r="AM34" i="6"/>
  <c r="AL34" i="6"/>
  <c r="AK34" i="6"/>
  <c r="AJ34" i="6"/>
  <c r="T34" i="6"/>
  <c r="S34" i="6"/>
  <c r="R34" i="6"/>
  <c r="Q34" i="6"/>
  <c r="P34" i="6"/>
  <c r="O34" i="6"/>
  <c r="N34" i="6"/>
  <c r="M34" i="6"/>
  <c r="L34" i="6"/>
  <c r="I34" i="6"/>
  <c r="H34" i="6"/>
  <c r="G34" i="6"/>
  <c r="F34" i="6"/>
  <c r="E34" i="6"/>
  <c r="D34" i="6"/>
  <c r="C34" i="6"/>
  <c r="AG33" i="6"/>
  <c r="AF33" i="6"/>
  <c r="AE33" i="6"/>
  <c r="AB33" i="6"/>
  <c r="AA33" i="6"/>
  <c r="Z33" i="6"/>
  <c r="Y33" i="6"/>
  <c r="X33" i="6"/>
  <c r="W33" i="6"/>
  <c r="CG33" i="6"/>
  <c r="CF33" i="6"/>
  <c r="CE33" i="6"/>
  <c r="CD33" i="6"/>
  <c r="CC33" i="6"/>
  <c r="CB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W33" i="6"/>
  <c r="AV33" i="6"/>
  <c r="AU33" i="6"/>
  <c r="AT33" i="6"/>
  <c r="AS33" i="6"/>
  <c r="AR33" i="6"/>
  <c r="AO33" i="6"/>
  <c r="AN33" i="6"/>
  <c r="AM33" i="6"/>
  <c r="AL33" i="6"/>
  <c r="AK33" i="6"/>
  <c r="AJ33" i="6"/>
  <c r="T33" i="6"/>
  <c r="S33" i="6"/>
  <c r="R33" i="6"/>
  <c r="Q33" i="6"/>
  <c r="P33" i="6"/>
  <c r="O33" i="6"/>
  <c r="N33" i="6"/>
  <c r="M33" i="6"/>
  <c r="L33" i="6"/>
  <c r="I33" i="6"/>
  <c r="H33" i="6"/>
  <c r="G33" i="6"/>
  <c r="F33" i="6"/>
  <c r="E33" i="6"/>
  <c r="D33" i="6"/>
  <c r="C33" i="6"/>
  <c r="AG32" i="6"/>
  <c r="AF32" i="6"/>
  <c r="AE32" i="6"/>
  <c r="AB32" i="6"/>
  <c r="AA32" i="6"/>
  <c r="Z32" i="6"/>
  <c r="Y32" i="6"/>
  <c r="X32" i="6"/>
  <c r="W32" i="6"/>
  <c r="CG32" i="6"/>
  <c r="CF32" i="6"/>
  <c r="CE32" i="6"/>
  <c r="CD32" i="6"/>
  <c r="CC32" i="6"/>
  <c r="CB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N42" i="6" s="1"/>
  <c r="BK32" i="6"/>
  <c r="BJ32" i="6"/>
  <c r="BI32" i="6"/>
  <c r="BH32" i="6"/>
  <c r="BG32" i="6"/>
  <c r="BF32" i="6"/>
  <c r="BE32" i="6"/>
  <c r="BD32" i="6"/>
  <c r="BC32" i="6"/>
  <c r="BB32" i="6"/>
  <c r="BA32" i="6"/>
  <c r="AZ32" i="6"/>
  <c r="AW32" i="6"/>
  <c r="AV32" i="6"/>
  <c r="AU32" i="6"/>
  <c r="AT32" i="6"/>
  <c r="AS32" i="6"/>
  <c r="AR32" i="6"/>
  <c r="AO32" i="6"/>
  <c r="AN32" i="6"/>
  <c r="AM32" i="6"/>
  <c r="AL32" i="6"/>
  <c r="AK32" i="6"/>
  <c r="AJ32" i="6"/>
  <c r="T32" i="6"/>
  <c r="S32" i="6"/>
  <c r="R32" i="6"/>
  <c r="Q32" i="6"/>
  <c r="P32" i="6"/>
  <c r="O32" i="6"/>
  <c r="N32" i="6"/>
  <c r="M32" i="6"/>
  <c r="L32" i="6"/>
  <c r="I32" i="6"/>
  <c r="H32" i="6"/>
  <c r="G32" i="6"/>
  <c r="F32" i="6"/>
  <c r="E32" i="6"/>
  <c r="D32" i="6"/>
  <c r="C32" i="6"/>
  <c r="B32" i="6"/>
  <c r="AF28" i="6"/>
  <c r="AE28" i="6"/>
  <c r="X28" i="6"/>
  <c r="Y28" i="6" s="1"/>
  <c r="W28" i="6"/>
  <c r="CC28" i="6"/>
  <c r="CB28" i="6"/>
  <c r="BO28" i="6"/>
  <c r="BN28" i="6"/>
  <c r="BA28" i="6"/>
  <c r="AZ28" i="6"/>
  <c r="AS28" i="6"/>
  <c r="AR28" i="6"/>
  <c r="AK28" i="6"/>
  <c r="AJ28" i="6"/>
  <c r="M28" i="6"/>
  <c r="L28" i="6"/>
  <c r="C28" i="6"/>
  <c r="B28" i="6"/>
  <c r="AF27" i="6"/>
  <c r="AE27" i="6"/>
  <c r="X27" i="6"/>
  <c r="W27" i="6"/>
  <c r="CC27" i="6"/>
  <c r="CD27" i="6" s="1"/>
  <c r="CB27" i="6"/>
  <c r="BO27" i="6"/>
  <c r="BN27" i="6"/>
  <c r="BA27" i="6"/>
  <c r="AZ27" i="6"/>
  <c r="AS27" i="6"/>
  <c r="AR27" i="6"/>
  <c r="AK27" i="6"/>
  <c r="AJ27" i="6"/>
  <c r="M27" i="6"/>
  <c r="L27" i="6"/>
  <c r="C27" i="6"/>
  <c r="B27" i="6"/>
  <c r="AF26" i="6"/>
  <c r="AE26" i="6"/>
  <c r="X26" i="6"/>
  <c r="W26" i="6"/>
  <c r="CC26" i="6"/>
  <c r="CB26" i="6"/>
  <c r="BO26" i="6"/>
  <c r="BN26" i="6"/>
  <c r="BA26" i="6"/>
  <c r="AZ26" i="6"/>
  <c r="AS26" i="6"/>
  <c r="AR26" i="6"/>
  <c r="AK26" i="6"/>
  <c r="AJ26" i="6"/>
  <c r="M26" i="6"/>
  <c r="L26" i="6"/>
  <c r="C26" i="6"/>
  <c r="B26" i="6"/>
  <c r="AF25" i="6"/>
  <c r="AE25" i="6"/>
  <c r="X25" i="6"/>
  <c r="W25" i="6"/>
  <c r="CC25" i="6"/>
  <c r="CB25" i="6"/>
  <c r="BO25" i="6"/>
  <c r="BN25" i="6"/>
  <c r="BA25" i="6"/>
  <c r="AZ25" i="6"/>
  <c r="AS25" i="6"/>
  <c r="AR25" i="6"/>
  <c r="AK25" i="6"/>
  <c r="AJ25" i="6"/>
  <c r="M25" i="6"/>
  <c r="L25" i="6"/>
  <c r="C25" i="6"/>
  <c r="B25" i="6"/>
  <c r="AF24" i="6"/>
  <c r="AE24" i="6"/>
  <c r="X24" i="6"/>
  <c r="W24" i="6"/>
  <c r="CC24" i="6"/>
  <c r="CB24" i="6"/>
  <c r="BO24" i="6"/>
  <c r="BN24" i="6"/>
  <c r="BA24" i="6"/>
  <c r="AZ24" i="6"/>
  <c r="AS24" i="6"/>
  <c r="AR24" i="6"/>
  <c r="AK24" i="6"/>
  <c r="AJ24" i="6"/>
  <c r="M24" i="6"/>
  <c r="L24" i="6"/>
  <c r="C24" i="6"/>
  <c r="B24" i="6"/>
  <c r="AF23" i="6"/>
  <c r="AE23" i="6"/>
  <c r="X23" i="6"/>
  <c r="W23" i="6"/>
  <c r="CC23" i="6"/>
  <c r="CB23" i="6"/>
  <c r="BO23" i="6"/>
  <c r="BN23" i="6"/>
  <c r="BA23" i="6"/>
  <c r="AZ23" i="6"/>
  <c r="AS23" i="6"/>
  <c r="AR23" i="6"/>
  <c r="AK23" i="6"/>
  <c r="AJ23" i="6"/>
  <c r="M23" i="6"/>
  <c r="L23" i="6"/>
  <c r="C23" i="6"/>
  <c r="B23" i="6"/>
  <c r="AF22" i="6"/>
  <c r="AE22" i="6"/>
  <c r="X22" i="6"/>
  <c r="W22" i="6"/>
  <c r="CC22" i="6"/>
  <c r="CB22" i="6"/>
  <c r="BO22" i="6"/>
  <c r="BN22" i="6"/>
  <c r="BA22" i="6"/>
  <c r="AZ22" i="6"/>
  <c r="AS22" i="6"/>
  <c r="AR22" i="6"/>
  <c r="AK22" i="6"/>
  <c r="AJ22" i="6"/>
  <c r="M22" i="6"/>
  <c r="L22" i="6"/>
  <c r="C22" i="6"/>
  <c r="B22" i="6"/>
  <c r="AF21" i="6"/>
  <c r="AE21" i="6"/>
  <c r="X21" i="6"/>
  <c r="W21" i="6"/>
  <c r="CC21" i="6"/>
  <c r="CB21" i="6"/>
  <c r="BO21" i="6"/>
  <c r="BN21" i="6"/>
  <c r="BA21" i="6"/>
  <c r="AZ21" i="6"/>
  <c r="AS21" i="6"/>
  <c r="AR21" i="6"/>
  <c r="AK21" i="6"/>
  <c r="AJ21" i="6"/>
  <c r="M21" i="6"/>
  <c r="L21" i="6"/>
  <c r="C21" i="6"/>
  <c r="B21" i="6"/>
  <c r="P38" i="4"/>
  <c r="O38" i="4"/>
  <c r="N38" i="4"/>
  <c r="M38" i="4"/>
  <c r="L38" i="4"/>
  <c r="K38" i="4"/>
  <c r="J38" i="4"/>
  <c r="I38" i="4"/>
  <c r="H38" i="4"/>
  <c r="D38" i="4"/>
  <c r="C38" i="4"/>
  <c r="B38" i="4"/>
  <c r="C49" i="4" s="1"/>
  <c r="P37" i="4"/>
  <c r="O37" i="4"/>
  <c r="N37" i="4"/>
  <c r="M37" i="4"/>
  <c r="L37" i="4"/>
  <c r="K37" i="4"/>
  <c r="J37" i="4"/>
  <c r="I37" i="4"/>
  <c r="H37" i="4"/>
  <c r="D37" i="4"/>
  <c r="C37" i="4"/>
  <c r="B37" i="4"/>
  <c r="C48" i="4" s="1"/>
  <c r="P36" i="4"/>
  <c r="O36" i="4"/>
  <c r="N36" i="4"/>
  <c r="M36" i="4"/>
  <c r="L36" i="4"/>
  <c r="K36" i="4"/>
  <c r="J36" i="4"/>
  <c r="I36" i="4"/>
  <c r="H36" i="4"/>
  <c r="D36" i="4"/>
  <c r="C36" i="4"/>
  <c r="B36" i="4"/>
  <c r="B47" i="4" s="1"/>
  <c r="P35" i="4"/>
  <c r="O35" i="4"/>
  <c r="N35" i="4"/>
  <c r="M35" i="4"/>
  <c r="L35" i="4"/>
  <c r="K35" i="4"/>
  <c r="J35" i="4"/>
  <c r="I35" i="4"/>
  <c r="H35" i="4"/>
  <c r="D35" i="4"/>
  <c r="C35" i="4"/>
  <c r="B35" i="4"/>
  <c r="C46" i="4" s="1"/>
  <c r="P34" i="4"/>
  <c r="O34" i="4"/>
  <c r="N34" i="4"/>
  <c r="M34" i="4"/>
  <c r="L34" i="4"/>
  <c r="K34" i="4"/>
  <c r="J34" i="4"/>
  <c r="I34" i="4"/>
  <c r="H34" i="4"/>
  <c r="D34" i="4"/>
  <c r="C34" i="4"/>
  <c r="B34" i="4"/>
  <c r="C45" i="4" s="1"/>
  <c r="P33" i="4"/>
  <c r="O33" i="4"/>
  <c r="N33" i="4"/>
  <c r="M33" i="4"/>
  <c r="L33" i="4"/>
  <c r="K33" i="4"/>
  <c r="J33" i="4"/>
  <c r="I33" i="4"/>
  <c r="H33" i="4"/>
  <c r="D33" i="4"/>
  <c r="C33" i="4"/>
  <c r="B33" i="4"/>
  <c r="C44" i="4" s="1"/>
  <c r="P32" i="4"/>
  <c r="O32" i="4"/>
  <c r="N32" i="4"/>
  <c r="M32" i="4"/>
  <c r="L32" i="4"/>
  <c r="K32" i="4"/>
  <c r="J32" i="4"/>
  <c r="I32" i="4"/>
  <c r="H32" i="4"/>
  <c r="D32" i="4"/>
  <c r="C32" i="4"/>
  <c r="B32" i="4"/>
  <c r="B43" i="4" s="1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C42" i="4" s="1"/>
  <c r="C27" i="4"/>
  <c r="B27" i="4"/>
  <c r="D27" i="4" s="1"/>
  <c r="C26" i="4"/>
  <c r="B26" i="4"/>
  <c r="D26" i="4" s="1"/>
  <c r="C25" i="4"/>
  <c r="D25" i="4" s="1"/>
  <c r="B25" i="4"/>
  <c r="C24" i="4"/>
  <c r="B24" i="4"/>
  <c r="D24" i="4" s="1"/>
  <c r="C23" i="4"/>
  <c r="B23" i="4"/>
  <c r="D23" i="4" s="1"/>
  <c r="C22" i="4"/>
  <c r="B22" i="4"/>
  <c r="D22" i="4" s="1"/>
  <c r="C21" i="4"/>
  <c r="D21" i="4" s="1"/>
  <c r="B21" i="4"/>
  <c r="C20" i="4"/>
  <c r="B20" i="4"/>
  <c r="D20" i="4" s="1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C49" i="3" s="1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C48" i="3" s="1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47" i="3" s="1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C46" i="3" s="1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C45" i="3" s="1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C44" i="3" s="1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43" i="3" s="1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C42" i="3" s="1"/>
  <c r="C27" i="3"/>
  <c r="D27" i="3" s="1"/>
  <c r="B27" i="3"/>
  <c r="C26" i="3"/>
  <c r="D26" i="3" s="1"/>
  <c r="B26" i="3"/>
  <c r="C25" i="3"/>
  <c r="B25" i="3"/>
  <c r="D25" i="3" s="1"/>
  <c r="D24" i="3"/>
  <c r="C24" i="3"/>
  <c r="B24" i="3"/>
  <c r="C23" i="3"/>
  <c r="D23" i="3" s="1"/>
  <c r="B23" i="3"/>
  <c r="C22" i="3"/>
  <c r="D22" i="3" s="1"/>
  <c r="B22" i="3"/>
  <c r="C21" i="3"/>
  <c r="B21" i="3"/>
  <c r="D21" i="3" s="1"/>
  <c r="D20" i="3"/>
  <c r="C20" i="3"/>
  <c r="B20" i="3"/>
  <c r="P38" i="2"/>
  <c r="O38" i="2"/>
  <c r="N38" i="2"/>
  <c r="M38" i="2"/>
  <c r="L38" i="2"/>
  <c r="K38" i="2"/>
  <c r="J38" i="2"/>
  <c r="I38" i="2"/>
  <c r="H38" i="2"/>
  <c r="D38" i="2"/>
  <c r="C38" i="2"/>
  <c r="C49" i="2" s="1"/>
  <c r="P37" i="2"/>
  <c r="O37" i="2"/>
  <c r="N37" i="2"/>
  <c r="M37" i="2"/>
  <c r="L37" i="2"/>
  <c r="K37" i="2"/>
  <c r="J37" i="2"/>
  <c r="I37" i="2"/>
  <c r="H37" i="2"/>
  <c r="D37" i="2"/>
  <c r="C37" i="2"/>
  <c r="B37" i="2"/>
  <c r="C48" i="2" s="1"/>
  <c r="P36" i="2"/>
  <c r="O36" i="2"/>
  <c r="N36" i="2"/>
  <c r="M36" i="2"/>
  <c r="L36" i="2"/>
  <c r="K36" i="2"/>
  <c r="J36" i="2"/>
  <c r="I36" i="2"/>
  <c r="H36" i="2"/>
  <c r="C47" i="2" s="1"/>
  <c r="D36" i="2"/>
  <c r="C36" i="2"/>
  <c r="B36" i="2"/>
  <c r="B47" i="2" s="1"/>
  <c r="P35" i="2"/>
  <c r="O35" i="2"/>
  <c r="N35" i="2"/>
  <c r="M35" i="2"/>
  <c r="L35" i="2"/>
  <c r="K35" i="2"/>
  <c r="J35" i="2"/>
  <c r="I35" i="2"/>
  <c r="H35" i="2"/>
  <c r="B46" i="2" s="1"/>
  <c r="D35" i="2"/>
  <c r="C35" i="2"/>
  <c r="B35" i="2"/>
  <c r="C46" i="2" s="1"/>
  <c r="P34" i="2"/>
  <c r="O34" i="2"/>
  <c r="N34" i="2"/>
  <c r="M34" i="2"/>
  <c r="L34" i="2"/>
  <c r="K34" i="2"/>
  <c r="J34" i="2"/>
  <c r="I34" i="2"/>
  <c r="H34" i="2"/>
  <c r="D34" i="2"/>
  <c r="C34" i="2"/>
  <c r="B34" i="2"/>
  <c r="C45" i="2" s="1"/>
  <c r="P33" i="2"/>
  <c r="O33" i="2"/>
  <c r="N33" i="2"/>
  <c r="M33" i="2"/>
  <c r="L33" i="2"/>
  <c r="K33" i="2"/>
  <c r="J33" i="2"/>
  <c r="I33" i="2"/>
  <c r="H33" i="2"/>
  <c r="D33" i="2"/>
  <c r="C33" i="2"/>
  <c r="B33" i="2"/>
  <c r="C44" i="2" s="1"/>
  <c r="P32" i="2"/>
  <c r="O32" i="2"/>
  <c r="N32" i="2"/>
  <c r="M32" i="2"/>
  <c r="L32" i="2"/>
  <c r="K32" i="2"/>
  <c r="J32" i="2"/>
  <c r="I32" i="2"/>
  <c r="H32" i="2"/>
  <c r="C43" i="2" s="1"/>
  <c r="D32" i="2"/>
  <c r="C32" i="2"/>
  <c r="B32" i="2"/>
  <c r="B43" i="2" s="1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B42" i="2" s="1"/>
  <c r="C31" i="2"/>
  <c r="B31" i="2"/>
  <c r="C27" i="2"/>
  <c r="D27" i="2" s="1"/>
  <c r="B27" i="2"/>
  <c r="C26" i="2"/>
  <c r="B26" i="2"/>
  <c r="D26" i="2" s="1"/>
  <c r="C25" i="2"/>
  <c r="B25" i="2"/>
  <c r="D25" i="2" s="1"/>
  <c r="D24" i="2"/>
  <c r="C24" i="2"/>
  <c r="B24" i="2"/>
  <c r="C23" i="2"/>
  <c r="D23" i="2" s="1"/>
  <c r="B23" i="2"/>
  <c r="C22" i="2"/>
  <c r="B22" i="2"/>
  <c r="D22" i="2" s="1"/>
  <c r="C21" i="2"/>
  <c r="B21" i="2"/>
  <c r="D21" i="2" s="1"/>
  <c r="D20" i="2"/>
  <c r="C20" i="2"/>
  <c r="B20" i="2"/>
  <c r="CM19" i="1" l="1"/>
  <c r="CM20" i="1"/>
  <c r="CN20" i="1"/>
  <c r="CO20" i="1" s="1"/>
  <c r="CN19" i="1"/>
  <c r="CO19" i="1" s="1"/>
  <c r="BK19" i="1"/>
  <c r="BZ19" i="1"/>
  <c r="AK19" i="1"/>
  <c r="BJ20" i="1"/>
  <c r="AK20" i="1"/>
  <c r="BK20" i="1"/>
  <c r="BJ19" i="1"/>
  <c r="BY19" i="1"/>
  <c r="BY20" i="1"/>
  <c r="BZ20" i="1"/>
  <c r="AC19" i="1"/>
  <c r="AJ19" i="1"/>
  <c r="AJ20" i="1"/>
  <c r="AL20" i="1" s="1"/>
  <c r="AB19" i="1"/>
  <c r="AB20" i="1"/>
  <c r="AC20" i="1"/>
  <c r="CD26" i="6"/>
  <c r="AT21" i="6"/>
  <c r="N23" i="6"/>
  <c r="AG24" i="6"/>
  <c r="BB28" i="6"/>
  <c r="N24" i="6"/>
  <c r="AT24" i="6"/>
  <c r="AL27" i="6"/>
  <c r="BP21" i="6"/>
  <c r="AG25" i="6"/>
  <c r="AT23" i="6"/>
  <c r="BP23" i="6"/>
  <c r="BB24" i="6"/>
  <c r="D27" i="6"/>
  <c r="AE44" i="6"/>
  <c r="Y21" i="6"/>
  <c r="N26" i="6"/>
  <c r="AF42" i="6"/>
  <c r="AT22" i="6"/>
  <c r="BP22" i="6"/>
  <c r="Y22" i="6"/>
  <c r="D23" i="6"/>
  <c r="N25" i="6"/>
  <c r="AT25" i="6"/>
  <c r="Y25" i="6"/>
  <c r="AL26" i="6"/>
  <c r="AG27" i="6"/>
  <c r="N28" i="6"/>
  <c r="BP28" i="6"/>
  <c r="C19" i="1"/>
  <c r="Q19" i="1"/>
  <c r="BB19" i="1"/>
  <c r="C20" i="1"/>
  <c r="Q20" i="1"/>
  <c r="BB20" i="1"/>
  <c r="D21" i="6"/>
  <c r="AL22" i="6"/>
  <c r="BC19" i="1"/>
  <c r="BC20" i="1"/>
  <c r="B19" i="1"/>
  <c r="R19" i="1"/>
  <c r="AL21" i="6"/>
  <c r="D22" i="6"/>
  <c r="CD22" i="6"/>
  <c r="AP19" i="1"/>
  <c r="AP20" i="1"/>
  <c r="B20" i="1"/>
  <c r="D24" i="6"/>
  <c r="R20" i="1"/>
  <c r="Y24" i="6"/>
  <c r="BP25" i="6"/>
  <c r="AT26" i="6"/>
  <c r="AT27" i="6"/>
  <c r="AR42" i="6"/>
  <c r="BA44" i="6"/>
  <c r="BA45" i="6"/>
  <c r="BB21" i="6"/>
  <c r="CD21" i="6"/>
  <c r="AL23" i="6"/>
  <c r="BB23" i="6"/>
  <c r="D25" i="6"/>
  <c r="AL25" i="6"/>
  <c r="Y26" i="6"/>
  <c r="D28" i="6"/>
  <c r="AJ42" i="6"/>
  <c r="AS42" i="6"/>
  <c r="M43" i="6"/>
  <c r="AS43" i="6"/>
  <c r="X43" i="6"/>
  <c r="B44" i="6"/>
  <c r="M44" i="6"/>
  <c r="AR44" i="6"/>
  <c r="W44" i="6"/>
  <c r="AF44" i="6"/>
  <c r="B45" i="6"/>
  <c r="M45" i="6"/>
  <c r="X45" i="6"/>
  <c r="AF45" i="6"/>
  <c r="L46" i="6"/>
  <c r="AJ46" i="6"/>
  <c r="CC46" i="6"/>
  <c r="B47" i="6"/>
  <c r="L47" i="6"/>
  <c r="BO47" i="6"/>
  <c r="CC47" i="6"/>
  <c r="AE47" i="6"/>
  <c r="B48" i="6"/>
  <c r="BA48" i="6"/>
  <c r="BO48" i="6"/>
  <c r="AE48" i="6"/>
  <c r="AO19" i="1"/>
  <c r="AO20" i="1"/>
  <c r="Y23" i="6"/>
  <c r="BP24" i="6"/>
  <c r="BP26" i="6"/>
  <c r="N27" i="6"/>
  <c r="BP27" i="6"/>
  <c r="AT28" i="6"/>
  <c r="AG28" i="6"/>
  <c r="L43" i="6"/>
  <c r="N43" i="6" s="1"/>
  <c r="C44" i="6"/>
  <c r="D44" i="6" s="1"/>
  <c r="AK44" i="6"/>
  <c r="AJ45" i="6"/>
  <c r="CB45" i="6"/>
  <c r="AG21" i="6"/>
  <c r="N22" i="6"/>
  <c r="CD23" i="6"/>
  <c r="AG23" i="6"/>
  <c r="BB25" i="6"/>
  <c r="CD25" i="6"/>
  <c r="BB27" i="6"/>
  <c r="AE42" i="6"/>
  <c r="AG42" i="6" s="1"/>
  <c r="AL24" i="6"/>
  <c r="D26" i="6"/>
  <c r="M42" i="6"/>
  <c r="L42" i="6"/>
  <c r="X42" i="6"/>
  <c r="W42" i="6"/>
  <c r="AK43" i="6"/>
  <c r="AJ43" i="6"/>
  <c r="BA43" i="6"/>
  <c r="AZ43" i="6"/>
  <c r="BO44" i="6"/>
  <c r="BN44" i="6"/>
  <c r="AR46" i="6"/>
  <c r="AS46" i="6"/>
  <c r="X47" i="6"/>
  <c r="W47" i="6"/>
  <c r="AS48" i="6"/>
  <c r="AR48" i="6"/>
  <c r="X48" i="6"/>
  <c r="W48" i="6"/>
  <c r="N21" i="6"/>
  <c r="AG22" i="6"/>
  <c r="CD24" i="6"/>
  <c r="BB26" i="6"/>
  <c r="BB22" i="6"/>
  <c r="B42" i="6"/>
  <c r="C42" i="6"/>
  <c r="C43" i="6"/>
  <c r="B43" i="6"/>
  <c r="BO43" i="6"/>
  <c r="BN43" i="6"/>
  <c r="CC43" i="6"/>
  <c r="CB43" i="6"/>
  <c r="AF43" i="6"/>
  <c r="AE43" i="6"/>
  <c r="AS45" i="6"/>
  <c r="AR45" i="6"/>
  <c r="W46" i="6"/>
  <c r="X46" i="6"/>
  <c r="AS47" i="6"/>
  <c r="AR47" i="6"/>
  <c r="AK42" i="6"/>
  <c r="BA42" i="6"/>
  <c r="CC42" i="6"/>
  <c r="L44" i="6"/>
  <c r="C45" i="6"/>
  <c r="D45" i="6" s="1"/>
  <c r="W45" i="6"/>
  <c r="AK46" i="6"/>
  <c r="CB46" i="6"/>
  <c r="M47" i="6"/>
  <c r="N47" i="6" s="1"/>
  <c r="BN47" i="6"/>
  <c r="C48" i="6"/>
  <c r="D48" i="6" s="1"/>
  <c r="AZ48" i="6"/>
  <c r="BB48" i="6" s="1"/>
  <c r="AF48" i="6"/>
  <c r="AG26" i="6"/>
  <c r="AZ42" i="6"/>
  <c r="BO42" i="6"/>
  <c r="BP42" i="6" s="1"/>
  <c r="X44" i="6"/>
  <c r="M46" i="6"/>
  <c r="C47" i="6"/>
  <c r="AL28" i="6"/>
  <c r="AR43" i="6"/>
  <c r="W43" i="6"/>
  <c r="L45" i="6"/>
  <c r="C46" i="6"/>
  <c r="B46" i="6"/>
  <c r="BA46" i="6"/>
  <c r="AZ46" i="6"/>
  <c r="BO46" i="6"/>
  <c r="AF46" i="6"/>
  <c r="AE46" i="6"/>
  <c r="AJ47" i="6"/>
  <c r="BA47" i="6"/>
  <c r="CB47" i="6"/>
  <c r="AF47" i="6"/>
  <c r="L48" i="6"/>
  <c r="AK48" i="6"/>
  <c r="AJ48" i="6"/>
  <c r="BN48" i="6"/>
  <c r="CC48" i="6"/>
  <c r="CB48" i="6"/>
  <c r="CB42" i="6"/>
  <c r="AZ44" i="6"/>
  <c r="AZ45" i="6"/>
  <c r="BN46" i="6"/>
  <c r="AZ47" i="6"/>
  <c r="CD28" i="6"/>
  <c r="AS44" i="6"/>
  <c r="Y27" i="6"/>
  <c r="AJ44" i="6"/>
  <c r="AL44" i="6" s="1"/>
  <c r="CB44" i="6"/>
  <c r="AK45" i="6"/>
  <c r="BO45" i="6"/>
  <c r="BN45" i="6"/>
  <c r="CC45" i="6"/>
  <c r="AE45" i="6"/>
  <c r="CC44" i="6"/>
  <c r="AK47" i="6"/>
  <c r="M48" i="6"/>
  <c r="B42" i="4"/>
  <c r="C43" i="4"/>
  <c r="B46" i="4"/>
  <c r="C47" i="4"/>
  <c r="B45" i="4"/>
  <c r="B49" i="4"/>
  <c r="B44" i="4"/>
  <c r="B48" i="4"/>
  <c r="D46" i="3"/>
  <c r="B42" i="3"/>
  <c r="D42" i="3" s="1"/>
  <c r="C43" i="3"/>
  <c r="D43" i="3" s="1"/>
  <c r="B46" i="3"/>
  <c r="C47" i="3"/>
  <c r="D47" i="3" s="1"/>
  <c r="B45" i="3"/>
  <c r="D45" i="3" s="1"/>
  <c r="B49" i="3"/>
  <c r="D49" i="3" s="1"/>
  <c r="B44" i="3"/>
  <c r="D44" i="3" s="1"/>
  <c r="B48" i="3"/>
  <c r="D48" i="3" s="1"/>
  <c r="C42" i="2"/>
  <c r="B45" i="2"/>
  <c r="B49" i="2"/>
  <c r="B44" i="2"/>
  <c r="B48" i="2"/>
  <c r="CA19" i="1" l="1"/>
  <c r="AD19" i="1"/>
  <c r="AL19" i="1"/>
  <c r="BL19" i="1"/>
  <c r="CA20" i="1"/>
  <c r="BL20" i="1"/>
  <c r="AD20" i="1"/>
  <c r="Y46" i="6"/>
  <c r="D42" i="6"/>
  <c r="AG45" i="6"/>
  <c r="BB45" i="6"/>
  <c r="D47" i="6"/>
  <c r="AG47" i="6"/>
  <c r="Y48" i="6"/>
  <c r="AG44" i="6"/>
  <c r="CD47" i="6"/>
  <c r="Y44" i="6"/>
  <c r="AG48" i="6"/>
  <c r="AL42" i="6"/>
  <c r="AT46" i="6"/>
  <c r="BP45" i="6"/>
  <c r="AL48" i="6"/>
  <c r="CD46" i="6"/>
  <c r="AL45" i="6"/>
  <c r="AT44" i="6"/>
  <c r="AL46" i="6"/>
  <c r="AT47" i="6"/>
  <c r="AT48" i="6"/>
  <c r="CD45" i="6"/>
  <c r="BB44" i="6"/>
  <c r="Y43" i="6"/>
  <c r="N46" i="6"/>
  <c r="Y45" i="6"/>
  <c r="CD43" i="6"/>
  <c r="BB43" i="6"/>
  <c r="S19" i="1"/>
  <c r="BD20" i="1"/>
  <c r="D20" i="1"/>
  <c r="BD19" i="1"/>
  <c r="D19" i="1"/>
  <c r="S20" i="1"/>
  <c r="CD42" i="6"/>
  <c r="BB42" i="6"/>
  <c r="BP48" i="6"/>
  <c r="BP44" i="6"/>
  <c r="BP47" i="6"/>
  <c r="CD44" i="6"/>
  <c r="BB47" i="6"/>
  <c r="D46" i="6"/>
  <c r="N44" i="6"/>
  <c r="AT42" i="6"/>
  <c r="AQ20" i="1"/>
  <c r="AQ19" i="1"/>
  <c r="CD48" i="6"/>
  <c r="D43" i="6"/>
  <c r="Y42" i="6"/>
  <c r="BB46" i="6"/>
  <c r="AT45" i="6"/>
  <c r="AG43" i="6"/>
  <c r="BP43" i="6"/>
  <c r="Y47" i="6"/>
  <c r="AL43" i="6"/>
  <c r="BP46" i="6"/>
  <c r="N48" i="6"/>
  <c r="AL47" i="6"/>
  <c r="AG46" i="6"/>
  <c r="N45" i="6"/>
  <c r="AT43" i="6"/>
  <c r="N42" i="6"/>
</calcChain>
</file>

<file path=xl/sharedStrings.xml><?xml version="1.0" encoding="utf-8"?>
<sst xmlns="http://schemas.openxmlformats.org/spreadsheetml/2006/main" count="1837" uniqueCount="334">
  <si>
    <r>
      <t xml:space="preserve">Method: Carbograph 2- 20 mL/min flow rate, 15 min desorption, 375 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C</t>
    </r>
  </si>
  <si>
    <r>
      <t xml:space="preserve">Method: Carbograph 1- 40 mL/min flow rate, 20 min desorption, 375 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C</t>
    </r>
  </si>
  <si>
    <t>Data File</t>
  </si>
  <si>
    <t>080916006.D</t>
  </si>
  <si>
    <t>080916007.D</t>
  </si>
  <si>
    <t>080916008.D</t>
  </si>
  <si>
    <t>80416006.D</t>
  </si>
  <si>
    <t>80416007.D</t>
  </si>
  <si>
    <t>80416008.D</t>
  </si>
  <si>
    <t>112816015.D</t>
  </si>
  <si>
    <t>112816016.D</t>
  </si>
  <si>
    <t>112816017.D</t>
  </si>
  <si>
    <t>082616019.D</t>
  </si>
  <si>
    <t>082616020.D</t>
  </si>
  <si>
    <t>082616021.D</t>
  </si>
  <si>
    <t>090116006.D</t>
  </si>
  <si>
    <t>090116007.D</t>
  </si>
  <si>
    <t>090116008.D</t>
  </si>
  <si>
    <t>Sample Description</t>
  </si>
  <si>
    <t>1 ng PAH loaded 8/09/16</t>
  </si>
  <si>
    <t xml:space="preserve">1.0 ng PAH loaded 10/28/16 </t>
  </si>
  <si>
    <t xml:space="preserve">1.0 ng PAH loaded 8/23/16 </t>
  </si>
  <si>
    <t xml:space="preserve">1.0 ng PAH loaded 8/31/16 </t>
  </si>
  <si>
    <t xml:space="preserve">Tube No. </t>
  </si>
  <si>
    <t>Naphthalene</t>
  </si>
  <si>
    <t>Acenaphthylene</t>
  </si>
  <si>
    <t>Acenaphthene</t>
  </si>
  <si>
    <t>Fluorene</t>
  </si>
  <si>
    <t>Phenanthrene</t>
  </si>
  <si>
    <t>Anthracene</t>
  </si>
  <si>
    <t>Fluoranthene</t>
  </si>
  <si>
    <t>Pyrene</t>
  </si>
  <si>
    <t>Average (Avg), Standard Deviation (SD), and Coefficient of Variation (CV)</t>
  </si>
  <si>
    <t xml:space="preserve">Avg </t>
  </si>
  <si>
    <t>SD</t>
  </si>
  <si>
    <t>CV</t>
  </si>
  <si>
    <t>Percent Recovery with Respect to Naphthalene</t>
  </si>
  <si>
    <t>%Recovery</t>
  </si>
  <si>
    <t>Average Percent Recovery</t>
  </si>
  <si>
    <t>Raw Area Counts</t>
  </si>
  <si>
    <t>080916003.D</t>
  </si>
  <si>
    <t>080916004.D</t>
  </si>
  <si>
    <t>080916005.D</t>
  </si>
  <si>
    <t>80416003.D</t>
  </si>
  <si>
    <t>80416004.D</t>
  </si>
  <si>
    <t>80416005.D</t>
  </si>
  <si>
    <t>112816012.D</t>
  </si>
  <si>
    <t>112816013.D</t>
  </si>
  <si>
    <t>112816014.D</t>
  </si>
  <si>
    <t>082616025.D</t>
  </si>
  <si>
    <t>082616026.D</t>
  </si>
  <si>
    <t>082616027.D</t>
  </si>
  <si>
    <t>090116012.D</t>
  </si>
  <si>
    <t>090116013.D</t>
  </si>
  <si>
    <t>090116014.D</t>
  </si>
  <si>
    <t>Sample Descripton</t>
  </si>
  <si>
    <t>1 ng PAH loaded 8/03/16</t>
  </si>
  <si>
    <r>
      <t xml:space="preserve">Method: Carbograph 3- 60 mL/min flow rate, 15 min desorption, 375 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C</t>
    </r>
  </si>
  <si>
    <t>080916009.D</t>
  </si>
  <si>
    <t>080916010.D</t>
  </si>
  <si>
    <t>080916011.D</t>
  </si>
  <si>
    <t>80416009.D</t>
  </si>
  <si>
    <t>80416010.D</t>
  </si>
  <si>
    <t>80416011.D</t>
  </si>
  <si>
    <t>112816018.D</t>
  </si>
  <si>
    <t>112816019.D</t>
  </si>
  <si>
    <t>112816020.D</t>
  </si>
  <si>
    <t>082616022.D</t>
  </si>
  <si>
    <t>082616023.D</t>
  </si>
  <si>
    <t>082616024.D</t>
  </si>
  <si>
    <t>090116009.D</t>
  </si>
  <si>
    <t>090116010.D</t>
  </si>
  <si>
    <t>090116011.D</t>
  </si>
  <si>
    <t>Compound</t>
  </si>
  <si>
    <t>Flow Rate (mL/min)</t>
  </si>
  <si>
    <t>Carbograph Method</t>
  </si>
  <si>
    <t>Percent Recovery</t>
  </si>
  <si>
    <t>Stainless Steel Carbograph 2TD/1TD</t>
  </si>
  <si>
    <t>Glass XRO-440</t>
  </si>
  <si>
    <t>092116014.D</t>
  </si>
  <si>
    <t>092116015.D</t>
  </si>
  <si>
    <t>092116016.D</t>
  </si>
  <si>
    <t>082516003.D</t>
  </si>
  <si>
    <t>083016016.D</t>
  </si>
  <si>
    <t>110816013.D</t>
  </si>
  <si>
    <t>110816014.D</t>
  </si>
  <si>
    <t>110816015.D</t>
  </si>
  <si>
    <t>092116021.D</t>
  </si>
  <si>
    <t>092116022.D</t>
  </si>
  <si>
    <t>092116023.D</t>
  </si>
  <si>
    <t>082416001.D</t>
  </si>
  <si>
    <t>082416002.D</t>
  </si>
  <si>
    <t>082416003.D</t>
  </si>
  <si>
    <t>083016013.D</t>
  </si>
  <si>
    <t>083016014.D</t>
  </si>
  <si>
    <t>083016015.D</t>
  </si>
  <si>
    <t>092116017.D</t>
  </si>
  <si>
    <t>092116018.D</t>
  </si>
  <si>
    <t>092116019.D</t>
  </si>
  <si>
    <t>110816016.D</t>
  </si>
  <si>
    <t>110816017.D</t>
  </si>
  <si>
    <t>110816018.D</t>
  </si>
  <si>
    <t>111016011.D</t>
  </si>
  <si>
    <t>111016012.D</t>
  </si>
  <si>
    <t>090116033.D</t>
  </si>
  <si>
    <t>090116034.D</t>
  </si>
  <si>
    <t>120116011.D</t>
  </si>
  <si>
    <t>120116012.D</t>
  </si>
  <si>
    <t>092116024.D</t>
  </si>
  <si>
    <t>092116025.D</t>
  </si>
  <si>
    <t>092116026.D</t>
  </si>
  <si>
    <t>112816005.D</t>
  </si>
  <si>
    <t>112816006.D</t>
  </si>
  <si>
    <t>112816007.D</t>
  </si>
  <si>
    <t>090116024.D</t>
  </si>
  <si>
    <t>090116025.D</t>
  </si>
  <si>
    <t>090116026.D</t>
  </si>
  <si>
    <t>083016007.D</t>
  </si>
  <si>
    <t>083016008.D</t>
  </si>
  <si>
    <t>083016009.D</t>
  </si>
  <si>
    <t>092116027.D</t>
  </si>
  <si>
    <t>092116028.D</t>
  </si>
  <si>
    <t>092116029.D</t>
  </si>
  <si>
    <t>112816008.D</t>
  </si>
  <si>
    <t>112816009.D</t>
  </si>
  <si>
    <t>112816010.D</t>
  </si>
  <si>
    <t>090116027.D</t>
  </si>
  <si>
    <t>090116028.D</t>
  </si>
  <si>
    <t>090116029.D</t>
  </si>
  <si>
    <t>083016010.D</t>
  </si>
  <si>
    <t>083016011.D</t>
  </si>
  <si>
    <t>083016012.D</t>
  </si>
  <si>
    <t>111016003.D</t>
  </si>
  <si>
    <t>111016004.D</t>
  </si>
  <si>
    <t>111016005.D</t>
  </si>
  <si>
    <t>120116003.D</t>
  </si>
  <si>
    <t>120116004.D</t>
  </si>
  <si>
    <t>120116005.D</t>
  </si>
  <si>
    <t>120116007.D</t>
  </si>
  <si>
    <t>120116008.D</t>
  </si>
  <si>
    <t>120116009.D</t>
  </si>
  <si>
    <t>111016007.D</t>
  </si>
  <si>
    <t>111016008.D</t>
  </si>
  <si>
    <t>111016009.D</t>
  </si>
  <si>
    <t>111016013.D</t>
  </si>
  <si>
    <t>111016014.D</t>
  </si>
  <si>
    <t>111016015.D</t>
  </si>
  <si>
    <t xml:space="preserve">2.0 ng PAH loaded 8/25/16 30s with heat 40mL </t>
  </si>
  <si>
    <t>2.0 ng PAH 40 mL/m desorption method</t>
  </si>
  <si>
    <t xml:space="preserve">2.0 ng PAH loaded 9/09/16 Carbograph 2TD glass </t>
  </si>
  <si>
    <t>Glass Carbograph 2TD 2.0 ng PAH spike 8/23/16</t>
  </si>
  <si>
    <t>2.0ng PAH Carbograph 2TD glass 40mL/m</t>
  </si>
  <si>
    <t>2.0 ng PAH loaded 11/08/16 Metal XRO-440 tube</t>
  </si>
  <si>
    <t>2.0 ng PAH load 9/01/16 Metal XRO-440</t>
  </si>
  <si>
    <t xml:space="preserve">2.0 ng PAH loaded 11/14/16 30s Metal XRO-440 </t>
  </si>
  <si>
    <t>2.0 ng PAH loaded 9/09/16 30s Tenax glass 40 mL</t>
  </si>
  <si>
    <t>2.0 ng PAH loaded 10/28/16 30 s Tenax glass</t>
  </si>
  <si>
    <t>2.0 ng PAH load 9/01/16 30s Tenax glass 40 mL</t>
  </si>
  <si>
    <t>2.0ng PAH Tenax glass 40mL/m</t>
  </si>
  <si>
    <t>2.0 ng PAH loaded 9/09/16 30s Tenax metal 40 mL</t>
  </si>
  <si>
    <t>2.0 ng PAH loaded 10/28/16 30 s Tenax metal</t>
  </si>
  <si>
    <t>2.0 ng PAH load 9/01/16 30s Tenax metal 40 mL</t>
  </si>
  <si>
    <t>2.0ng PAH Tenax metal 40mL/m</t>
  </si>
  <si>
    <t>2.0 ng PAH 30s Inert coated 2TD tube loaded 1</t>
  </si>
  <si>
    <t>2.0 ng PAH Inert coated 2TD tube loaded 11/08</t>
  </si>
  <si>
    <t>Tube Number</t>
  </si>
  <si>
    <t>Y60031</t>
  </si>
  <si>
    <t>Y60034</t>
  </si>
  <si>
    <t>Y60033</t>
  </si>
  <si>
    <t>H0231318</t>
  </si>
  <si>
    <t>H0230846</t>
  </si>
  <si>
    <t>Avg</t>
  </si>
  <si>
    <t>St Dev</t>
  </si>
  <si>
    <t>Percent Recoveries:</t>
  </si>
  <si>
    <t>Percent Recovery:</t>
  </si>
  <si>
    <t>PAH Recoveries from Additional Sorbent Tubes</t>
  </si>
  <si>
    <t>C2-AAXX-5126</t>
  </si>
  <si>
    <t>Tube Name</t>
  </si>
  <si>
    <t>Tube Manufacturer</t>
  </si>
  <si>
    <t>Markes International</t>
  </si>
  <si>
    <t>Catalog Number</t>
  </si>
  <si>
    <t>Quartz wool-Carbograph 2TD Glass</t>
  </si>
  <si>
    <t>C2-CAXX-5141</t>
  </si>
  <si>
    <t xml:space="preserve">Quartz wool manually added to stainless steel Carbograph 2TD/1TD </t>
  </si>
  <si>
    <t>PerkinElmer</t>
  </si>
  <si>
    <t>Custom packed with same sorbents included in N9307121</t>
  </si>
  <si>
    <t>N9307121</t>
  </si>
  <si>
    <t>Tenax TA Glass</t>
  </si>
  <si>
    <t>C1-BAXX-5039</t>
  </si>
  <si>
    <t>C1-AAXX-5003</t>
  </si>
  <si>
    <t>Inert-coated PAH (Chemical weapons)</t>
  </si>
  <si>
    <t>C2-CAXX-5138</t>
  </si>
  <si>
    <t xml:space="preserve">9-Fluorenone: 180 m/z, 26.28 min </t>
  </si>
  <si>
    <t>9,10-Anthracenedione: 208 m/z, 29.52 min</t>
  </si>
  <si>
    <t>Stainless Steel Tenax TA</t>
  </si>
  <si>
    <t>Date Acquired</t>
  </si>
  <si>
    <t>Data File Name</t>
  </si>
  <si>
    <t>Data File Path</t>
  </si>
  <si>
    <t>Sample Name</t>
  </si>
  <si>
    <t>Misc Info</t>
  </si>
  <si>
    <t>D:\PAHS\ATD650\120116\</t>
  </si>
  <si>
    <t>St dev</t>
  </si>
  <si>
    <t>RSD</t>
  </si>
  <si>
    <t>12/1/2016 23:48</t>
  </si>
  <si>
    <t>120116013.D</t>
  </si>
  <si>
    <t>2.0 ng PAH 30s No heat load 11/14/16</t>
  </si>
  <si>
    <t>12/2/2016 12:48</t>
  </si>
  <si>
    <t>120116014.D</t>
  </si>
  <si>
    <t>12/2/2016 1:48</t>
  </si>
  <si>
    <t>120116015.D</t>
  </si>
  <si>
    <t>12/2/2016 2:48</t>
  </si>
  <si>
    <t>120116016.D</t>
  </si>
  <si>
    <t>2.0 ng PAH 4min No heat load 11/14/16</t>
  </si>
  <si>
    <t>12/2/2016 3:48</t>
  </si>
  <si>
    <t>120116017.D</t>
  </si>
  <si>
    <t>12/2/2016 4:48</t>
  </si>
  <si>
    <t>120116018.D</t>
  </si>
  <si>
    <t>12/2/2016 6:48</t>
  </si>
  <si>
    <t>120116020.D</t>
  </si>
  <si>
    <t>12/2/2016 7:48</t>
  </si>
  <si>
    <t>120116021.D</t>
  </si>
  <si>
    <t>12/2/2016 8:48</t>
  </si>
  <si>
    <t>120116022.D</t>
  </si>
  <si>
    <t>12/2/2016 9:48</t>
  </si>
  <si>
    <t>120116023.D</t>
  </si>
  <si>
    <t>12/2/2016 10:48</t>
  </si>
  <si>
    <t>120116024.D</t>
  </si>
  <si>
    <t>12/2/2016 11:48</t>
  </si>
  <si>
    <t>120116025.D</t>
  </si>
  <si>
    <t>11/8/2016 17:13</t>
  </si>
  <si>
    <t>110816005.D</t>
  </si>
  <si>
    <t>D:\PAHS\ATD650\110816\</t>
  </si>
  <si>
    <t>11/9/2016 7:46</t>
  </si>
  <si>
    <t>110816006.D</t>
  </si>
  <si>
    <t>11/9/2016 8:46</t>
  </si>
  <si>
    <t>110816007.D</t>
  </si>
  <si>
    <t>11/9/2016 9:47</t>
  </si>
  <si>
    <t>110816008.D</t>
  </si>
  <si>
    <t>11/9/2016 10:49</t>
  </si>
  <si>
    <t>110816009.D</t>
  </si>
  <si>
    <t>11/9/2016 14:58</t>
  </si>
  <si>
    <t>110816012.D</t>
  </si>
  <si>
    <t>11/9/2016 15:58</t>
  </si>
  <si>
    <t>11/9/2016 16:58</t>
  </si>
  <si>
    <t>11/9/2016 17:59</t>
  </si>
  <si>
    <t>11/9/2016 19:00</t>
  </si>
  <si>
    <t>11/9/2016 20:01</t>
  </si>
  <si>
    <t>11/9/2016 21:01</t>
  </si>
  <si>
    <t>11/9/2016 22:27</t>
  </si>
  <si>
    <t>110816019.D</t>
  </si>
  <si>
    <t>11/9/2016 23:28</t>
  </si>
  <si>
    <t>110816020.D</t>
  </si>
  <si>
    <t>11/10/2016 12:28</t>
  </si>
  <si>
    <t>110816021.D</t>
  </si>
  <si>
    <t>Stainless Steel Carbograph 2TD/1TD 30 s Heat vs. Room Temperature Loading Temperature</t>
  </si>
  <si>
    <t>Stainless Steel Carbograph 2TD/1TD 4 min Heat vs. Room Temperature Loading Temperature</t>
  </si>
  <si>
    <t>Glass XRO-440 30 s Heat vs. Room Temperature Loading Temperature</t>
  </si>
  <si>
    <t>Glass XRO-440 4 min Heat vs. Room Temperature Loading Temperature</t>
  </si>
  <si>
    <t>Data for Incomplete Desorption Experiments</t>
  </si>
  <si>
    <t>Stainless Steel Carbograph 2TD/1TD 30 s vs. 4 min loading time at room temperature</t>
  </si>
  <si>
    <t>Glass XRO-440 30 s vs. 4 min loading time at room temperature</t>
  </si>
  <si>
    <t>10/14/2016 8:34</t>
  </si>
  <si>
    <t>101316026.D</t>
  </si>
  <si>
    <t>10/14/2016 10:09</t>
  </si>
  <si>
    <t>101316028.D</t>
  </si>
  <si>
    <t>10/14/2016 14:09</t>
  </si>
  <si>
    <t>101316033.D</t>
  </si>
  <si>
    <t>10/14/2016 13:21</t>
  </si>
  <si>
    <t>101316032.D</t>
  </si>
  <si>
    <t>101816003.D</t>
  </si>
  <si>
    <t>101816004.D</t>
  </si>
  <si>
    <t>101816008.D</t>
  </si>
  <si>
    <t>101816009.D</t>
  </si>
  <si>
    <t xml:space="preserve">Data File </t>
  </si>
  <si>
    <t>First desorption of stainless steel Carbograph 2TD/1TD sorbent tubes</t>
  </si>
  <si>
    <t>First desorption of glass XRO-440 sorbent tubes</t>
  </si>
  <si>
    <t>Fraction of PAHs on tube after second desorption</t>
  </si>
  <si>
    <t>Dataset Description</t>
  </si>
  <si>
    <t xml:space="preserve">*Corresponding author: </t>
  </si>
  <si>
    <t>109 T.W. Alexander Drive, Research Triangle Park, NC, 27709, USA</t>
  </si>
  <si>
    <t>Carbograph Method 1</t>
  </si>
  <si>
    <t>Carbograph Method 2</t>
  </si>
  <si>
    <t>Carbograph Method 3</t>
  </si>
  <si>
    <t>The analyzed data, including averages, standard deviations, RSDs, and percent recoveries are also included.</t>
  </si>
  <si>
    <t>Method Optimization</t>
  </si>
  <si>
    <t>The tab labeled "method optimization" includes the compiled data from Carbograph Methods 1, 2, and 3 but does not present any new information.</t>
  </si>
  <si>
    <t>The columns have been labeled in the spreadsheet to identify which data are included.</t>
  </si>
  <si>
    <t>The data for the following experiments are included in a single tab: incomplete desorption, breakthrough, heat, additional sorbent tubes, and reaction products.</t>
  </si>
  <si>
    <t>Loading Time (min)</t>
  </si>
  <si>
    <t>Yes</t>
  </si>
  <si>
    <t>Dataset for recovery and reactivity of polycyclic aromatic hydrocarbons from sorbent tubes for TD-GC/MS analysis</t>
  </si>
  <si>
    <t xml:space="preserve">The data include the raw area counts for each analysis, the data file name, sample description, and tube number. </t>
  </si>
  <si>
    <t>Method optimization experiments can be found in the following tabs:</t>
  </si>
  <si>
    <t>Breakthrough Experiments: 30 s vs. 4 min loading times for stainless steel Carbograph 2TD/1TD and glass XRO-440 sorbent tubes</t>
  </si>
  <si>
    <t>Heat Experiments: Heated injection loading vs. room temperature injection for stainless steel Carbograph 2TD/1TD and glass XRO-440 sorbent tubes</t>
  </si>
  <si>
    <t>Inert-coated stainless steel Carbograph 2TD</t>
  </si>
  <si>
    <t>Stainless steel XRO-440</t>
  </si>
  <si>
    <t>Inert-coated stainless steel PAH (Chemical weapons)</t>
  </si>
  <si>
    <t>Second desorption of glass XRO-440 sorbent tubes</t>
  </si>
  <si>
    <t>Second desorption of stainless steel Carbograph 2TD/1TD sorbent tubes</t>
  </si>
  <si>
    <t>PAH Concentration (ng)</t>
  </si>
  <si>
    <t>Heat (approximately 127 °C)</t>
  </si>
  <si>
    <t>2.0 ng PAH 30s XRO glass no heat load 11/14/16</t>
  </si>
  <si>
    <t>2.0 ng PAH 4min XRO glass no heat load 11/14/16</t>
  </si>
  <si>
    <t>Heat: Approximately 127 °C</t>
  </si>
  <si>
    <t>All experiments loaded 2.0 ng PAH standard for 30 s with heat except for QW added to Carbograph 2TD/1TD, which had a 4 min loading time. The number of replicate experiments are as listed.</t>
  </si>
  <si>
    <t>Reaction Product Analysis</t>
  </si>
  <si>
    <t>Average (Avg), Standard Deviation (St Dev), and Coefficient of Variation (CV)</t>
  </si>
  <si>
    <t>This dataset contains the raw and analyzed data used to calculate polycyclic aromatic hydrocarbon percent recoveries.</t>
  </si>
  <si>
    <t>Average (Avg), Standard Deviation (St Dev), and Coefficient of Variation (CV):</t>
  </si>
  <si>
    <t>2.0 ng PAH Inert coated PAH tube loaded 11/08/16</t>
  </si>
  <si>
    <t>2.0 ng PAH 30s Inert coated PAH tube loaded 11/14/16</t>
  </si>
  <si>
    <t>2.0 ng PAH Inert coated 2TD tube loaded 11/08/16</t>
  </si>
  <si>
    <t>2.0 ng PAH 30s Inert coated 2TD tube loaded 11/14/16</t>
  </si>
  <si>
    <t>2.0 ng PAH loaded 9/09/16 with heat 30 s</t>
  </si>
  <si>
    <t>2.0 ng PAH 40 mL/m desorption method 30s with heat</t>
  </si>
  <si>
    <t>2.0 ng PAH loaded 10/27/16 30 s with heat</t>
  </si>
  <si>
    <t>2.0 ng PAH loaded 10/28/16 with Quartz wool added</t>
  </si>
  <si>
    <t>XRO 2.0 ng PAH loaded 9/09/16 with heat 30 s</t>
  </si>
  <si>
    <t xml:space="preserve">2.0 ng PAH loaded 11/08/16 </t>
  </si>
  <si>
    <t xml:space="preserve">2.0 ng PAH load 9/01/16 </t>
  </si>
  <si>
    <t xml:space="preserve">2.0 ng PAH loaded 11/14/16 30s </t>
  </si>
  <si>
    <t>2.0 ng PAH loaded 10/27/16 4 min with heat</t>
  </si>
  <si>
    <t>XRO Desorb 2 of 2.0 ng PAH loaded 10/27/16 4 min with heat</t>
  </si>
  <si>
    <t>2.0 ng PAH loaded 9/28/16 4 min with heat</t>
  </si>
  <si>
    <t>1.0 ng PAH loaded 9/28/16 4 min with heat</t>
  </si>
  <si>
    <t>Desorb 2 of 2.0 ng PAH loaded 9/28/16 4 min with heat</t>
  </si>
  <si>
    <t>Desorb 2 of 1.0 ng PAH loaded 9/28/16 4 min with heat</t>
  </si>
  <si>
    <r>
      <t>M. Ariel Geer Wallace, Joachim D. Pleil</t>
    </r>
    <r>
      <rPr>
        <vertAlign val="superscript"/>
        <sz val="11"/>
        <color rgb="FF1A1A1A"/>
        <rFont val="Calibri"/>
        <family val="2"/>
        <scheme val="minor"/>
      </rPr>
      <t>*</t>
    </r>
    <r>
      <rPr>
        <sz val="11"/>
        <color rgb="FF1A1A1A"/>
        <rFont val="Calibri"/>
        <family val="2"/>
        <scheme val="minor"/>
      </rPr>
      <t>, Donald A. Whitaker, and Karen D. Oliver</t>
    </r>
  </si>
  <si>
    <t>M. Ariel Geer Wallace</t>
  </si>
  <si>
    <t>wallace.ariel@epa.gov</t>
  </si>
  <si>
    <t>(919) 541-7426</t>
  </si>
  <si>
    <t>National Exposure Research Laboratory, Office of Research and Development, U.S. Environmental Protection Agency, 109 T.W. Alexander Drive, Research Triangle Park, NC, 27711, USA</t>
  </si>
  <si>
    <t>2.0 ng PAH 30s XRO glass no heat load 11/14/1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</si>
</sst>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color theme="8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0"/>
      <color rgb="FF1A1A1A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A1A1A"/>
      <name val="Calibri"/>
      <family val="2"/>
      <scheme val="minor"/>
    </font>
    <font>
      <vertAlign val="superscript"/>
      <sz val="11"/>
      <color rgb="FF1A1A1A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11" fillId="0" borderId="0" applyNumberFormat="0" applyFill="0" applyBorder="0" applyAlignment="0" applyProtection="0"/>
  </cellStyleXfs>
  <cellXfs count="433">
    <xf numFmtId="0" fontId="0" fillId="0" borderId="0" xfId="0"/>
    <xf numFmtId="0" fontId="3" fillId="0" borderId="0" xfId="1" applyFont="1"/>
    <xf numFmtId="0" fontId="3" fillId="0" borderId="0" xfId="1" applyFont="1" applyFill="1"/>
    <xf numFmtId="0" fontId="5" fillId="0" borderId="0" xfId="1" applyFont="1"/>
    <xf numFmtId="0" fontId="5" fillId="0" borderId="0" xfId="1" applyFont="1" applyFill="1"/>
    <xf numFmtId="0" fontId="2" fillId="0" borderId="0" xfId="1"/>
    <xf numFmtId="0" fontId="2" fillId="0" borderId="0" xfId="1" applyFill="1"/>
    <xf numFmtId="0" fontId="3" fillId="0" borderId="0" xfId="1" applyFont="1" applyAlignment="1">
      <alignment wrapText="1"/>
    </xf>
    <xf numFmtId="0" fontId="5" fillId="0" borderId="0" xfId="1" applyFont="1" applyFill="1" applyAlignment="1">
      <alignment wrapText="1"/>
    </xf>
    <xf numFmtId="0" fontId="2" fillId="0" borderId="0" xfId="1" applyAlignment="1">
      <alignment wrapText="1"/>
    </xf>
    <xf numFmtId="0" fontId="2" fillId="0" borderId="0" xfId="1" applyFill="1" applyAlignment="1">
      <alignment wrapText="1"/>
    </xf>
    <xf numFmtId="0" fontId="2" fillId="0" borderId="1" xfId="1" applyBorder="1"/>
    <xf numFmtId="0" fontId="2" fillId="0" borderId="0" xfId="1" applyBorder="1"/>
    <xf numFmtId="165" fontId="2" fillId="0" borderId="0" xfId="1" applyNumberFormat="1"/>
    <xf numFmtId="165" fontId="6" fillId="0" borderId="0" xfId="1" applyNumberFormat="1" applyFont="1" applyFill="1"/>
    <xf numFmtId="0" fontId="2" fillId="0" borderId="0" xfId="1" applyFill="1" applyBorder="1"/>
    <xf numFmtId="0" fontId="2" fillId="0" borderId="0" xfId="1" applyFont="1" applyFill="1" applyBorder="1"/>
    <xf numFmtId="165" fontId="2" fillId="0" borderId="0" xfId="1" applyNumberFormat="1" applyFill="1"/>
    <xf numFmtId="165" fontId="7" fillId="0" borderId="0" xfId="1" applyNumberFormat="1" applyFont="1" applyFill="1"/>
    <xf numFmtId="0" fontId="2" fillId="0" borderId="2" xfId="1" applyBorder="1"/>
    <xf numFmtId="2" fontId="2" fillId="0" borderId="0" xfId="1" applyNumberFormat="1"/>
    <xf numFmtId="0" fontId="3" fillId="0" borderId="0" xfId="1" applyFont="1" applyFill="1" applyAlignment="1">
      <alignment wrapText="1"/>
    </xf>
    <xf numFmtId="165" fontId="7" fillId="0" borderId="0" xfId="1" applyNumberFormat="1" applyFont="1"/>
    <xf numFmtId="2" fontId="2" fillId="0" borderId="0" xfId="1" applyNumberFormat="1" applyFill="1"/>
    <xf numFmtId="0" fontId="2" fillId="0" borderId="3" xfId="1" applyBorder="1"/>
    <xf numFmtId="0" fontId="5" fillId="0" borderId="3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4" xfId="1" applyFont="1" applyBorder="1"/>
    <xf numFmtId="0" fontId="5" fillId="0" borderId="8" xfId="1" applyFont="1" applyBorder="1"/>
    <xf numFmtId="0" fontId="5" fillId="0" borderId="0" xfId="1" applyFont="1" applyBorder="1"/>
    <xf numFmtId="0" fontId="5" fillId="0" borderId="5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11" xfId="1" applyFont="1" applyBorder="1"/>
    <xf numFmtId="0" fontId="2" fillId="0" borderId="12" xfId="1" applyBorder="1"/>
    <xf numFmtId="0" fontId="2" fillId="0" borderId="13" xfId="1" applyBorder="1"/>
    <xf numFmtId="0" fontId="2" fillId="0" borderId="14" xfId="1" applyBorder="1"/>
    <xf numFmtId="0" fontId="5" fillId="0" borderId="15" xfId="1" applyFont="1" applyBorder="1"/>
    <xf numFmtId="0" fontId="2" fillId="0" borderId="15" xfId="1" applyBorder="1"/>
    <xf numFmtId="0" fontId="3" fillId="0" borderId="12" xfId="1" applyFont="1" applyBorder="1"/>
    <xf numFmtId="0" fontId="3" fillId="0" borderId="3" xfId="1" applyFont="1" applyBorder="1"/>
    <xf numFmtId="0" fontId="5" fillId="0" borderId="13" xfId="1" applyFont="1" applyBorder="1"/>
    <xf numFmtId="0" fontId="3" fillId="0" borderId="15" xfId="1" applyFont="1" applyBorder="1"/>
    <xf numFmtId="0" fontId="3" fillId="0" borderId="13" xfId="1" applyFont="1" applyBorder="1"/>
    <xf numFmtId="0" fontId="3" fillId="0" borderId="0" xfId="2" applyFont="1"/>
    <xf numFmtId="0" fontId="5" fillId="0" borderId="0" xfId="2"/>
    <xf numFmtId="0" fontId="5" fillId="0" borderId="0" xfId="2" applyFill="1"/>
    <xf numFmtId="0" fontId="3" fillId="0" borderId="0" xfId="2" applyFont="1" applyFill="1"/>
    <xf numFmtId="0" fontId="5" fillId="0" borderId="0" xfId="2" applyFont="1"/>
    <xf numFmtId="0" fontId="5" fillId="0" borderId="0" xfId="2" applyFont="1" applyFill="1"/>
    <xf numFmtId="2" fontId="5" fillId="0" borderId="0" xfId="2" applyNumberFormat="1" applyFill="1"/>
    <xf numFmtId="2" fontId="5" fillId="0" borderId="0" xfId="2" applyNumberFormat="1"/>
    <xf numFmtId="2" fontId="5" fillId="0" borderId="0" xfId="2" applyNumberFormat="1" applyFont="1" applyFill="1"/>
    <xf numFmtId="0" fontId="3" fillId="0" borderId="3" xfId="2" applyFont="1" applyBorder="1"/>
    <xf numFmtId="0" fontId="3" fillId="0" borderId="16" xfId="2" applyFont="1" applyBorder="1"/>
    <xf numFmtId="0" fontId="3" fillId="0" borderId="17" xfId="2" applyFont="1" applyBorder="1"/>
    <xf numFmtId="0" fontId="3" fillId="0" borderId="14" xfId="2" applyFont="1" applyBorder="1"/>
    <xf numFmtId="0" fontId="3" fillId="0" borderId="15" xfId="2" applyFont="1" applyBorder="1" applyAlignment="1">
      <alignment wrapText="1"/>
    </xf>
    <xf numFmtId="0" fontId="3" fillId="0" borderId="15" xfId="2" applyFont="1" applyBorder="1"/>
    <xf numFmtId="0" fontId="3" fillId="0" borderId="15" xfId="2" applyFont="1" applyFill="1" applyBorder="1"/>
    <xf numFmtId="0" fontId="5" fillId="0" borderId="15" xfId="2" applyFont="1" applyBorder="1" applyAlignment="1">
      <alignment wrapText="1"/>
    </xf>
    <xf numFmtId="0" fontId="5" fillId="0" borderId="15" xfId="2" applyFont="1" applyFill="1" applyBorder="1" applyAlignment="1">
      <alignment wrapText="1"/>
    </xf>
    <xf numFmtId="0" fontId="5" fillId="0" borderId="15" xfId="2" applyFill="1" applyBorder="1"/>
    <xf numFmtId="0" fontId="8" fillId="0" borderId="15" xfId="2" applyFont="1" applyFill="1" applyBorder="1" applyAlignment="1">
      <alignment wrapText="1"/>
    </xf>
    <xf numFmtId="2" fontId="5" fillId="0" borderId="15" xfId="2" applyNumberFormat="1" applyFill="1" applyBorder="1" applyAlignment="1">
      <alignment wrapText="1"/>
    </xf>
    <xf numFmtId="0" fontId="5" fillId="0" borderId="15" xfId="2" applyFill="1" applyBorder="1" applyAlignment="1">
      <alignment wrapText="1"/>
    </xf>
    <xf numFmtId="0" fontId="5" fillId="0" borderId="15" xfId="2" applyFont="1" applyBorder="1"/>
    <xf numFmtId="0" fontId="5" fillId="0" borderId="15" xfId="2" applyBorder="1"/>
    <xf numFmtId="0" fontId="5" fillId="0" borderId="15" xfId="2" applyFont="1" applyFill="1" applyBorder="1"/>
    <xf numFmtId="0" fontId="8" fillId="0" borderId="15" xfId="2" applyFont="1" applyFill="1" applyBorder="1"/>
    <xf numFmtId="0" fontId="5" fillId="0" borderId="7" xfId="2" applyBorder="1"/>
    <xf numFmtId="0" fontId="5" fillId="0" borderId="7" xfId="2" applyFill="1" applyBorder="1"/>
    <xf numFmtId="0" fontId="8" fillId="0" borderId="7" xfId="2" applyFont="1" applyFill="1" applyBorder="1"/>
    <xf numFmtId="0" fontId="5" fillId="0" borderId="7" xfId="2" applyFont="1" applyFill="1" applyBorder="1"/>
    <xf numFmtId="0" fontId="3" fillId="0" borderId="8" xfId="2" applyFont="1" applyBorder="1"/>
    <xf numFmtId="0" fontId="5" fillId="0" borderId="0" xfId="2" applyBorder="1"/>
    <xf numFmtId="0" fontId="5" fillId="0" borderId="0" xfId="2" applyFill="1" applyBorder="1"/>
    <xf numFmtId="0" fontId="8" fillId="0" borderId="0" xfId="2" applyFont="1" applyFill="1" applyBorder="1"/>
    <xf numFmtId="0" fontId="5" fillId="0" borderId="10" xfId="2" applyBorder="1"/>
    <xf numFmtId="0" fontId="5" fillId="0" borderId="10" xfId="2" applyFill="1" applyBorder="1"/>
    <xf numFmtId="0" fontId="8" fillId="0" borderId="10" xfId="2" applyFont="1" applyFill="1" applyBorder="1"/>
    <xf numFmtId="0" fontId="3" fillId="0" borderId="7" xfId="2" applyFont="1" applyBorder="1"/>
    <xf numFmtId="0" fontId="5" fillId="0" borderId="4" xfId="2" applyBorder="1"/>
    <xf numFmtId="0" fontId="5" fillId="0" borderId="5" xfId="2" applyBorder="1"/>
    <xf numFmtId="0" fontId="9" fillId="0" borderId="0" xfId="0" applyFont="1" applyBorder="1"/>
    <xf numFmtId="0" fontId="3" fillId="0" borderId="0" xfId="2" applyFont="1" applyBorder="1"/>
    <xf numFmtId="0" fontId="3" fillId="0" borderId="5" xfId="2" applyFont="1" applyBorder="1"/>
    <xf numFmtId="0" fontId="3" fillId="0" borderId="13" xfId="2" applyFont="1" applyBorder="1"/>
    <xf numFmtId="0" fontId="5" fillId="0" borderId="13" xfId="2" applyBorder="1"/>
    <xf numFmtId="0" fontId="5" fillId="0" borderId="5" xfId="2" applyFill="1" applyBorder="1"/>
    <xf numFmtId="0" fontId="5" fillId="0" borderId="11" xfId="2" applyBorder="1"/>
    <xf numFmtId="0" fontId="5" fillId="0" borderId="0" xfId="2" applyFont="1" applyBorder="1"/>
    <xf numFmtId="0" fontId="5" fillId="0" borderId="5" xfId="2" applyFont="1" applyBorder="1"/>
    <xf numFmtId="2" fontId="5" fillId="0" borderId="0" xfId="2" applyNumberFormat="1" applyBorder="1"/>
    <xf numFmtId="2" fontId="5" fillId="0" borderId="5" xfId="2" applyNumberFormat="1" applyBorder="1"/>
    <xf numFmtId="2" fontId="5" fillId="0" borderId="0" xfId="2" applyNumberFormat="1" applyFont="1" applyFill="1" applyBorder="1"/>
    <xf numFmtId="2" fontId="5" fillId="0" borderId="5" xfId="2" applyNumberFormat="1" applyFont="1" applyFill="1" applyBorder="1"/>
    <xf numFmtId="2" fontId="5" fillId="0" borderId="0" xfId="2" applyNumberFormat="1" applyFill="1" applyBorder="1"/>
    <xf numFmtId="2" fontId="5" fillId="0" borderId="5" xfId="2" applyNumberFormat="1" applyFill="1" applyBorder="1"/>
    <xf numFmtId="2" fontId="5" fillId="0" borderId="10" xfId="2" applyNumberFormat="1" applyBorder="1"/>
    <xf numFmtId="0" fontId="5" fillId="0" borderId="0" xfId="2" applyBorder="1" applyAlignment="1">
      <alignment wrapText="1"/>
    </xf>
    <xf numFmtId="0" fontId="3" fillId="0" borderId="4" xfId="2" applyFont="1" applyBorder="1"/>
    <xf numFmtId="0" fontId="3" fillId="0" borderId="11" xfId="2" applyFont="1" applyBorder="1"/>
    <xf numFmtId="0" fontId="5" fillId="0" borderId="6" xfId="2" applyBorder="1"/>
    <xf numFmtId="0" fontId="5" fillId="0" borderId="4" xfId="2" applyFont="1" applyBorder="1"/>
    <xf numFmtId="0" fontId="5" fillId="0" borderId="8" xfId="2" applyBorder="1"/>
    <xf numFmtId="0" fontId="5" fillId="0" borderId="9" xfId="2" applyBorder="1"/>
    <xf numFmtId="0" fontId="5" fillId="0" borderId="11" xfId="2" applyFont="1" applyBorder="1"/>
    <xf numFmtId="2" fontId="5" fillId="0" borderId="6" xfId="2" applyNumberFormat="1" applyBorder="1"/>
    <xf numFmtId="2" fontId="5" fillId="0" borderId="7" xfId="2" applyNumberFormat="1" applyBorder="1"/>
    <xf numFmtId="2" fontId="5" fillId="0" borderId="4" xfId="2" applyNumberFormat="1" applyBorder="1"/>
    <xf numFmtId="2" fontId="5" fillId="0" borderId="8" xfId="2" applyNumberFormat="1" applyBorder="1"/>
    <xf numFmtId="2" fontId="5" fillId="0" borderId="9" xfId="2" applyNumberFormat="1" applyBorder="1"/>
    <xf numFmtId="2" fontId="5" fillId="0" borderId="11" xfId="2" applyNumberFormat="1" applyBorder="1"/>
    <xf numFmtId="2" fontId="5" fillId="0" borderId="7" xfId="2" applyNumberFormat="1" applyFill="1" applyBorder="1"/>
    <xf numFmtId="2" fontId="5" fillId="0" borderId="4" xfId="2" applyNumberFormat="1" applyFill="1" applyBorder="1"/>
    <xf numFmtId="2" fontId="5" fillId="0" borderId="10" xfId="2" applyNumberFormat="1" applyFill="1" applyBorder="1"/>
    <xf numFmtId="2" fontId="5" fillId="0" borderId="11" xfId="2" applyNumberFormat="1" applyFill="1" applyBorder="1"/>
    <xf numFmtId="2" fontId="5" fillId="0" borderId="3" xfId="2" applyNumberFormat="1" applyFont="1" applyFill="1" applyBorder="1"/>
    <xf numFmtId="0" fontId="5" fillId="0" borderId="12" xfId="2" applyBorder="1"/>
    <xf numFmtId="0" fontId="3" fillId="0" borderId="7" xfId="2" applyFont="1" applyFill="1" applyBorder="1"/>
    <xf numFmtId="0" fontId="3" fillId="0" borderId="4" xfId="2" applyFont="1" applyFill="1" applyBorder="1"/>
    <xf numFmtId="0" fontId="5" fillId="0" borderId="13" xfId="2" applyFont="1" applyFill="1" applyBorder="1" applyAlignment="1">
      <alignment wrapText="1"/>
    </xf>
    <xf numFmtId="0" fontId="5" fillId="0" borderId="13" xfId="2" applyFont="1" applyFill="1" applyBorder="1"/>
    <xf numFmtId="0" fontId="5" fillId="0" borderId="4" xfId="2" applyFill="1" applyBorder="1"/>
    <xf numFmtId="0" fontId="5" fillId="0" borderId="11" xfId="2" applyFill="1" applyBorder="1"/>
    <xf numFmtId="0" fontId="5" fillId="0" borderId="0" xfId="2" applyFont="1" applyFill="1" applyBorder="1"/>
    <xf numFmtId="0" fontId="5" fillId="0" borderId="5" xfId="2" applyFont="1" applyFill="1" applyBorder="1"/>
    <xf numFmtId="2" fontId="5" fillId="0" borderId="6" xfId="2" applyNumberFormat="1" applyFill="1" applyBorder="1"/>
    <xf numFmtId="2" fontId="5" fillId="0" borderId="8" xfId="2" applyNumberFormat="1" applyFill="1" applyBorder="1"/>
    <xf numFmtId="2" fontId="5" fillId="0" borderId="9" xfId="2" applyNumberFormat="1" applyFill="1" applyBorder="1"/>
    <xf numFmtId="2" fontId="5" fillId="0" borderId="12" xfId="2" applyNumberFormat="1" applyFont="1" applyFill="1" applyBorder="1"/>
    <xf numFmtId="2" fontId="5" fillId="0" borderId="15" xfId="2" applyNumberFormat="1" applyFont="1" applyFill="1" applyBorder="1"/>
    <xf numFmtId="2" fontId="5" fillId="0" borderId="13" xfId="2" applyNumberFormat="1" applyFont="1" applyFill="1" applyBorder="1"/>
    <xf numFmtId="0" fontId="5" fillId="0" borderId="13" xfId="2" applyFill="1" applyBorder="1"/>
    <xf numFmtId="0" fontId="5" fillId="0" borderId="13" xfId="2" applyFont="1" applyBorder="1"/>
    <xf numFmtId="0" fontId="3" fillId="0" borderId="0" xfId="2" applyFont="1" applyFill="1" applyBorder="1" applyAlignment="1">
      <alignment wrapText="1"/>
    </xf>
    <xf numFmtId="0" fontId="5" fillId="0" borderId="0" xfId="2" applyFont="1" applyFill="1" applyBorder="1" applyAlignment="1">
      <alignment wrapText="1"/>
    </xf>
    <xf numFmtId="0" fontId="5" fillId="0" borderId="8" xfId="2" applyFill="1" applyBorder="1"/>
    <xf numFmtId="0" fontId="5" fillId="0" borderId="17" xfId="2" applyFont="1" applyBorder="1"/>
    <xf numFmtId="0" fontId="3" fillId="0" borderId="17" xfId="2" applyFont="1" applyFill="1" applyBorder="1" applyAlignment="1">
      <alignment wrapText="1"/>
    </xf>
    <xf numFmtId="0" fontId="5" fillId="0" borderId="17" xfId="2" applyFont="1" applyFill="1" applyBorder="1"/>
    <xf numFmtId="0" fontId="5" fillId="0" borderId="17" xfId="2" applyFill="1" applyBorder="1"/>
    <xf numFmtId="0" fontId="5" fillId="0" borderId="12" xfId="2" applyFill="1" applyBorder="1"/>
    <xf numFmtId="0" fontId="5" fillId="0" borderId="17" xfId="2" applyBorder="1"/>
    <xf numFmtId="0" fontId="5" fillId="0" borderId="13" xfId="2" applyFill="1" applyBorder="1" applyAlignment="1">
      <alignment wrapText="1"/>
    </xf>
    <xf numFmtId="0" fontId="5" fillId="0" borderId="7" xfId="2" applyFont="1" applyBorder="1"/>
    <xf numFmtId="0" fontId="8" fillId="0" borderId="13" xfId="2" applyFont="1" applyFill="1" applyBorder="1" applyAlignment="1">
      <alignment wrapText="1"/>
    </xf>
    <xf numFmtId="0" fontId="8" fillId="0" borderId="13" xfId="2" applyFont="1" applyFill="1" applyBorder="1"/>
    <xf numFmtId="0" fontId="0" fillId="0" borderId="0" xfId="0" applyBorder="1"/>
    <xf numFmtId="0" fontId="9" fillId="0" borderId="8" xfId="0" applyFont="1" applyBorder="1"/>
    <xf numFmtId="0" fontId="3" fillId="0" borderId="0" xfId="2" applyFont="1" applyFill="1" applyBorder="1"/>
    <xf numFmtId="0" fontId="3" fillId="0" borderId="17" xfId="2" applyFont="1" applyFill="1" applyBorder="1"/>
    <xf numFmtId="2" fontId="3" fillId="0" borderId="0" xfId="2" applyNumberFormat="1" applyFont="1" applyBorder="1"/>
    <xf numFmtId="2" fontId="5" fillId="0" borderId="0" xfId="2" applyNumberFormat="1" applyFont="1" applyBorder="1"/>
    <xf numFmtId="2" fontId="3" fillId="0" borderId="8" xfId="2" applyNumberFormat="1" applyFont="1" applyBorder="1"/>
    <xf numFmtId="2" fontId="5" fillId="0" borderId="9" xfId="2" applyNumberFormat="1" applyFont="1" applyFill="1" applyBorder="1"/>
    <xf numFmtId="2" fontId="0" fillId="0" borderId="0" xfId="0" applyNumberFormat="1"/>
    <xf numFmtId="2" fontId="5" fillId="0" borderId="12" xfId="2" applyNumberFormat="1" applyBorder="1"/>
    <xf numFmtId="2" fontId="5" fillId="0" borderId="15" xfId="2" applyNumberFormat="1" applyBorder="1"/>
    <xf numFmtId="2" fontId="5" fillId="0" borderId="13" xfId="2" applyNumberFormat="1" applyFont="1" applyBorder="1"/>
    <xf numFmtId="2" fontId="5" fillId="0" borderId="5" xfId="2" applyNumberFormat="1" applyFont="1" applyBorder="1"/>
    <xf numFmtId="2" fontId="5" fillId="0" borderId="0" xfId="2" applyNumberFormat="1" applyFont="1"/>
    <xf numFmtId="2" fontId="5" fillId="0" borderId="12" xfId="2" applyNumberFormat="1" applyFill="1" applyBorder="1"/>
    <xf numFmtId="2" fontId="5" fillId="0" borderId="15" xfId="2" applyNumberFormat="1" applyFill="1" applyBorder="1"/>
    <xf numFmtId="2" fontId="3" fillId="0" borderId="14" xfId="2" applyNumberFormat="1" applyFont="1" applyBorder="1"/>
    <xf numFmtId="2" fontId="3" fillId="0" borderId="16" xfId="2" applyNumberFormat="1" applyFont="1" applyBorder="1"/>
    <xf numFmtId="2" fontId="3" fillId="0" borderId="17" xfId="2" applyNumberFormat="1" applyFont="1" applyBorder="1"/>
    <xf numFmtId="2" fontId="5" fillId="0" borderId="11" xfId="2" applyNumberFormat="1" applyFont="1" applyBorder="1"/>
    <xf numFmtId="2" fontId="3" fillId="0" borderId="6" xfId="2" applyNumberFormat="1" applyFont="1" applyBorder="1"/>
    <xf numFmtId="2" fontId="5" fillId="0" borderId="13" xfId="2" applyNumberFormat="1" applyBorder="1"/>
    <xf numFmtId="2" fontId="5" fillId="0" borderId="13" xfId="2" applyNumberFormat="1" applyFill="1" applyBorder="1"/>
    <xf numFmtId="2" fontId="3" fillId="0" borderId="9" xfId="2" applyNumberFormat="1" applyFont="1" applyBorder="1"/>
    <xf numFmtId="2" fontId="0" fillId="0" borderId="0" xfId="0" applyNumberFormat="1" applyBorder="1"/>
    <xf numFmtId="0" fontId="9" fillId="0" borderId="9" xfId="0" applyFont="1" applyBorder="1"/>
    <xf numFmtId="0" fontId="5" fillId="0" borderId="10" xfId="2" applyFont="1" applyBorder="1"/>
    <xf numFmtId="0" fontId="3" fillId="0" borderId="16" xfId="2" applyFont="1" applyFill="1" applyBorder="1"/>
    <xf numFmtId="0" fontId="5" fillId="0" borderId="6" xfId="2" applyFill="1" applyBorder="1"/>
    <xf numFmtId="0" fontId="5" fillId="0" borderId="4" xfId="2" applyFont="1" applyFill="1" applyBorder="1"/>
    <xf numFmtId="0" fontId="3" fillId="0" borderId="14" xfId="2" applyFont="1" applyFill="1" applyBorder="1"/>
    <xf numFmtId="0" fontId="9" fillId="0" borderId="9" xfId="0" applyFont="1" applyFill="1" applyBorder="1"/>
    <xf numFmtId="0" fontId="5" fillId="0" borderId="10" xfId="2" applyFont="1" applyFill="1" applyBorder="1"/>
    <xf numFmtId="0" fontId="3" fillId="0" borderId="3" xfId="2" applyFont="1" applyFill="1" applyBorder="1"/>
    <xf numFmtId="0" fontId="3" fillId="0" borderId="3" xfId="2" applyFont="1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2" applyFill="1" applyBorder="1" applyAlignment="1">
      <alignment wrapText="1"/>
    </xf>
    <xf numFmtId="0" fontId="3" fillId="0" borderId="6" xfId="2" applyFont="1" applyFill="1" applyBorder="1"/>
    <xf numFmtId="0" fontId="3" fillId="0" borderId="10" xfId="2" applyFont="1" applyFill="1" applyBorder="1"/>
    <xf numFmtId="0" fontId="3" fillId="0" borderId="11" xfId="2" applyFont="1" applyFill="1" applyBorder="1"/>
    <xf numFmtId="0" fontId="5" fillId="0" borderId="12" xfId="2" applyFont="1" applyFill="1" applyBorder="1" applyAlignment="1">
      <alignment wrapText="1"/>
    </xf>
    <xf numFmtId="0" fontId="5" fillId="0" borderId="11" xfId="2" applyFont="1" applyFill="1" applyBorder="1"/>
    <xf numFmtId="0" fontId="5" fillId="0" borderId="12" xfId="2" applyFill="1" applyBorder="1" applyAlignment="1">
      <alignment wrapText="1"/>
    </xf>
    <xf numFmtId="0" fontId="5" fillId="0" borderId="12" xfId="2" applyFont="1" applyFill="1" applyBorder="1"/>
    <xf numFmtId="0" fontId="5" fillId="0" borderId="9" xfId="2" applyFill="1" applyBorder="1"/>
    <xf numFmtId="0" fontId="8" fillId="0" borderId="12" xfId="2" applyFont="1" applyFill="1" applyBorder="1" applyAlignment="1">
      <alignment wrapText="1"/>
    </xf>
    <xf numFmtId="0" fontId="8" fillId="0" borderId="12" xfId="2" applyFont="1" applyFill="1" applyBorder="1"/>
    <xf numFmtId="0" fontId="3" fillId="0" borderId="16" xfId="1" applyFont="1" applyBorder="1"/>
    <xf numFmtId="0" fontId="3" fillId="0" borderId="17" xfId="1" applyFont="1" applyBorder="1"/>
    <xf numFmtId="0" fontId="3" fillId="0" borderId="14" xfId="1" applyFont="1" applyBorder="1"/>
    <xf numFmtId="165" fontId="0" fillId="0" borderId="0" xfId="0" applyNumberFormat="1" applyFill="1"/>
    <xf numFmtId="165" fontId="0" fillId="0" borderId="0" xfId="0" applyNumberFormat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/>
    <xf numFmtId="1" fontId="0" fillId="0" borderId="0" xfId="0" applyNumberFormat="1" applyAlignment="1">
      <alignment horizontal="left"/>
    </xf>
    <xf numFmtId="1" fontId="0" fillId="0" borderId="0" xfId="0" applyNumberFormat="1"/>
    <xf numFmtId="1" fontId="0" fillId="0" borderId="0" xfId="0" applyNumberFormat="1" applyFill="1" applyAlignment="1">
      <alignment horizontal="left"/>
    </xf>
    <xf numFmtId="1" fontId="0" fillId="0" borderId="0" xfId="0" applyNumberFormat="1" applyFill="1"/>
    <xf numFmtId="2" fontId="0" fillId="0" borderId="0" xfId="0" applyNumberFormat="1" applyFill="1"/>
    <xf numFmtId="165" fontId="1" fillId="0" borderId="0" xfId="0" applyNumberFormat="1" applyFon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" fontId="0" fillId="0" borderId="7" xfId="0" applyNumberFormat="1" applyBorder="1" applyAlignment="1">
      <alignment horizontal="left" wrapText="1"/>
    </xf>
    <xf numFmtId="1" fontId="0" fillId="0" borderId="7" xfId="0" applyNumberFormat="1" applyBorder="1" applyAlignment="1">
      <alignment wrapText="1"/>
    </xf>
    <xf numFmtId="165" fontId="0" fillId="0" borderId="7" xfId="0" applyNumberFormat="1" applyBorder="1" applyAlignment="1">
      <alignment wrapText="1"/>
    </xf>
    <xf numFmtId="165" fontId="0" fillId="0" borderId="7" xfId="0" applyNumberFormat="1" applyBorder="1"/>
    <xf numFmtId="165" fontId="0" fillId="0" borderId="4" xfId="0" applyNumberFormat="1" applyBorder="1"/>
    <xf numFmtId="2" fontId="0" fillId="0" borderId="8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/>
    <xf numFmtId="165" fontId="0" fillId="0" borderId="0" xfId="0" applyNumberFormat="1" applyFill="1" applyBorder="1"/>
    <xf numFmtId="165" fontId="0" fillId="0" borderId="5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1" fontId="0" fillId="0" borderId="10" xfId="0" applyNumberFormat="1" applyFill="1" applyBorder="1" applyAlignment="1">
      <alignment horizontal="left"/>
    </xf>
    <xf numFmtId="1" fontId="0" fillId="0" borderId="10" xfId="0" applyNumberFormat="1" applyFill="1" applyBorder="1"/>
    <xf numFmtId="165" fontId="0" fillId="0" borderId="10" xfId="0" applyNumberFormat="1" applyFill="1" applyBorder="1"/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1" fontId="0" fillId="0" borderId="15" xfId="0" applyNumberFormat="1" applyBorder="1" applyAlignment="1">
      <alignment horizontal="left" wrapText="1"/>
    </xf>
    <xf numFmtId="1" fontId="0" fillId="0" borderId="15" xfId="0" applyNumberFormat="1" applyBorder="1" applyAlignment="1">
      <alignment wrapText="1"/>
    </xf>
    <xf numFmtId="165" fontId="0" fillId="0" borderId="15" xfId="0" applyNumberFormat="1" applyBorder="1" applyAlignment="1">
      <alignment wrapText="1"/>
    </xf>
    <xf numFmtId="165" fontId="0" fillId="0" borderId="15" xfId="0" applyNumberFormat="1" applyBorder="1"/>
    <xf numFmtId="165" fontId="0" fillId="0" borderId="13" xfId="0" applyNumberFormat="1" applyBorder="1"/>
    <xf numFmtId="2" fontId="0" fillId="0" borderId="6" xfId="0" applyNumberFormat="1" applyFill="1" applyBorder="1"/>
    <xf numFmtId="2" fontId="0" fillId="0" borderId="7" xfId="0" applyNumberFormat="1" applyFill="1" applyBorder="1"/>
    <xf numFmtId="1" fontId="0" fillId="0" borderId="7" xfId="0" applyNumberFormat="1" applyFill="1" applyBorder="1" applyAlignment="1">
      <alignment horizontal="left"/>
    </xf>
    <xf numFmtId="1" fontId="0" fillId="0" borderId="7" xfId="0" applyNumberFormat="1" applyFill="1" applyBorder="1"/>
    <xf numFmtId="165" fontId="0" fillId="0" borderId="7" xfId="0" applyNumberFormat="1" applyFill="1" applyBorder="1"/>
    <xf numFmtId="165" fontId="0" fillId="0" borderId="4" xfId="0" applyNumberFormat="1" applyFill="1" applyBorder="1"/>
    <xf numFmtId="165" fontId="0" fillId="0" borderId="16" xfId="0" applyNumberFormat="1" applyFill="1" applyBorder="1"/>
    <xf numFmtId="165" fontId="0" fillId="0" borderId="17" xfId="0" applyNumberFormat="1" applyFill="1" applyBorder="1"/>
    <xf numFmtId="165" fontId="0" fillId="0" borderId="14" xfId="0" applyNumberFormat="1" applyFill="1" applyBorder="1"/>
    <xf numFmtId="0" fontId="2" fillId="0" borderId="7" xfId="1" applyBorder="1"/>
    <xf numFmtId="0" fontId="2" fillId="0" borderId="9" xfId="1" applyBorder="1"/>
    <xf numFmtId="0" fontId="3" fillId="0" borderId="0" xfId="1" applyFont="1" applyBorder="1"/>
    <xf numFmtId="0" fontId="3" fillId="0" borderId="8" xfId="1" applyFont="1" applyBorder="1"/>
    <xf numFmtId="0" fontId="2" fillId="0" borderId="8" xfId="1" applyBorder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165" fontId="0" fillId="0" borderId="0" xfId="0" applyNumberFormat="1" applyFont="1" applyFill="1"/>
    <xf numFmtId="0" fontId="1" fillId="0" borderId="0" xfId="0" applyFont="1" applyFill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Border="1"/>
    <xf numFmtId="165" fontId="0" fillId="0" borderId="5" xfId="0" applyNumberFormat="1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165" fontId="0" fillId="0" borderId="10" xfId="0" applyNumberFormat="1" applyBorder="1"/>
    <xf numFmtId="165" fontId="0" fillId="0" borderId="11" xfId="0" applyNumberFormat="1" applyBorder="1"/>
    <xf numFmtId="14" fontId="0" fillId="0" borderId="6" xfId="0" applyNumberFormat="1" applyBorder="1" applyAlignment="1">
      <alignment horizontal="left"/>
    </xf>
    <xf numFmtId="1" fontId="0" fillId="0" borderId="7" xfId="0" applyNumberFormat="1" applyBorder="1"/>
    <xf numFmtId="1" fontId="0" fillId="0" borderId="4" xfId="0" applyNumberFormat="1" applyBorder="1"/>
    <xf numFmtId="14" fontId="0" fillId="0" borderId="8" xfId="0" applyNumberFormat="1" applyBorder="1" applyAlignment="1">
      <alignment horizontal="left"/>
    </xf>
    <xf numFmtId="1" fontId="0" fillId="0" borderId="0" xfId="0" applyNumberFormat="1" applyBorder="1"/>
    <xf numFmtId="1" fontId="0" fillId="0" borderId="5" xfId="0" applyNumberFormat="1" applyBorder="1"/>
    <xf numFmtId="14" fontId="0" fillId="0" borderId="9" xfId="0" applyNumberFormat="1" applyBorder="1" applyAlignment="1">
      <alignment horizontal="left"/>
    </xf>
    <xf numFmtId="1" fontId="0" fillId="0" borderId="10" xfId="0" applyNumberFormat="1" applyBorder="1"/>
    <xf numFmtId="1" fontId="0" fillId="0" borderId="11" xfId="0" applyNumberFormat="1" applyBorder="1"/>
    <xf numFmtId="0" fontId="0" fillId="0" borderId="4" xfId="0" applyBorder="1"/>
    <xf numFmtId="0" fontId="0" fillId="0" borderId="8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165" fontId="0" fillId="0" borderId="5" xfId="0" applyNumberFormat="1" applyFont="1" applyFill="1" applyBorder="1"/>
    <xf numFmtId="1" fontId="0" fillId="0" borderId="5" xfId="0" applyNumberFormat="1" applyFont="1" applyFill="1" applyBorder="1"/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left"/>
    </xf>
    <xf numFmtId="165" fontId="0" fillId="0" borderId="10" xfId="0" applyNumberFormat="1" applyFont="1" applyFill="1" applyBorder="1"/>
    <xf numFmtId="1" fontId="0" fillId="0" borderId="10" xfId="0" applyNumberFormat="1" applyFont="1" applyFill="1" applyBorder="1"/>
    <xf numFmtId="165" fontId="0" fillId="0" borderId="11" xfId="0" applyNumberFormat="1" applyFont="1" applyFill="1" applyBorder="1"/>
    <xf numFmtId="0" fontId="0" fillId="0" borderId="12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left"/>
    </xf>
    <xf numFmtId="0" fontId="0" fillId="0" borderId="13" xfId="0" applyBorder="1"/>
    <xf numFmtId="0" fontId="0" fillId="0" borderId="12" xfId="0" applyFill="1" applyBorder="1" applyAlignment="1">
      <alignment horizontal="left"/>
    </xf>
    <xf numFmtId="0" fontId="0" fillId="0" borderId="15" xfId="0" applyFill="1" applyBorder="1"/>
    <xf numFmtId="0" fontId="0" fillId="0" borderId="15" xfId="0" applyFill="1" applyBorder="1" applyAlignment="1">
      <alignment horizontal="left"/>
    </xf>
    <xf numFmtId="165" fontId="0" fillId="0" borderId="15" xfId="0" applyNumberFormat="1" applyFill="1" applyBorder="1"/>
    <xf numFmtId="165" fontId="0" fillId="0" borderId="13" xfId="0" applyNumberFormat="1" applyFill="1" applyBorder="1"/>
    <xf numFmtId="0" fontId="5" fillId="0" borderId="7" xfId="1" applyFont="1" applyFill="1" applyBorder="1"/>
    <xf numFmtId="0" fontId="5" fillId="0" borderId="4" xfId="1" applyFont="1" applyFill="1" applyBorder="1"/>
    <xf numFmtId="0" fontId="2" fillId="0" borderId="5" xfId="1" applyFill="1" applyBorder="1"/>
    <xf numFmtId="0" fontId="2" fillId="0" borderId="10" xfId="1" applyBorder="1"/>
    <xf numFmtId="0" fontId="2" fillId="0" borderId="10" xfId="1" applyFill="1" applyBorder="1"/>
    <xf numFmtId="0" fontId="2" fillId="0" borderId="11" xfId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5" xfId="1" applyFont="1" applyBorder="1" applyAlignment="1">
      <alignment wrapText="1"/>
    </xf>
    <xf numFmtId="0" fontId="5" fillId="0" borderId="15" xfId="1" applyFont="1" applyFill="1" applyBorder="1" applyAlignment="1">
      <alignment wrapText="1"/>
    </xf>
    <xf numFmtId="0" fontId="5" fillId="0" borderId="13" xfId="1" applyFont="1" applyFill="1" applyBorder="1" applyAlignment="1">
      <alignment wrapText="1"/>
    </xf>
    <xf numFmtId="0" fontId="5" fillId="0" borderId="16" xfId="1" applyFont="1" applyBorder="1"/>
    <xf numFmtId="0" fontId="5" fillId="0" borderId="3" xfId="1" applyFont="1" applyBorder="1" applyAlignment="1">
      <alignment wrapText="1"/>
    </xf>
    <xf numFmtId="0" fontId="5" fillId="0" borderId="14" xfId="1" applyFont="1" applyBorder="1"/>
    <xf numFmtId="164" fontId="5" fillId="0" borderId="4" xfId="1" applyNumberFormat="1" applyFont="1" applyBorder="1"/>
    <xf numFmtId="164" fontId="5" fillId="0" borderId="5" xfId="1" applyNumberFormat="1" applyFont="1" applyBorder="1"/>
    <xf numFmtId="164" fontId="5" fillId="0" borderId="11" xfId="1" applyNumberFormat="1" applyFont="1" applyBorder="1"/>
    <xf numFmtId="0" fontId="5" fillId="0" borderId="17" xfId="1" applyFont="1" applyBorder="1"/>
    <xf numFmtId="164" fontId="2" fillId="0" borderId="7" xfId="1" applyNumberFormat="1" applyBorder="1"/>
    <xf numFmtId="164" fontId="2" fillId="0" borderId="4" xfId="1" applyNumberFormat="1" applyBorder="1"/>
    <xf numFmtId="164" fontId="2" fillId="0" borderId="0" xfId="1" applyNumberFormat="1" applyBorder="1"/>
    <xf numFmtId="164" fontId="2" fillId="0" borderId="0" xfId="1" applyNumberFormat="1" applyFill="1" applyBorder="1"/>
    <xf numFmtId="164" fontId="2" fillId="0" borderId="5" xfId="1" applyNumberFormat="1" applyFill="1" applyBorder="1"/>
    <xf numFmtId="164" fontId="2" fillId="0" borderId="10" xfId="1" applyNumberFormat="1" applyBorder="1"/>
    <xf numFmtId="164" fontId="2" fillId="0" borderId="10" xfId="1" applyNumberFormat="1" applyFill="1" applyBorder="1"/>
    <xf numFmtId="164" fontId="2" fillId="0" borderId="11" xfId="1" applyNumberFormat="1" applyFill="1" applyBorder="1"/>
    <xf numFmtId="165" fontId="2" fillId="0" borderId="7" xfId="1" applyNumberFormat="1" applyBorder="1"/>
    <xf numFmtId="165" fontId="2" fillId="0" borderId="0" xfId="1" applyNumberFormat="1" applyBorder="1"/>
    <xf numFmtId="165" fontId="2" fillId="0" borderId="5" xfId="1" applyNumberFormat="1" applyBorder="1"/>
    <xf numFmtId="165" fontId="2" fillId="0" borderId="10" xfId="1" applyNumberFormat="1" applyBorder="1"/>
    <xf numFmtId="165" fontId="2" fillId="0" borderId="11" xfId="1" applyNumberFormat="1" applyBorder="1"/>
    <xf numFmtId="0" fontId="5" fillId="0" borderId="15" xfId="1" applyFont="1" applyFill="1" applyBorder="1"/>
    <xf numFmtId="0" fontId="5" fillId="0" borderId="13" xfId="1" applyFont="1" applyFill="1" applyBorder="1"/>
    <xf numFmtId="165" fontId="2" fillId="0" borderId="6" xfId="1" applyNumberFormat="1" applyBorder="1"/>
    <xf numFmtId="165" fontId="2" fillId="0" borderId="8" xfId="1" applyNumberFormat="1" applyBorder="1"/>
    <xf numFmtId="164" fontId="2" fillId="0" borderId="5" xfId="1" applyNumberFormat="1" applyBorder="1"/>
    <xf numFmtId="165" fontId="2" fillId="0" borderId="9" xfId="1" applyNumberFormat="1" applyBorder="1"/>
    <xf numFmtId="164" fontId="2" fillId="0" borderId="11" xfId="1" applyNumberFormat="1" applyBorder="1"/>
    <xf numFmtId="165" fontId="1" fillId="0" borderId="0" xfId="0" applyNumberFormat="1" applyFont="1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/>
    <xf numFmtId="0" fontId="11" fillId="0" borderId="0" xfId="3" applyAlignment="1">
      <alignment vertical="center"/>
    </xf>
    <xf numFmtId="0" fontId="0" fillId="0" borderId="0" xfId="0" applyFont="1"/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2" fontId="2" fillId="0" borderId="7" xfId="1" applyNumberFormat="1" applyBorder="1"/>
    <xf numFmtId="2" fontId="5" fillId="0" borderId="4" xfId="1" applyNumberFormat="1" applyFont="1" applyBorder="1"/>
    <xf numFmtId="2" fontId="7" fillId="0" borderId="0" xfId="1" applyNumberFormat="1" applyFont="1"/>
    <xf numFmtId="2" fontId="6" fillId="0" borderId="0" xfId="1" applyNumberFormat="1" applyFont="1" applyFill="1"/>
    <xf numFmtId="2" fontId="2" fillId="0" borderId="0" xfId="1" applyNumberFormat="1" applyBorder="1"/>
    <xf numFmtId="2" fontId="5" fillId="0" borderId="5" xfId="1" applyNumberFormat="1" applyFont="1" applyBorder="1"/>
    <xf numFmtId="2" fontId="2" fillId="0" borderId="10" xfId="1" applyNumberFormat="1" applyBorder="1"/>
    <xf numFmtId="2" fontId="5" fillId="0" borderId="11" xfId="1" applyNumberFormat="1" applyFont="1" applyBorder="1"/>
    <xf numFmtId="2" fontId="2" fillId="0" borderId="6" xfId="1" applyNumberFormat="1" applyBorder="1"/>
    <xf numFmtId="2" fontId="2" fillId="0" borderId="4" xfId="1" applyNumberFormat="1" applyBorder="1"/>
    <xf numFmtId="2" fontId="2" fillId="0" borderId="8" xfId="1" applyNumberFormat="1" applyBorder="1"/>
    <xf numFmtId="2" fontId="2" fillId="0" borderId="0" xfId="1" applyNumberFormat="1" applyFill="1" applyBorder="1"/>
    <xf numFmtId="2" fontId="2" fillId="0" borderId="5" xfId="1" applyNumberFormat="1" applyFill="1" applyBorder="1"/>
    <xf numFmtId="2" fontId="2" fillId="0" borderId="9" xfId="1" applyNumberFormat="1" applyBorder="1"/>
    <xf numFmtId="2" fontId="2" fillId="0" borderId="10" xfId="1" applyNumberFormat="1" applyFill="1" applyBorder="1"/>
    <xf numFmtId="2" fontId="2" fillId="0" borderId="11" xfId="1" applyNumberFormat="1" applyFill="1" applyBorder="1"/>
    <xf numFmtId="2" fontId="2" fillId="0" borderId="12" xfId="1" applyNumberFormat="1" applyBorder="1"/>
    <xf numFmtId="2" fontId="2" fillId="0" borderId="15" xfId="1" applyNumberFormat="1" applyBorder="1"/>
    <xf numFmtId="0" fontId="3" fillId="0" borderId="6" xfId="2" applyFont="1" applyBorder="1"/>
    <xf numFmtId="2" fontId="2" fillId="0" borderId="5" xfId="1" applyNumberFormat="1" applyBorder="1"/>
    <xf numFmtId="2" fontId="2" fillId="0" borderId="11" xfId="1" applyNumberFormat="1" applyBorder="1"/>
    <xf numFmtId="1" fontId="0" fillId="0" borderId="15" xfId="0" applyNumberFormat="1" applyFont="1" applyBorder="1"/>
    <xf numFmtId="0" fontId="5" fillId="0" borderId="13" xfId="2" applyFont="1" applyBorder="1" applyAlignment="1">
      <alignment wrapText="1"/>
    </xf>
    <xf numFmtId="0" fontId="5" fillId="0" borderId="12" xfId="2" applyFont="1" applyBorder="1"/>
    <xf numFmtId="0" fontId="3" fillId="0" borderId="3" xfId="2" applyFont="1" applyBorder="1" applyAlignment="1">
      <alignment vertical="top" wrapText="1"/>
    </xf>
    <xf numFmtId="0" fontId="5" fillId="0" borderId="15" xfId="2" applyFont="1" applyBorder="1" applyAlignment="1">
      <alignment vertical="top" wrapText="1"/>
    </xf>
    <xf numFmtId="0" fontId="5" fillId="0" borderId="15" xfId="2" applyBorder="1" applyAlignment="1">
      <alignment vertical="top" wrapText="1"/>
    </xf>
    <xf numFmtId="0" fontId="5" fillId="0" borderId="0" xfId="2" applyBorder="1" applyAlignment="1">
      <alignment vertical="top" wrapText="1"/>
    </xf>
    <xf numFmtId="0" fontId="5" fillId="0" borderId="13" xfId="2" applyBorder="1" applyAlignment="1">
      <alignment vertical="top" wrapText="1"/>
    </xf>
    <xf numFmtId="0" fontId="5" fillId="0" borderId="15" xfId="2" applyFont="1" applyFill="1" applyBorder="1" applyAlignment="1">
      <alignment vertical="top" wrapText="1"/>
    </xf>
    <xf numFmtId="0" fontId="5" fillId="0" borderId="17" xfId="2" applyFont="1" applyFill="1" applyBorder="1" applyAlignment="1">
      <alignment vertical="top" wrapText="1"/>
    </xf>
    <xf numFmtId="0" fontId="3" fillId="0" borderId="13" xfId="2" applyFont="1" applyBorder="1" applyAlignment="1">
      <alignment vertical="top" wrapText="1"/>
    </xf>
    <xf numFmtId="0" fontId="5" fillId="0" borderId="17" xfId="2" applyBorder="1" applyAlignment="1">
      <alignment vertical="top" wrapText="1"/>
    </xf>
    <xf numFmtId="0" fontId="5" fillId="0" borderId="15" xfId="2" applyFill="1" applyBorder="1" applyAlignment="1">
      <alignment vertical="top" wrapText="1"/>
    </xf>
    <xf numFmtId="0" fontId="5" fillId="0" borderId="13" xfId="2" applyFill="1" applyBorder="1" applyAlignment="1">
      <alignment vertical="top" wrapText="1"/>
    </xf>
    <xf numFmtId="0" fontId="5" fillId="0" borderId="15" xfId="2" applyFill="1" applyBorder="1" applyAlignment="1">
      <alignment vertical="top"/>
    </xf>
    <xf numFmtId="0" fontId="8" fillId="0" borderId="15" xfId="2" applyFont="1" applyFill="1" applyBorder="1" applyAlignment="1">
      <alignment vertical="top" wrapText="1"/>
    </xf>
    <xf numFmtId="0" fontId="5" fillId="0" borderId="8" xfId="2" applyBorder="1" applyAlignment="1">
      <alignment vertical="top" wrapText="1"/>
    </xf>
    <xf numFmtId="0" fontId="5" fillId="0" borderId="13" xfId="2" applyFont="1" applyFill="1" applyBorder="1" applyAlignment="1">
      <alignment vertical="top" wrapText="1"/>
    </xf>
    <xf numFmtId="2" fontId="5" fillId="0" borderId="15" xfId="2" applyNumberFormat="1" applyFill="1" applyBorder="1" applyAlignment="1">
      <alignment vertical="top" wrapText="1"/>
    </xf>
    <xf numFmtId="0" fontId="5" fillId="0" borderId="12" xfId="2" applyBorder="1" applyAlignment="1">
      <alignment vertical="top" wrapText="1"/>
    </xf>
    <xf numFmtId="0" fontId="12" fillId="0" borderId="0" xfId="0" applyFont="1"/>
    <xf numFmtId="0" fontId="1" fillId="0" borderId="0" xfId="0" applyFont="1" applyAlignment="1">
      <alignment horizontal="left" vertical="center"/>
    </xf>
    <xf numFmtId="0" fontId="3" fillId="0" borderId="5" xfId="2" applyFont="1" applyFill="1" applyBorder="1"/>
    <xf numFmtId="0" fontId="9" fillId="0" borderId="8" xfId="0" applyFont="1" applyFill="1" applyBorder="1"/>
    <xf numFmtId="0" fontId="0" fillId="0" borderId="12" xfId="0" applyFill="1" applyBorder="1"/>
    <xf numFmtId="0" fontId="0" fillId="0" borderId="13" xfId="0" applyFill="1" applyBorder="1"/>
    <xf numFmtId="2" fontId="5" fillId="0" borderId="7" xfId="2" applyNumberFormat="1" applyFont="1" applyFill="1" applyBorder="1"/>
    <xf numFmtId="2" fontId="3" fillId="0" borderId="6" xfId="2" applyNumberFormat="1" applyFont="1" applyFill="1" applyBorder="1"/>
    <xf numFmtId="2" fontId="3" fillId="0" borderId="16" xfId="2" applyNumberFormat="1" applyFont="1" applyFill="1" applyBorder="1"/>
    <xf numFmtId="2" fontId="5" fillId="0" borderId="10" xfId="2" applyNumberFormat="1" applyFont="1" applyFill="1" applyBorder="1"/>
    <xf numFmtId="2" fontId="3" fillId="0" borderId="9" xfId="2" applyNumberFormat="1" applyFont="1" applyFill="1" applyBorder="1"/>
    <xf numFmtId="2" fontId="3" fillId="0" borderId="14" xfId="2" applyNumberFormat="1" applyFont="1" applyFill="1" applyBorder="1"/>
    <xf numFmtId="0" fontId="5" fillId="0" borderId="3" xfId="2" applyFill="1" applyBorder="1" applyAlignment="1">
      <alignment horizontal="left"/>
    </xf>
    <xf numFmtId="0" fontId="0" fillId="0" borderId="9" xfId="0" applyFill="1" applyBorder="1"/>
    <xf numFmtId="0" fontId="3" fillId="0" borderId="8" xfId="2" applyFont="1" applyFill="1" applyBorder="1"/>
    <xf numFmtId="0" fontId="15" fillId="0" borderId="6" xfId="2" applyFont="1" applyFill="1" applyBorder="1"/>
    <xf numFmtId="0" fontId="15" fillId="0" borderId="7" xfId="2" applyFont="1" applyFill="1" applyBorder="1"/>
    <xf numFmtId="0" fontId="15" fillId="0" borderId="4" xfId="2" applyFont="1" applyFill="1" applyBorder="1"/>
    <xf numFmtId="0" fontId="15" fillId="0" borderId="8" xfId="2" applyFont="1" applyFill="1" applyBorder="1"/>
    <xf numFmtId="0" fontId="15" fillId="0" borderId="0" xfId="2" applyFont="1" applyFill="1" applyBorder="1"/>
    <xf numFmtId="0" fontId="15" fillId="0" borderId="5" xfId="2" applyFont="1" applyFill="1" applyBorder="1"/>
    <xf numFmtId="166" fontId="5" fillId="0" borderId="6" xfId="2" applyNumberFormat="1" applyFill="1" applyBorder="1"/>
    <xf numFmtId="166" fontId="5" fillId="0" borderId="7" xfId="2" applyNumberFormat="1" applyFill="1" applyBorder="1"/>
    <xf numFmtId="166" fontId="5" fillId="0" borderId="4" xfId="2" applyNumberFormat="1" applyFill="1" applyBorder="1"/>
    <xf numFmtId="166" fontId="5" fillId="0" borderId="9" xfId="2" applyNumberFormat="1" applyFill="1" applyBorder="1"/>
    <xf numFmtId="166" fontId="5" fillId="0" borderId="10" xfId="2" applyNumberFormat="1" applyFill="1" applyBorder="1"/>
    <xf numFmtId="166" fontId="5" fillId="0" borderId="11" xfId="2" applyNumberFormat="1" applyFill="1" applyBorder="1"/>
    <xf numFmtId="166" fontId="5" fillId="0" borderId="7" xfId="2" applyNumberFormat="1" applyFont="1" applyFill="1" applyBorder="1"/>
    <xf numFmtId="166" fontId="5" fillId="0" borderId="10" xfId="2" applyNumberFormat="1" applyFont="1" applyFill="1" applyBorder="1"/>
    <xf numFmtId="166" fontId="5" fillId="0" borderId="0" xfId="2" applyNumberFormat="1" applyFill="1" applyBorder="1"/>
    <xf numFmtId="166" fontId="3" fillId="0" borderId="6" xfId="2" applyNumberFormat="1" applyFont="1" applyFill="1" applyBorder="1"/>
    <xf numFmtId="166" fontId="15" fillId="0" borderId="6" xfId="2" applyNumberFormat="1" applyFont="1" applyFill="1" applyBorder="1"/>
    <xf numFmtId="166" fontId="15" fillId="0" borderId="7" xfId="2" applyNumberFormat="1" applyFont="1" applyFill="1" applyBorder="1"/>
    <xf numFmtId="166" fontId="15" fillId="0" borderId="4" xfId="2" applyNumberFormat="1" applyFont="1" applyFill="1" applyBorder="1"/>
    <xf numFmtId="166" fontId="3" fillId="0" borderId="9" xfId="2" applyNumberFormat="1" applyFont="1" applyFill="1" applyBorder="1"/>
    <xf numFmtId="166" fontId="15" fillId="0" borderId="9" xfId="2" applyNumberFormat="1" applyFont="1" applyFill="1" applyBorder="1"/>
    <xf numFmtId="166" fontId="15" fillId="0" borderId="10" xfId="2" applyNumberFormat="1" applyFont="1" applyFill="1" applyBorder="1"/>
    <xf numFmtId="166" fontId="15" fillId="0" borderId="11" xfId="2" applyNumberFormat="1" applyFont="1" applyFill="1" applyBorder="1"/>
  </cellXfs>
  <cellStyles count="4">
    <cellStyle name="Hyperlink" xfId="3" builtinId="8"/>
    <cellStyle name="Normal" xfId="0" builtinId="0"/>
    <cellStyle name="Normal 2" xfId="1" xr:uid="{FCD240AF-B575-4409-B26E-BAB5448EF55D}"/>
    <cellStyle name="Normal 3" xfId="2" xr:uid="{C06F07BD-95A9-4F84-BFCE-20DE69A34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llace.ariel@ep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7752-623C-4D98-87C9-D1B639784210}">
  <dimension ref="A1:A12"/>
  <sheetViews>
    <sheetView workbookViewId="0"/>
  </sheetViews>
  <sheetFormatPr defaultRowHeight="15" x14ac:dyDescent="0.25"/>
  <sheetData>
    <row r="1" spans="1:1" s="348" customFormat="1" x14ac:dyDescent="0.25">
      <c r="A1" s="396" t="s">
        <v>290</v>
      </c>
    </row>
    <row r="2" spans="1:1" s="348" customFormat="1" x14ac:dyDescent="0.25">
      <c r="A2" s="351"/>
    </row>
    <row r="3" spans="1:1" s="348" customFormat="1" ht="17.25" x14ac:dyDescent="0.25">
      <c r="A3" s="352" t="s">
        <v>328</v>
      </c>
    </row>
    <row r="4" spans="1:1" s="348" customFormat="1" x14ac:dyDescent="0.25">
      <c r="A4" s="351"/>
    </row>
    <row r="5" spans="1:1" s="348" customFormat="1" ht="15.75" x14ac:dyDescent="0.25">
      <c r="A5" s="395" t="s">
        <v>332</v>
      </c>
    </row>
    <row r="6" spans="1:1" s="348" customFormat="1" x14ac:dyDescent="0.25"/>
    <row r="7" spans="1:1" s="348" customFormat="1" x14ac:dyDescent="0.25"/>
    <row r="8" spans="1:1" s="348" customFormat="1" x14ac:dyDescent="0.25">
      <c r="A8" s="353" t="s">
        <v>278</v>
      </c>
    </row>
    <row r="9" spans="1:1" s="348" customFormat="1" x14ac:dyDescent="0.25">
      <c r="A9" s="353" t="s">
        <v>329</v>
      </c>
    </row>
    <row r="10" spans="1:1" s="348" customFormat="1" x14ac:dyDescent="0.25">
      <c r="A10" s="353" t="s">
        <v>279</v>
      </c>
    </row>
    <row r="11" spans="1:1" s="348" customFormat="1" x14ac:dyDescent="0.25">
      <c r="A11" s="347" t="s">
        <v>330</v>
      </c>
    </row>
    <row r="12" spans="1:1" s="348" customFormat="1" x14ac:dyDescent="0.25">
      <c r="A12" s="353" t="s">
        <v>331</v>
      </c>
    </row>
  </sheetData>
  <hyperlinks>
    <hyperlink ref="A11" r:id="rId1" xr:uid="{BB3BE1F3-1FD5-4DED-A165-23A3414E16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2829-09F2-470A-A42A-E5A9491B3DB4}">
  <dimension ref="A1:CS92"/>
  <sheetViews>
    <sheetView topLeftCell="CE1" zoomScale="115" zoomScaleNormal="115" workbookViewId="0">
      <selection activeCell="AS14" sqref="AS14"/>
    </sheetView>
  </sheetViews>
  <sheetFormatPr defaultRowHeight="15" x14ac:dyDescent="0.25"/>
  <cols>
    <col min="1" max="1" width="32.140625" style="45" customWidth="1"/>
    <col min="2" max="2" width="12.28515625" style="46" customWidth="1"/>
    <col min="3" max="3" width="12.5703125" style="46" customWidth="1"/>
    <col min="4" max="10" width="12.28515625" style="46" customWidth="1"/>
    <col min="11" max="11" width="32.140625" style="45" customWidth="1"/>
    <col min="12" max="21" width="12.42578125" style="47" customWidth="1"/>
    <col min="22" max="22" width="32.140625" style="45" customWidth="1"/>
    <col min="23" max="23" width="11.7109375" style="46" customWidth="1"/>
    <col min="24" max="24" width="12.28515625" style="46" customWidth="1"/>
    <col min="25" max="25" width="11.85546875" style="46" customWidth="1"/>
    <col min="26" max="26" width="13.140625" style="46" customWidth="1"/>
    <col min="27" max="27" width="12.28515625" style="46" customWidth="1"/>
    <col min="28" max="28" width="12.85546875" style="46" customWidth="1"/>
    <col min="29" max="29" width="9.140625" style="46" customWidth="1"/>
    <col min="30" max="30" width="32.140625" style="45" customWidth="1"/>
    <col min="31" max="32" width="11.7109375" style="46" customWidth="1"/>
    <col min="33" max="33" width="12.42578125" style="46" customWidth="1"/>
    <col min="34" max="34" width="25.28515625" style="47" customWidth="1"/>
    <col min="35" max="35" width="32.140625" style="45" customWidth="1"/>
    <col min="36" max="36" width="12.85546875" style="46" customWidth="1"/>
    <col min="37" max="37" width="12.140625" style="46" customWidth="1"/>
    <col min="38" max="40" width="12.28515625" style="46" customWidth="1"/>
    <col min="41" max="41" width="13" style="46" customWidth="1"/>
    <col min="42" max="42" width="12.28515625" style="46" customWidth="1"/>
    <col min="43" max="43" width="32.140625" style="45" customWidth="1"/>
    <col min="44" max="44" width="16.140625" style="46" customWidth="1"/>
    <col min="45" max="45" width="14" style="46" customWidth="1"/>
    <col min="46" max="47" width="12.5703125" style="46" customWidth="1"/>
    <col min="48" max="49" width="13.42578125" style="46" customWidth="1"/>
    <col min="50" max="50" width="9.140625" style="46" customWidth="1"/>
    <col min="51" max="51" width="32.140625" style="45" customWidth="1"/>
    <col min="52" max="52" width="11.7109375" style="47" customWidth="1"/>
    <col min="53" max="53" width="12.5703125" style="47" customWidth="1"/>
    <col min="54" max="64" width="11.7109375" style="47" customWidth="1"/>
    <col min="65" max="65" width="32.140625" style="45" customWidth="1"/>
    <col min="66" max="67" width="11.85546875" style="47" customWidth="1"/>
    <col min="68" max="68" width="13.42578125" style="47" customWidth="1"/>
    <col min="69" max="69" width="12.28515625" style="47" customWidth="1"/>
    <col min="70" max="70" width="12" style="47" customWidth="1"/>
    <col min="71" max="71" width="12.28515625" style="47" customWidth="1"/>
    <col min="72" max="78" width="11.7109375" style="47" customWidth="1"/>
    <col min="79" max="79" width="32.140625" style="45" customWidth="1"/>
    <col min="80" max="81" width="12.140625" style="46" customWidth="1"/>
    <col min="82" max="82" width="11.85546875" style="46" customWidth="1"/>
    <col min="83" max="84" width="11.42578125" style="46" customWidth="1"/>
    <col min="85" max="85" width="12.140625" style="46" customWidth="1"/>
    <col min="86" max="86" width="9.140625" style="46" customWidth="1"/>
    <col min="98" max="274" width="9.140625" style="46"/>
    <col min="275" max="275" width="32.140625" style="46" customWidth="1"/>
    <col min="276" max="276" width="12.28515625" style="46" customWidth="1"/>
    <col min="277" max="277" width="12.5703125" style="46" customWidth="1"/>
    <col min="278" max="285" width="12.28515625" style="46" customWidth="1"/>
    <col min="286" max="294" width="12.42578125" style="46" customWidth="1"/>
    <col min="295" max="295" width="12.28515625" style="46" customWidth="1"/>
    <col min="296" max="296" width="12.85546875" style="46" customWidth="1"/>
    <col min="297" max="297" width="12.140625" style="46" customWidth="1"/>
    <col min="298" max="302" width="12.28515625" style="46" customWidth="1"/>
    <col min="303" max="303" width="13.5703125" style="46" customWidth="1"/>
    <col min="304" max="308" width="12.5703125" style="46" customWidth="1"/>
    <col min="309" max="310" width="9.140625" style="46"/>
    <col min="311" max="311" width="11.7109375" style="46" customWidth="1"/>
    <col min="312" max="312" width="12.5703125" style="46" customWidth="1"/>
    <col min="313" max="323" width="11.7109375" style="46" customWidth="1"/>
    <col min="324" max="325" width="11.85546875" style="46" customWidth="1"/>
    <col min="326" max="326" width="13.42578125" style="46" customWidth="1"/>
    <col min="327" max="327" width="12.28515625" style="46" customWidth="1"/>
    <col min="328" max="328" width="12" style="46" customWidth="1"/>
    <col min="329" max="329" width="12.28515625" style="46" customWidth="1"/>
    <col min="330" max="335" width="11.7109375" style="46" customWidth="1"/>
    <col min="336" max="336" width="9.140625" style="46"/>
    <col min="337" max="337" width="9.5703125" style="46" customWidth="1"/>
    <col min="338" max="343" width="9.140625" style="46"/>
    <col min="344" max="344" width="9.5703125" style="46" customWidth="1"/>
    <col min="345" max="346" width="9.140625" style="46"/>
    <col min="347" max="347" width="11.7109375" style="46" customWidth="1"/>
    <col min="348" max="350" width="9.140625" style="46"/>
    <col min="351" max="351" width="9.5703125" style="46" bestFit="1" customWidth="1"/>
    <col min="352" max="530" width="9.140625" style="46"/>
    <col min="531" max="531" width="32.140625" style="46" customWidth="1"/>
    <col min="532" max="532" width="12.28515625" style="46" customWidth="1"/>
    <col min="533" max="533" width="12.5703125" style="46" customWidth="1"/>
    <col min="534" max="541" width="12.28515625" style="46" customWidth="1"/>
    <col min="542" max="550" width="12.42578125" style="46" customWidth="1"/>
    <col min="551" max="551" width="12.28515625" style="46" customWidth="1"/>
    <col min="552" max="552" width="12.85546875" style="46" customWidth="1"/>
    <col min="553" max="553" width="12.140625" style="46" customWidth="1"/>
    <col min="554" max="558" width="12.28515625" style="46" customWidth="1"/>
    <col min="559" max="559" width="13.5703125" style="46" customWidth="1"/>
    <col min="560" max="564" width="12.5703125" style="46" customWidth="1"/>
    <col min="565" max="566" width="9.140625" style="46"/>
    <col min="567" max="567" width="11.7109375" style="46" customWidth="1"/>
    <col min="568" max="568" width="12.5703125" style="46" customWidth="1"/>
    <col min="569" max="579" width="11.7109375" style="46" customWidth="1"/>
    <col min="580" max="581" width="11.85546875" style="46" customWidth="1"/>
    <col min="582" max="582" width="13.42578125" style="46" customWidth="1"/>
    <col min="583" max="583" width="12.28515625" style="46" customWidth="1"/>
    <col min="584" max="584" width="12" style="46" customWidth="1"/>
    <col min="585" max="585" width="12.28515625" style="46" customWidth="1"/>
    <col min="586" max="591" width="11.7109375" style="46" customWidth="1"/>
    <col min="592" max="592" width="9.140625" style="46"/>
    <col min="593" max="593" width="9.5703125" style="46" customWidth="1"/>
    <col min="594" max="599" width="9.140625" style="46"/>
    <col min="600" max="600" width="9.5703125" style="46" customWidth="1"/>
    <col min="601" max="602" width="9.140625" style="46"/>
    <col min="603" max="603" width="11.7109375" style="46" customWidth="1"/>
    <col min="604" max="606" width="9.140625" style="46"/>
    <col min="607" max="607" width="9.5703125" style="46" bestFit="1" customWidth="1"/>
    <col min="608" max="786" width="9.140625" style="46"/>
    <col min="787" max="787" width="32.140625" style="46" customWidth="1"/>
    <col min="788" max="788" width="12.28515625" style="46" customWidth="1"/>
    <col min="789" max="789" width="12.5703125" style="46" customWidth="1"/>
    <col min="790" max="797" width="12.28515625" style="46" customWidth="1"/>
    <col min="798" max="806" width="12.42578125" style="46" customWidth="1"/>
    <col min="807" max="807" width="12.28515625" style="46" customWidth="1"/>
    <col min="808" max="808" width="12.85546875" style="46" customWidth="1"/>
    <col min="809" max="809" width="12.140625" style="46" customWidth="1"/>
    <col min="810" max="814" width="12.28515625" style="46" customWidth="1"/>
    <col min="815" max="815" width="13.5703125" style="46" customWidth="1"/>
    <col min="816" max="820" width="12.5703125" style="46" customWidth="1"/>
    <col min="821" max="822" width="9.140625" style="46"/>
    <col min="823" max="823" width="11.7109375" style="46" customWidth="1"/>
    <col min="824" max="824" width="12.5703125" style="46" customWidth="1"/>
    <col min="825" max="835" width="11.7109375" style="46" customWidth="1"/>
    <col min="836" max="837" width="11.85546875" style="46" customWidth="1"/>
    <col min="838" max="838" width="13.42578125" style="46" customWidth="1"/>
    <col min="839" max="839" width="12.28515625" style="46" customWidth="1"/>
    <col min="840" max="840" width="12" style="46" customWidth="1"/>
    <col min="841" max="841" width="12.28515625" style="46" customWidth="1"/>
    <col min="842" max="847" width="11.7109375" style="46" customWidth="1"/>
    <col min="848" max="848" width="9.140625" style="46"/>
    <col min="849" max="849" width="9.5703125" style="46" customWidth="1"/>
    <col min="850" max="855" width="9.140625" style="46"/>
    <col min="856" max="856" width="9.5703125" style="46" customWidth="1"/>
    <col min="857" max="858" width="9.140625" style="46"/>
    <col min="859" max="859" width="11.7109375" style="46" customWidth="1"/>
    <col min="860" max="862" width="9.140625" style="46"/>
    <col min="863" max="863" width="9.5703125" style="46" bestFit="1" customWidth="1"/>
    <col min="864" max="1042" width="9.140625" style="46"/>
    <col min="1043" max="1043" width="32.140625" style="46" customWidth="1"/>
    <col min="1044" max="1044" width="12.28515625" style="46" customWidth="1"/>
    <col min="1045" max="1045" width="12.5703125" style="46" customWidth="1"/>
    <col min="1046" max="1053" width="12.28515625" style="46" customWidth="1"/>
    <col min="1054" max="1062" width="12.42578125" style="46" customWidth="1"/>
    <col min="1063" max="1063" width="12.28515625" style="46" customWidth="1"/>
    <col min="1064" max="1064" width="12.85546875" style="46" customWidth="1"/>
    <col min="1065" max="1065" width="12.140625" style="46" customWidth="1"/>
    <col min="1066" max="1070" width="12.28515625" style="46" customWidth="1"/>
    <col min="1071" max="1071" width="13.5703125" style="46" customWidth="1"/>
    <col min="1072" max="1076" width="12.5703125" style="46" customWidth="1"/>
    <col min="1077" max="1078" width="9.140625" style="46"/>
    <col min="1079" max="1079" width="11.7109375" style="46" customWidth="1"/>
    <col min="1080" max="1080" width="12.5703125" style="46" customWidth="1"/>
    <col min="1081" max="1091" width="11.7109375" style="46" customWidth="1"/>
    <col min="1092" max="1093" width="11.85546875" style="46" customWidth="1"/>
    <col min="1094" max="1094" width="13.42578125" style="46" customWidth="1"/>
    <col min="1095" max="1095" width="12.28515625" style="46" customWidth="1"/>
    <col min="1096" max="1096" width="12" style="46" customWidth="1"/>
    <col min="1097" max="1097" width="12.28515625" style="46" customWidth="1"/>
    <col min="1098" max="1103" width="11.7109375" style="46" customWidth="1"/>
    <col min="1104" max="1104" width="9.140625" style="46"/>
    <col min="1105" max="1105" width="9.5703125" style="46" customWidth="1"/>
    <col min="1106" max="1111" width="9.140625" style="46"/>
    <col min="1112" max="1112" width="9.5703125" style="46" customWidth="1"/>
    <col min="1113" max="1114" width="9.140625" style="46"/>
    <col min="1115" max="1115" width="11.7109375" style="46" customWidth="1"/>
    <col min="1116" max="1118" width="9.140625" style="46"/>
    <col min="1119" max="1119" width="9.5703125" style="46" bestFit="1" customWidth="1"/>
    <col min="1120" max="1298" width="9.140625" style="46"/>
    <col min="1299" max="1299" width="32.140625" style="46" customWidth="1"/>
    <col min="1300" max="1300" width="12.28515625" style="46" customWidth="1"/>
    <col min="1301" max="1301" width="12.5703125" style="46" customWidth="1"/>
    <col min="1302" max="1309" width="12.28515625" style="46" customWidth="1"/>
    <col min="1310" max="1318" width="12.42578125" style="46" customWidth="1"/>
    <col min="1319" max="1319" width="12.28515625" style="46" customWidth="1"/>
    <col min="1320" max="1320" width="12.85546875" style="46" customWidth="1"/>
    <col min="1321" max="1321" width="12.140625" style="46" customWidth="1"/>
    <col min="1322" max="1326" width="12.28515625" style="46" customWidth="1"/>
    <col min="1327" max="1327" width="13.5703125" style="46" customWidth="1"/>
    <col min="1328" max="1332" width="12.5703125" style="46" customWidth="1"/>
    <col min="1333" max="1334" width="9.140625" style="46"/>
    <col min="1335" max="1335" width="11.7109375" style="46" customWidth="1"/>
    <col min="1336" max="1336" width="12.5703125" style="46" customWidth="1"/>
    <col min="1337" max="1347" width="11.7109375" style="46" customWidth="1"/>
    <col min="1348" max="1349" width="11.85546875" style="46" customWidth="1"/>
    <col min="1350" max="1350" width="13.42578125" style="46" customWidth="1"/>
    <col min="1351" max="1351" width="12.28515625" style="46" customWidth="1"/>
    <col min="1352" max="1352" width="12" style="46" customWidth="1"/>
    <col min="1353" max="1353" width="12.28515625" style="46" customWidth="1"/>
    <col min="1354" max="1359" width="11.7109375" style="46" customWidth="1"/>
    <col min="1360" max="1360" width="9.140625" style="46"/>
    <col min="1361" max="1361" width="9.5703125" style="46" customWidth="1"/>
    <col min="1362" max="1367" width="9.140625" style="46"/>
    <col min="1368" max="1368" width="9.5703125" style="46" customWidth="1"/>
    <col min="1369" max="1370" width="9.140625" style="46"/>
    <col min="1371" max="1371" width="11.7109375" style="46" customWidth="1"/>
    <col min="1372" max="1374" width="9.140625" style="46"/>
    <col min="1375" max="1375" width="9.5703125" style="46" bestFit="1" customWidth="1"/>
    <col min="1376" max="1554" width="9.140625" style="46"/>
    <col min="1555" max="1555" width="32.140625" style="46" customWidth="1"/>
    <col min="1556" max="1556" width="12.28515625" style="46" customWidth="1"/>
    <col min="1557" max="1557" width="12.5703125" style="46" customWidth="1"/>
    <col min="1558" max="1565" width="12.28515625" style="46" customWidth="1"/>
    <col min="1566" max="1574" width="12.42578125" style="46" customWidth="1"/>
    <col min="1575" max="1575" width="12.28515625" style="46" customWidth="1"/>
    <col min="1576" max="1576" width="12.85546875" style="46" customWidth="1"/>
    <col min="1577" max="1577" width="12.140625" style="46" customWidth="1"/>
    <col min="1578" max="1582" width="12.28515625" style="46" customWidth="1"/>
    <col min="1583" max="1583" width="13.5703125" style="46" customWidth="1"/>
    <col min="1584" max="1588" width="12.5703125" style="46" customWidth="1"/>
    <col min="1589" max="1590" width="9.140625" style="46"/>
    <col min="1591" max="1591" width="11.7109375" style="46" customWidth="1"/>
    <col min="1592" max="1592" width="12.5703125" style="46" customWidth="1"/>
    <col min="1593" max="1603" width="11.7109375" style="46" customWidth="1"/>
    <col min="1604" max="1605" width="11.85546875" style="46" customWidth="1"/>
    <col min="1606" max="1606" width="13.42578125" style="46" customWidth="1"/>
    <col min="1607" max="1607" width="12.28515625" style="46" customWidth="1"/>
    <col min="1608" max="1608" width="12" style="46" customWidth="1"/>
    <col min="1609" max="1609" width="12.28515625" style="46" customWidth="1"/>
    <col min="1610" max="1615" width="11.7109375" style="46" customWidth="1"/>
    <col min="1616" max="1616" width="9.140625" style="46"/>
    <col min="1617" max="1617" width="9.5703125" style="46" customWidth="1"/>
    <col min="1618" max="1623" width="9.140625" style="46"/>
    <col min="1624" max="1624" width="9.5703125" style="46" customWidth="1"/>
    <col min="1625" max="1626" width="9.140625" style="46"/>
    <col min="1627" max="1627" width="11.7109375" style="46" customWidth="1"/>
    <col min="1628" max="1630" width="9.140625" style="46"/>
    <col min="1631" max="1631" width="9.5703125" style="46" bestFit="1" customWidth="1"/>
    <col min="1632" max="1810" width="9.140625" style="46"/>
    <col min="1811" max="1811" width="32.140625" style="46" customWidth="1"/>
    <col min="1812" max="1812" width="12.28515625" style="46" customWidth="1"/>
    <col min="1813" max="1813" width="12.5703125" style="46" customWidth="1"/>
    <col min="1814" max="1821" width="12.28515625" style="46" customWidth="1"/>
    <col min="1822" max="1830" width="12.42578125" style="46" customWidth="1"/>
    <col min="1831" max="1831" width="12.28515625" style="46" customWidth="1"/>
    <col min="1832" max="1832" width="12.85546875" style="46" customWidth="1"/>
    <col min="1833" max="1833" width="12.140625" style="46" customWidth="1"/>
    <col min="1834" max="1838" width="12.28515625" style="46" customWidth="1"/>
    <col min="1839" max="1839" width="13.5703125" style="46" customWidth="1"/>
    <col min="1840" max="1844" width="12.5703125" style="46" customWidth="1"/>
    <col min="1845" max="1846" width="9.140625" style="46"/>
    <col min="1847" max="1847" width="11.7109375" style="46" customWidth="1"/>
    <col min="1848" max="1848" width="12.5703125" style="46" customWidth="1"/>
    <col min="1849" max="1859" width="11.7109375" style="46" customWidth="1"/>
    <col min="1860" max="1861" width="11.85546875" style="46" customWidth="1"/>
    <col min="1862" max="1862" width="13.42578125" style="46" customWidth="1"/>
    <col min="1863" max="1863" width="12.28515625" style="46" customWidth="1"/>
    <col min="1864" max="1864" width="12" style="46" customWidth="1"/>
    <col min="1865" max="1865" width="12.28515625" style="46" customWidth="1"/>
    <col min="1866" max="1871" width="11.7109375" style="46" customWidth="1"/>
    <col min="1872" max="1872" width="9.140625" style="46"/>
    <col min="1873" max="1873" width="9.5703125" style="46" customWidth="1"/>
    <col min="1874" max="1879" width="9.140625" style="46"/>
    <col min="1880" max="1880" width="9.5703125" style="46" customWidth="1"/>
    <col min="1881" max="1882" width="9.140625" style="46"/>
    <col min="1883" max="1883" width="11.7109375" style="46" customWidth="1"/>
    <col min="1884" max="1886" width="9.140625" style="46"/>
    <col min="1887" max="1887" width="9.5703125" style="46" bestFit="1" customWidth="1"/>
    <col min="1888" max="2066" width="9.140625" style="46"/>
    <col min="2067" max="2067" width="32.140625" style="46" customWidth="1"/>
    <col min="2068" max="2068" width="12.28515625" style="46" customWidth="1"/>
    <col min="2069" max="2069" width="12.5703125" style="46" customWidth="1"/>
    <col min="2070" max="2077" width="12.28515625" style="46" customWidth="1"/>
    <col min="2078" max="2086" width="12.42578125" style="46" customWidth="1"/>
    <col min="2087" max="2087" width="12.28515625" style="46" customWidth="1"/>
    <col min="2088" max="2088" width="12.85546875" style="46" customWidth="1"/>
    <col min="2089" max="2089" width="12.140625" style="46" customWidth="1"/>
    <col min="2090" max="2094" width="12.28515625" style="46" customWidth="1"/>
    <col min="2095" max="2095" width="13.5703125" style="46" customWidth="1"/>
    <col min="2096" max="2100" width="12.5703125" style="46" customWidth="1"/>
    <col min="2101" max="2102" width="9.140625" style="46"/>
    <col min="2103" max="2103" width="11.7109375" style="46" customWidth="1"/>
    <col min="2104" max="2104" width="12.5703125" style="46" customWidth="1"/>
    <col min="2105" max="2115" width="11.7109375" style="46" customWidth="1"/>
    <col min="2116" max="2117" width="11.85546875" style="46" customWidth="1"/>
    <col min="2118" max="2118" width="13.42578125" style="46" customWidth="1"/>
    <col min="2119" max="2119" width="12.28515625" style="46" customWidth="1"/>
    <col min="2120" max="2120" width="12" style="46" customWidth="1"/>
    <col min="2121" max="2121" width="12.28515625" style="46" customWidth="1"/>
    <col min="2122" max="2127" width="11.7109375" style="46" customWidth="1"/>
    <col min="2128" max="2128" width="9.140625" style="46"/>
    <col min="2129" max="2129" width="9.5703125" style="46" customWidth="1"/>
    <col min="2130" max="2135" width="9.140625" style="46"/>
    <col min="2136" max="2136" width="9.5703125" style="46" customWidth="1"/>
    <col min="2137" max="2138" width="9.140625" style="46"/>
    <col min="2139" max="2139" width="11.7109375" style="46" customWidth="1"/>
    <col min="2140" max="2142" width="9.140625" style="46"/>
    <col min="2143" max="2143" width="9.5703125" style="46" bestFit="1" customWidth="1"/>
    <col min="2144" max="2322" width="9.140625" style="46"/>
    <col min="2323" max="2323" width="32.140625" style="46" customWidth="1"/>
    <col min="2324" max="2324" width="12.28515625" style="46" customWidth="1"/>
    <col min="2325" max="2325" width="12.5703125" style="46" customWidth="1"/>
    <col min="2326" max="2333" width="12.28515625" style="46" customWidth="1"/>
    <col min="2334" max="2342" width="12.42578125" style="46" customWidth="1"/>
    <col min="2343" max="2343" width="12.28515625" style="46" customWidth="1"/>
    <col min="2344" max="2344" width="12.85546875" style="46" customWidth="1"/>
    <col min="2345" max="2345" width="12.140625" style="46" customWidth="1"/>
    <col min="2346" max="2350" width="12.28515625" style="46" customWidth="1"/>
    <col min="2351" max="2351" width="13.5703125" style="46" customWidth="1"/>
    <col min="2352" max="2356" width="12.5703125" style="46" customWidth="1"/>
    <col min="2357" max="2358" width="9.140625" style="46"/>
    <col min="2359" max="2359" width="11.7109375" style="46" customWidth="1"/>
    <col min="2360" max="2360" width="12.5703125" style="46" customWidth="1"/>
    <col min="2361" max="2371" width="11.7109375" style="46" customWidth="1"/>
    <col min="2372" max="2373" width="11.85546875" style="46" customWidth="1"/>
    <col min="2374" max="2374" width="13.42578125" style="46" customWidth="1"/>
    <col min="2375" max="2375" width="12.28515625" style="46" customWidth="1"/>
    <col min="2376" max="2376" width="12" style="46" customWidth="1"/>
    <col min="2377" max="2377" width="12.28515625" style="46" customWidth="1"/>
    <col min="2378" max="2383" width="11.7109375" style="46" customWidth="1"/>
    <col min="2384" max="2384" width="9.140625" style="46"/>
    <col min="2385" max="2385" width="9.5703125" style="46" customWidth="1"/>
    <col min="2386" max="2391" width="9.140625" style="46"/>
    <col min="2392" max="2392" width="9.5703125" style="46" customWidth="1"/>
    <col min="2393" max="2394" width="9.140625" style="46"/>
    <col min="2395" max="2395" width="11.7109375" style="46" customWidth="1"/>
    <col min="2396" max="2398" width="9.140625" style="46"/>
    <col min="2399" max="2399" width="9.5703125" style="46" bestFit="1" customWidth="1"/>
    <col min="2400" max="2578" width="9.140625" style="46"/>
    <col min="2579" max="2579" width="32.140625" style="46" customWidth="1"/>
    <col min="2580" max="2580" width="12.28515625" style="46" customWidth="1"/>
    <col min="2581" max="2581" width="12.5703125" style="46" customWidth="1"/>
    <col min="2582" max="2589" width="12.28515625" style="46" customWidth="1"/>
    <col min="2590" max="2598" width="12.42578125" style="46" customWidth="1"/>
    <col min="2599" max="2599" width="12.28515625" style="46" customWidth="1"/>
    <col min="2600" max="2600" width="12.85546875" style="46" customWidth="1"/>
    <col min="2601" max="2601" width="12.140625" style="46" customWidth="1"/>
    <col min="2602" max="2606" width="12.28515625" style="46" customWidth="1"/>
    <col min="2607" max="2607" width="13.5703125" style="46" customWidth="1"/>
    <col min="2608" max="2612" width="12.5703125" style="46" customWidth="1"/>
    <col min="2613" max="2614" width="9.140625" style="46"/>
    <col min="2615" max="2615" width="11.7109375" style="46" customWidth="1"/>
    <col min="2616" max="2616" width="12.5703125" style="46" customWidth="1"/>
    <col min="2617" max="2627" width="11.7109375" style="46" customWidth="1"/>
    <col min="2628" max="2629" width="11.85546875" style="46" customWidth="1"/>
    <col min="2630" max="2630" width="13.42578125" style="46" customWidth="1"/>
    <col min="2631" max="2631" width="12.28515625" style="46" customWidth="1"/>
    <col min="2632" max="2632" width="12" style="46" customWidth="1"/>
    <col min="2633" max="2633" width="12.28515625" style="46" customWidth="1"/>
    <col min="2634" max="2639" width="11.7109375" style="46" customWidth="1"/>
    <col min="2640" max="2640" width="9.140625" style="46"/>
    <col min="2641" max="2641" width="9.5703125" style="46" customWidth="1"/>
    <col min="2642" max="2647" width="9.140625" style="46"/>
    <col min="2648" max="2648" width="9.5703125" style="46" customWidth="1"/>
    <col min="2649" max="2650" width="9.140625" style="46"/>
    <col min="2651" max="2651" width="11.7109375" style="46" customWidth="1"/>
    <col min="2652" max="2654" width="9.140625" style="46"/>
    <col min="2655" max="2655" width="9.5703125" style="46" bestFit="1" customWidth="1"/>
    <col min="2656" max="2834" width="9.140625" style="46"/>
    <col min="2835" max="2835" width="32.140625" style="46" customWidth="1"/>
    <col min="2836" max="2836" width="12.28515625" style="46" customWidth="1"/>
    <col min="2837" max="2837" width="12.5703125" style="46" customWidth="1"/>
    <col min="2838" max="2845" width="12.28515625" style="46" customWidth="1"/>
    <col min="2846" max="2854" width="12.42578125" style="46" customWidth="1"/>
    <col min="2855" max="2855" width="12.28515625" style="46" customWidth="1"/>
    <col min="2856" max="2856" width="12.85546875" style="46" customWidth="1"/>
    <col min="2857" max="2857" width="12.140625" style="46" customWidth="1"/>
    <col min="2858" max="2862" width="12.28515625" style="46" customWidth="1"/>
    <col min="2863" max="2863" width="13.5703125" style="46" customWidth="1"/>
    <col min="2864" max="2868" width="12.5703125" style="46" customWidth="1"/>
    <col min="2869" max="2870" width="9.140625" style="46"/>
    <col min="2871" max="2871" width="11.7109375" style="46" customWidth="1"/>
    <col min="2872" max="2872" width="12.5703125" style="46" customWidth="1"/>
    <col min="2873" max="2883" width="11.7109375" style="46" customWidth="1"/>
    <col min="2884" max="2885" width="11.85546875" style="46" customWidth="1"/>
    <col min="2886" max="2886" width="13.42578125" style="46" customWidth="1"/>
    <col min="2887" max="2887" width="12.28515625" style="46" customWidth="1"/>
    <col min="2888" max="2888" width="12" style="46" customWidth="1"/>
    <col min="2889" max="2889" width="12.28515625" style="46" customWidth="1"/>
    <col min="2890" max="2895" width="11.7109375" style="46" customWidth="1"/>
    <col min="2896" max="2896" width="9.140625" style="46"/>
    <col min="2897" max="2897" width="9.5703125" style="46" customWidth="1"/>
    <col min="2898" max="2903" width="9.140625" style="46"/>
    <col min="2904" max="2904" width="9.5703125" style="46" customWidth="1"/>
    <col min="2905" max="2906" width="9.140625" style="46"/>
    <col min="2907" max="2907" width="11.7109375" style="46" customWidth="1"/>
    <col min="2908" max="2910" width="9.140625" style="46"/>
    <col min="2911" max="2911" width="9.5703125" style="46" bestFit="1" customWidth="1"/>
    <col min="2912" max="3090" width="9.140625" style="46"/>
    <col min="3091" max="3091" width="32.140625" style="46" customWidth="1"/>
    <col min="3092" max="3092" width="12.28515625" style="46" customWidth="1"/>
    <col min="3093" max="3093" width="12.5703125" style="46" customWidth="1"/>
    <col min="3094" max="3101" width="12.28515625" style="46" customWidth="1"/>
    <col min="3102" max="3110" width="12.42578125" style="46" customWidth="1"/>
    <col min="3111" max="3111" width="12.28515625" style="46" customWidth="1"/>
    <col min="3112" max="3112" width="12.85546875" style="46" customWidth="1"/>
    <col min="3113" max="3113" width="12.140625" style="46" customWidth="1"/>
    <col min="3114" max="3118" width="12.28515625" style="46" customWidth="1"/>
    <col min="3119" max="3119" width="13.5703125" style="46" customWidth="1"/>
    <col min="3120" max="3124" width="12.5703125" style="46" customWidth="1"/>
    <col min="3125" max="3126" width="9.140625" style="46"/>
    <col min="3127" max="3127" width="11.7109375" style="46" customWidth="1"/>
    <col min="3128" max="3128" width="12.5703125" style="46" customWidth="1"/>
    <col min="3129" max="3139" width="11.7109375" style="46" customWidth="1"/>
    <col min="3140" max="3141" width="11.85546875" style="46" customWidth="1"/>
    <col min="3142" max="3142" width="13.42578125" style="46" customWidth="1"/>
    <col min="3143" max="3143" width="12.28515625" style="46" customWidth="1"/>
    <col min="3144" max="3144" width="12" style="46" customWidth="1"/>
    <col min="3145" max="3145" width="12.28515625" style="46" customWidth="1"/>
    <col min="3146" max="3151" width="11.7109375" style="46" customWidth="1"/>
    <col min="3152" max="3152" width="9.140625" style="46"/>
    <col min="3153" max="3153" width="9.5703125" style="46" customWidth="1"/>
    <col min="3154" max="3159" width="9.140625" style="46"/>
    <col min="3160" max="3160" width="9.5703125" style="46" customWidth="1"/>
    <col min="3161" max="3162" width="9.140625" style="46"/>
    <col min="3163" max="3163" width="11.7109375" style="46" customWidth="1"/>
    <col min="3164" max="3166" width="9.140625" style="46"/>
    <col min="3167" max="3167" width="9.5703125" style="46" bestFit="1" customWidth="1"/>
    <col min="3168" max="3346" width="9.140625" style="46"/>
    <col min="3347" max="3347" width="32.140625" style="46" customWidth="1"/>
    <col min="3348" max="3348" width="12.28515625" style="46" customWidth="1"/>
    <col min="3349" max="3349" width="12.5703125" style="46" customWidth="1"/>
    <col min="3350" max="3357" width="12.28515625" style="46" customWidth="1"/>
    <col min="3358" max="3366" width="12.42578125" style="46" customWidth="1"/>
    <col min="3367" max="3367" width="12.28515625" style="46" customWidth="1"/>
    <col min="3368" max="3368" width="12.85546875" style="46" customWidth="1"/>
    <col min="3369" max="3369" width="12.140625" style="46" customWidth="1"/>
    <col min="3370" max="3374" width="12.28515625" style="46" customWidth="1"/>
    <col min="3375" max="3375" width="13.5703125" style="46" customWidth="1"/>
    <col min="3376" max="3380" width="12.5703125" style="46" customWidth="1"/>
    <col min="3381" max="3382" width="9.140625" style="46"/>
    <col min="3383" max="3383" width="11.7109375" style="46" customWidth="1"/>
    <col min="3384" max="3384" width="12.5703125" style="46" customWidth="1"/>
    <col min="3385" max="3395" width="11.7109375" style="46" customWidth="1"/>
    <col min="3396" max="3397" width="11.85546875" style="46" customWidth="1"/>
    <col min="3398" max="3398" width="13.42578125" style="46" customWidth="1"/>
    <col min="3399" max="3399" width="12.28515625" style="46" customWidth="1"/>
    <col min="3400" max="3400" width="12" style="46" customWidth="1"/>
    <col min="3401" max="3401" width="12.28515625" style="46" customWidth="1"/>
    <col min="3402" max="3407" width="11.7109375" style="46" customWidth="1"/>
    <col min="3408" max="3408" width="9.140625" style="46"/>
    <col min="3409" max="3409" width="9.5703125" style="46" customWidth="1"/>
    <col min="3410" max="3415" width="9.140625" style="46"/>
    <col min="3416" max="3416" width="9.5703125" style="46" customWidth="1"/>
    <col min="3417" max="3418" width="9.140625" style="46"/>
    <col min="3419" max="3419" width="11.7109375" style="46" customWidth="1"/>
    <col min="3420" max="3422" width="9.140625" style="46"/>
    <col min="3423" max="3423" width="9.5703125" style="46" bestFit="1" customWidth="1"/>
    <col min="3424" max="3602" width="9.140625" style="46"/>
    <col min="3603" max="3603" width="32.140625" style="46" customWidth="1"/>
    <col min="3604" max="3604" width="12.28515625" style="46" customWidth="1"/>
    <col min="3605" max="3605" width="12.5703125" style="46" customWidth="1"/>
    <col min="3606" max="3613" width="12.28515625" style="46" customWidth="1"/>
    <col min="3614" max="3622" width="12.42578125" style="46" customWidth="1"/>
    <col min="3623" max="3623" width="12.28515625" style="46" customWidth="1"/>
    <col min="3624" max="3624" width="12.85546875" style="46" customWidth="1"/>
    <col min="3625" max="3625" width="12.140625" style="46" customWidth="1"/>
    <col min="3626" max="3630" width="12.28515625" style="46" customWidth="1"/>
    <col min="3631" max="3631" width="13.5703125" style="46" customWidth="1"/>
    <col min="3632" max="3636" width="12.5703125" style="46" customWidth="1"/>
    <col min="3637" max="3638" width="9.140625" style="46"/>
    <col min="3639" max="3639" width="11.7109375" style="46" customWidth="1"/>
    <col min="3640" max="3640" width="12.5703125" style="46" customWidth="1"/>
    <col min="3641" max="3651" width="11.7109375" style="46" customWidth="1"/>
    <col min="3652" max="3653" width="11.85546875" style="46" customWidth="1"/>
    <col min="3654" max="3654" width="13.42578125" style="46" customWidth="1"/>
    <col min="3655" max="3655" width="12.28515625" style="46" customWidth="1"/>
    <col min="3656" max="3656" width="12" style="46" customWidth="1"/>
    <col min="3657" max="3657" width="12.28515625" style="46" customWidth="1"/>
    <col min="3658" max="3663" width="11.7109375" style="46" customWidth="1"/>
    <col min="3664" max="3664" width="9.140625" style="46"/>
    <col min="3665" max="3665" width="9.5703125" style="46" customWidth="1"/>
    <col min="3666" max="3671" width="9.140625" style="46"/>
    <col min="3672" max="3672" width="9.5703125" style="46" customWidth="1"/>
    <col min="3673" max="3674" width="9.140625" style="46"/>
    <col min="3675" max="3675" width="11.7109375" style="46" customWidth="1"/>
    <col min="3676" max="3678" width="9.140625" style="46"/>
    <col min="3679" max="3679" width="9.5703125" style="46" bestFit="1" customWidth="1"/>
    <col min="3680" max="3858" width="9.140625" style="46"/>
    <col min="3859" max="3859" width="32.140625" style="46" customWidth="1"/>
    <col min="3860" max="3860" width="12.28515625" style="46" customWidth="1"/>
    <col min="3861" max="3861" width="12.5703125" style="46" customWidth="1"/>
    <col min="3862" max="3869" width="12.28515625" style="46" customWidth="1"/>
    <col min="3870" max="3878" width="12.42578125" style="46" customWidth="1"/>
    <col min="3879" max="3879" width="12.28515625" style="46" customWidth="1"/>
    <col min="3880" max="3880" width="12.85546875" style="46" customWidth="1"/>
    <col min="3881" max="3881" width="12.140625" style="46" customWidth="1"/>
    <col min="3882" max="3886" width="12.28515625" style="46" customWidth="1"/>
    <col min="3887" max="3887" width="13.5703125" style="46" customWidth="1"/>
    <col min="3888" max="3892" width="12.5703125" style="46" customWidth="1"/>
    <col min="3893" max="3894" width="9.140625" style="46"/>
    <col min="3895" max="3895" width="11.7109375" style="46" customWidth="1"/>
    <col min="3896" max="3896" width="12.5703125" style="46" customWidth="1"/>
    <col min="3897" max="3907" width="11.7109375" style="46" customWidth="1"/>
    <col min="3908" max="3909" width="11.85546875" style="46" customWidth="1"/>
    <col min="3910" max="3910" width="13.42578125" style="46" customWidth="1"/>
    <col min="3911" max="3911" width="12.28515625" style="46" customWidth="1"/>
    <col min="3912" max="3912" width="12" style="46" customWidth="1"/>
    <col min="3913" max="3913" width="12.28515625" style="46" customWidth="1"/>
    <col min="3914" max="3919" width="11.7109375" style="46" customWidth="1"/>
    <col min="3920" max="3920" width="9.140625" style="46"/>
    <col min="3921" max="3921" width="9.5703125" style="46" customWidth="1"/>
    <col min="3922" max="3927" width="9.140625" style="46"/>
    <col min="3928" max="3928" width="9.5703125" style="46" customWidth="1"/>
    <col min="3929" max="3930" width="9.140625" style="46"/>
    <col min="3931" max="3931" width="11.7109375" style="46" customWidth="1"/>
    <col min="3932" max="3934" width="9.140625" style="46"/>
    <col min="3935" max="3935" width="9.5703125" style="46" bestFit="1" customWidth="1"/>
    <col min="3936" max="4114" width="9.140625" style="46"/>
    <col min="4115" max="4115" width="32.140625" style="46" customWidth="1"/>
    <col min="4116" max="4116" width="12.28515625" style="46" customWidth="1"/>
    <col min="4117" max="4117" width="12.5703125" style="46" customWidth="1"/>
    <col min="4118" max="4125" width="12.28515625" style="46" customWidth="1"/>
    <col min="4126" max="4134" width="12.42578125" style="46" customWidth="1"/>
    <col min="4135" max="4135" width="12.28515625" style="46" customWidth="1"/>
    <col min="4136" max="4136" width="12.85546875" style="46" customWidth="1"/>
    <col min="4137" max="4137" width="12.140625" style="46" customWidth="1"/>
    <col min="4138" max="4142" width="12.28515625" style="46" customWidth="1"/>
    <col min="4143" max="4143" width="13.5703125" style="46" customWidth="1"/>
    <col min="4144" max="4148" width="12.5703125" style="46" customWidth="1"/>
    <col min="4149" max="4150" width="9.140625" style="46"/>
    <col min="4151" max="4151" width="11.7109375" style="46" customWidth="1"/>
    <col min="4152" max="4152" width="12.5703125" style="46" customWidth="1"/>
    <col min="4153" max="4163" width="11.7109375" style="46" customWidth="1"/>
    <col min="4164" max="4165" width="11.85546875" style="46" customWidth="1"/>
    <col min="4166" max="4166" width="13.42578125" style="46" customWidth="1"/>
    <col min="4167" max="4167" width="12.28515625" style="46" customWidth="1"/>
    <col min="4168" max="4168" width="12" style="46" customWidth="1"/>
    <col min="4169" max="4169" width="12.28515625" style="46" customWidth="1"/>
    <col min="4170" max="4175" width="11.7109375" style="46" customWidth="1"/>
    <col min="4176" max="4176" width="9.140625" style="46"/>
    <col min="4177" max="4177" width="9.5703125" style="46" customWidth="1"/>
    <col min="4178" max="4183" width="9.140625" style="46"/>
    <col min="4184" max="4184" width="9.5703125" style="46" customWidth="1"/>
    <col min="4185" max="4186" width="9.140625" style="46"/>
    <col min="4187" max="4187" width="11.7109375" style="46" customWidth="1"/>
    <col min="4188" max="4190" width="9.140625" style="46"/>
    <col min="4191" max="4191" width="9.5703125" style="46" bestFit="1" customWidth="1"/>
    <col min="4192" max="4370" width="9.140625" style="46"/>
    <col min="4371" max="4371" width="32.140625" style="46" customWidth="1"/>
    <col min="4372" max="4372" width="12.28515625" style="46" customWidth="1"/>
    <col min="4373" max="4373" width="12.5703125" style="46" customWidth="1"/>
    <col min="4374" max="4381" width="12.28515625" style="46" customWidth="1"/>
    <col min="4382" max="4390" width="12.42578125" style="46" customWidth="1"/>
    <col min="4391" max="4391" width="12.28515625" style="46" customWidth="1"/>
    <col min="4392" max="4392" width="12.85546875" style="46" customWidth="1"/>
    <col min="4393" max="4393" width="12.140625" style="46" customWidth="1"/>
    <col min="4394" max="4398" width="12.28515625" style="46" customWidth="1"/>
    <col min="4399" max="4399" width="13.5703125" style="46" customWidth="1"/>
    <col min="4400" max="4404" width="12.5703125" style="46" customWidth="1"/>
    <col min="4405" max="4406" width="9.140625" style="46"/>
    <col min="4407" max="4407" width="11.7109375" style="46" customWidth="1"/>
    <col min="4408" max="4408" width="12.5703125" style="46" customWidth="1"/>
    <col min="4409" max="4419" width="11.7109375" style="46" customWidth="1"/>
    <col min="4420" max="4421" width="11.85546875" style="46" customWidth="1"/>
    <col min="4422" max="4422" width="13.42578125" style="46" customWidth="1"/>
    <col min="4423" max="4423" width="12.28515625" style="46" customWidth="1"/>
    <col min="4424" max="4424" width="12" style="46" customWidth="1"/>
    <col min="4425" max="4425" width="12.28515625" style="46" customWidth="1"/>
    <col min="4426" max="4431" width="11.7109375" style="46" customWidth="1"/>
    <col min="4432" max="4432" width="9.140625" style="46"/>
    <col min="4433" max="4433" width="9.5703125" style="46" customWidth="1"/>
    <col min="4434" max="4439" width="9.140625" style="46"/>
    <col min="4440" max="4440" width="9.5703125" style="46" customWidth="1"/>
    <col min="4441" max="4442" width="9.140625" style="46"/>
    <col min="4443" max="4443" width="11.7109375" style="46" customWidth="1"/>
    <col min="4444" max="4446" width="9.140625" style="46"/>
    <col min="4447" max="4447" width="9.5703125" style="46" bestFit="1" customWidth="1"/>
    <col min="4448" max="4626" width="9.140625" style="46"/>
    <col min="4627" max="4627" width="32.140625" style="46" customWidth="1"/>
    <col min="4628" max="4628" width="12.28515625" style="46" customWidth="1"/>
    <col min="4629" max="4629" width="12.5703125" style="46" customWidth="1"/>
    <col min="4630" max="4637" width="12.28515625" style="46" customWidth="1"/>
    <col min="4638" max="4646" width="12.42578125" style="46" customWidth="1"/>
    <col min="4647" max="4647" width="12.28515625" style="46" customWidth="1"/>
    <col min="4648" max="4648" width="12.85546875" style="46" customWidth="1"/>
    <col min="4649" max="4649" width="12.140625" style="46" customWidth="1"/>
    <col min="4650" max="4654" width="12.28515625" style="46" customWidth="1"/>
    <col min="4655" max="4655" width="13.5703125" style="46" customWidth="1"/>
    <col min="4656" max="4660" width="12.5703125" style="46" customWidth="1"/>
    <col min="4661" max="4662" width="9.140625" style="46"/>
    <col min="4663" max="4663" width="11.7109375" style="46" customWidth="1"/>
    <col min="4664" max="4664" width="12.5703125" style="46" customWidth="1"/>
    <col min="4665" max="4675" width="11.7109375" style="46" customWidth="1"/>
    <col min="4676" max="4677" width="11.85546875" style="46" customWidth="1"/>
    <col min="4678" max="4678" width="13.42578125" style="46" customWidth="1"/>
    <col min="4679" max="4679" width="12.28515625" style="46" customWidth="1"/>
    <col min="4680" max="4680" width="12" style="46" customWidth="1"/>
    <col min="4681" max="4681" width="12.28515625" style="46" customWidth="1"/>
    <col min="4682" max="4687" width="11.7109375" style="46" customWidth="1"/>
    <col min="4688" max="4688" width="9.140625" style="46"/>
    <col min="4689" max="4689" width="9.5703125" style="46" customWidth="1"/>
    <col min="4690" max="4695" width="9.140625" style="46"/>
    <col min="4696" max="4696" width="9.5703125" style="46" customWidth="1"/>
    <col min="4697" max="4698" width="9.140625" style="46"/>
    <col min="4699" max="4699" width="11.7109375" style="46" customWidth="1"/>
    <col min="4700" max="4702" width="9.140625" style="46"/>
    <col min="4703" max="4703" width="9.5703125" style="46" bestFit="1" customWidth="1"/>
    <col min="4704" max="4882" width="9.140625" style="46"/>
    <col min="4883" max="4883" width="32.140625" style="46" customWidth="1"/>
    <col min="4884" max="4884" width="12.28515625" style="46" customWidth="1"/>
    <col min="4885" max="4885" width="12.5703125" style="46" customWidth="1"/>
    <col min="4886" max="4893" width="12.28515625" style="46" customWidth="1"/>
    <col min="4894" max="4902" width="12.42578125" style="46" customWidth="1"/>
    <col min="4903" max="4903" width="12.28515625" style="46" customWidth="1"/>
    <col min="4904" max="4904" width="12.85546875" style="46" customWidth="1"/>
    <col min="4905" max="4905" width="12.140625" style="46" customWidth="1"/>
    <col min="4906" max="4910" width="12.28515625" style="46" customWidth="1"/>
    <col min="4911" max="4911" width="13.5703125" style="46" customWidth="1"/>
    <col min="4912" max="4916" width="12.5703125" style="46" customWidth="1"/>
    <col min="4917" max="4918" width="9.140625" style="46"/>
    <col min="4919" max="4919" width="11.7109375" style="46" customWidth="1"/>
    <col min="4920" max="4920" width="12.5703125" style="46" customWidth="1"/>
    <col min="4921" max="4931" width="11.7109375" style="46" customWidth="1"/>
    <col min="4932" max="4933" width="11.85546875" style="46" customWidth="1"/>
    <col min="4934" max="4934" width="13.42578125" style="46" customWidth="1"/>
    <col min="4935" max="4935" width="12.28515625" style="46" customWidth="1"/>
    <col min="4936" max="4936" width="12" style="46" customWidth="1"/>
    <col min="4937" max="4937" width="12.28515625" style="46" customWidth="1"/>
    <col min="4938" max="4943" width="11.7109375" style="46" customWidth="1"/>
    <col min="4944" max="4944" width="9.140625" style="46"/>
    <col min="4945" max="4945" width="9.5703125" style="46" customWidth="1"/>
    <col min="4946" max="4951" width="9.140625" style="46"/>
    <col min="4952" max="4952" width="9.5703125" style="46" customWidth="1"/>
    <col min="4953" max="4954" width="9.140625" style="46"/>
    <col min="4955" max="4955" width="11.7109375" style="46" customWidth="1"/>
    <col min="4956" max="4958" width="9.140625" style="46"/>
    <col min="4959" max="4959" width="9.5703125" style="46" bestFit="1" customWidth="1"/>
    <col min="4960" max="5138" width="9.140625" style="46"/>
    <col min="5139" max="5139" width="32.140625" style="46" customWidth="1"/>
    <col min="5140" max="5140" width="12.28515625" style="46" customWidth="1"/>
    <col min="5141" max="5141" width="12.5703125" style="46" customWidth="1"/>
    <col min="5142" max="5149" width="12.28515625" style="46" customWidth="1"/>
    <col min="5150" max="5158" width="12.42578125" style="46" customWidth="1"/>
    <col min="5159" max="5159" width="12.28515625" style="46" customWidth="1"/>
    <col min="5160" max="5160" width="12.85546875" style="46" customWidth="1"/>
    <col min="5161" max="5161" width="12.140625" style="46" customWidth="1"/>
    <col min="5162" max="5166" width="12.28515625" style="46" customWidth="1"/>
    <col min="5167" max="5167" width="13.5703125" style="46" customWidth="1"/>
    <col min="5168" max="5172" width="12.5703125" style="46" customWidth="1"/>
    <col min="5173" max="5174" width="9.140625" style="46"/>
    <col min="5175" max="5175" width="11.7109375" style="46" customWidth="1"/>
    <col min="5176" max="5176" width="12.5703125" style="46" customWidth="1"/>
    <col min="5177" max="5187" width="11.7109375" style="46" customWidth="1"/>
    <col min="5188" max="5189" width="11.85546875" style="46" customWidth="1"/>
    <col min="5190" max="5190" width="13.42578125" style="46" customWidth="1"/>
    <col min="5191" max="5191" width="12.28515625" style="46" customWidth="1"/>
    <col min="5192" max="5192" width="12" style="46" customWidth="1"/>
    <col min="5193" max="5193" width="12.28515625" style="46" customWidth="1"/>
    <col min="5194" max="5199" width="11.7109375" style="46" customWidth="1"/>
    <col min="5200" max="5200" width="9.140625" style="46"/>
    <col min="5201" max="5201" width="9.5703125" style="46" customWidth="1"/>
    <col min="5202" max="5207" width="9.140625" style="46"/>
    <col min="5208" max="5208" width="9.5703125" style="46" customWidth="1"/>
    <col min="5209" max="5210" width="9.140625" style="46"/>
    <col min="5211" max="5211" width="11.7109375" style="46" customWidth="1"/>
    <col min="5212" max="5214" width="9.140625" style="46"/>
    <col min="5215" max="5215" width="9.5703125" style="46" bestFit="1" customWidth="1"/>
    <col min="5216" max="5394" width="9.140625" style="46"/>
    <col min="5395" max="5395" width="32.140625" style="46" customWidth="1"/>
    <col min="5396" max="5396" width="12.28515625" style="46" customWidth="1"/>
    <col min="5397" max="5397" width="12.5703125" style="46" customWidth="1"/>
    <col min="5398" max="5405" width="12.28515625" style="46" customWidth="1"/>
    <col min="5406" max="5414" width="12.42578125" style="46" customWidth="1"/>
    <col min="5415" max="5415" width="12.28515625" style="46" customWidth="1"/>
    <col min="5416" max="5416" width="12.85546875" style="46" customWidth="1"/>
    <col min="5417" max="5417" width="12.140625" style="46" customWidth="1"/>
    <col min="5418" max="5422" width="12.28515625" style="46" customWidth="1"/>
    <col min="5423" max="5423" width="13.5703125" style="46" customWidth="1"/>
    <col min="5424" max="5428" width="12.5703125" style="46" customWidth="1"/>
    <col min="5429" max="5430" width="9.140625" style="46"/>
    <col min="5431" max="5431" width="11.7109375" style="46" customWidth="1"/>
    <col min="5432" max="5432" width="12.5703125" style="46" customWidth="1"/>
    <col min="5433" max="5443" width="11.7109375" style="46" customWidth="1"/>
    <col min="5444" max="5445" width="11.85546875" style="46" customWidth="1"/>
    <col min="5446" max="5446" width="13.42578125" style="46" customWidth="1"/>
    <col min="5447" max="5447" width="12.28515625" style="46" customWidth="1"/>
    <col min="5448" max="5448" width="12" style="46" customWidth="1"/>
    <col min="5449" max="5449" width="12.28515625" style="46" customWidth="1"/>
    <col min="5450" max="5455" width="11.7109375" style="46" customWidth="1"/>
    <col min="5456" max="5456" width="9.140625" style="46"/>
    <col min="5457" max="5457" width="9.5703125" style="46" customWidth="1"/>
    <col min="5458" max="5463" width="9.140625" style="46"/>
    <col min="5464" max="5464" width="9.5703125" style="46" customWidth="1"/>
    <col min="5465" max="5466" width="9.140625" style="46"/>
    <col min="5467" max="5467" width="11.7109375" style="46" customWidth="1"/>
    <col min="5468" max="5470" width="9.140625" style="46"/>
    <col min="5471" max="5471" width="9.5703125" style="46" bestFit="1" customWidth="1"/>
    <col min="5472" max="5650" width="9.140625" style="46"/>
    <col min="5651" max="5651" width="32.140625" style="46" customWidth="1"/>
    <col min="5652" max="5652" width="12.28515625" style="46" customWidth="1"/>
    <col min="5653" max="5653" width="12.5703125" style="46" customWidth="1"/>
    <col min="5654" max="5661" width="12.28515625" style="46" customWidth="1"/>
    <col min="5662" max="5670" width="12.42578125" style="46" customWidth="1"/>
    <col min="5671" max="5671" width="12.28515625" style="46" customWidth="1"/>
    <col min="5672" max="5672" width="12.85546875" style="46" customWidth="1"/>
    <col min="5673" max="5673" width="12.140625" style="46" customWidth="1"/>
    <col min="5674" max="5678" width="12.28515625" style="46" customWidth="1"/>
    <col min="5679" max="5679" width="13.5703125" style="46" customWidth="1"/>
    <col min="5680" max="5684" width="12.5703125" style="46" customWidth="1"/>
    <col min="5685" max="5686" width="9.140625" style="46"/>
    <col min="5687" max="5687" width="11.7109375" style="46" customWidth="1"/>
    <col min="5688" max="5688" width="12.5703125" style="46" customWidth="1"/>
    <col min="5689" max="5699" width="11.7109375" style="46" customWidth="1"/>
    <col min="5700" max="5701" width="11.85546875" style="46" customWidth="1"/>
    <col min="5702" max="5702" width="13.42578125" style="46" customWidth="1"/>
    <col min="5703" max="5703" width="12.28515625" style="46" customWidth="1"/>
    <col min="5704" max="5704" width="12" style="46" customWidth="1"/>
    <col min="5705" max="5705" width="12.28515625" style="46" customWidth="1"/>
    <col min="5706" max="5711" width="11.7109375" style="46" customWidth="1"/>
    <col min="5712" max="5712" width="9.140625" style="46"/>
    <col min="5713" max="5713" width="9.5703125" style="46" customWidth="1"/>
    <col min="5714" max="5719" width="9.140625" style="46"/>
    <col min="5720" max="5720" width="9.5703125" style="46" customWidth="1"/>
    <col min="5721" max="5722" width="9.140625" style="46"/>
    <col min="5723" max="5723" width="11.7109375" style="46" customWidth="1"/>
    <col min="5724" max="5726" width="9.140625" style="46"/>
    <col min="5727" max="5727" width="9.5703125" style="46" bestFit="1" customWidth="1"/>
    <col min="5728" max="5906" width="9.140625" style="46"/>
    <col min="5907" max="5907" width="32.140625" style="46" customWidth="1"/>
    <col min="5908" max="5908" width="12.28515625" style="46" customWidth="1"/>
    <col min="5909" max="5909" width="12.5703125" style="46" customWidth="1"/>
    <col min="5910" max="5917" width="12.28515625" style="46" customWidth="1"/>
    <col min="5918" max="5926" width="12.42578125" style="46" customWidth="1"/>
    <col min="5927" max="5927" width="12.28515625" style="46" customWidth="1"/>
    <col min="5928" max="5928" width="12.85546875" style="46" customWidth="1"/>
    <col min="5929" max="5929" width="12.140625" style="46" customWidth="1"/>
    <col min="5930" max="5934" width="12.28515625" style="46" customWidth="1"/>
    <col min="5935" max="5935" width="13.5703125" style="46" customWidth="1"/>
    <col min="5936" max="5940" width="12.5703125" style="46" customWidth="1"/>
    <col min="5941" max="5942" width="9.140625" style="46"/>
    <col min="5943" max="5943" width="11.7109375" style="46" customWidth="1"/>
    <col min="5944" max="5944" width="12.5703125" style="46" customWidth="1"/>
    <col min="5945" max="5955" width="11.7109375" style="46" customWidth="1"/>
    <col min="5956" max="5957" width="11.85546875" style="46" customWidth="1"/>
    <col min="5958" max="5958" width="13.42578125" style="46" customWidth="1"/>
    <col min="5959" max="5959" width="12.28515625" style="46" customWidth="1"/>
    <col min="5960" max="5960" width="12" style="46" customWidth="1"/>
    <col min="5961" max="5961" width="12.28515625" style="46" customWidth="1"/>
    <col min="5962" max="5967" width="11.7109375" style="46" customWidth="1"/>
    <col min="5968" max="5968" width="9.140625" style="46"/>
    <col min="5969" max="5969" width="9.5703125" style="46" customWidth="1"/>
    <col min="5970" max="5975" width="9.140625" style="46"/>
    <col min="5976" max="5976" width="9.5703125" style="46" customWidth="1"/>
    <col min="5977" max="5978" width="9.140625" style="46"/>
    <col min="5979" max="5979" width="11.7109375" style="46" customWidth="1"/>
    <col min="5980" max="5982" width="9.140625" style="46"/>
    <col min="5983" max="5983" width="9.5703125" style="46" bestFit="1" customWidth="1"/>
    <col min="5984" max="6162" width="9.140625" style="46"/>
    <col min="6163" max="6163" width="32.140625" style="46" customWidth="1"/>
    <col min="6164" max="6164" width="12.28515625" style="46" customWidth="1"/>
    <col min="6165" max="6165" width="12.5703125" style="46" customWidth="1"/>
    <col min="6166" max="6173" width="12.28515625" style="46" customWidth="1"/>
    <col min="6174" max="6182" width="12.42578125" style="46" customWidth="1"/>
    <col min="6183" max="6183" width="12.28515625" style="46" customWidth="1"/>
    <col min="6184" max="6184" width="12.85546875" style="46" customWidth="1"/>
    <col min="6185" max="6185" width="12.140625" style="46" customWidth="1"/>
    <col min="6186" max="6190" width="12.28515625" style="46" customWidth="1"/>
    <col min="6191" max="6191" width="13.5703125" style="46" customWidth="1"/>
    <col min="6192" max="6196" width="12.5703125" style="46" customWidth="1"/>
    <col min="6197" max="6198" width="9.140625" style="46"/>
    <col min="6199" max="6199" width="11.7109375" style="46" customWidth="1"/>
    <col min="6200" max="6200" width="12.5703125" style="46" customWidth="1"/>
    <col min="6201" max="6211" width="11.7109375" style="46" customWidth="1"/>
    <col min="6212" max="6213" width="11.85546875" style="46" customWidth="1"/>
    <col min="6214" max="6214" width="13.42578125" style="46" customWidth="1"/>
    <col min="6215" max="6215" width="12.28515625" style="46" customWidth="1"/>
    <col min="6216" max="6216" width="12" style="46" customWidth="1"/>
    <col min="6217" max="6217" width="12.28515625" style="46" customWidth="1"/>
    <col min="6218" max="6223" width="11.7109375" style="46" customWidth="1"/>
    <col min="6224" max="6224" width="9.140625" style="46"/>
    <col min="6225" max="6225" width="9.5703125" style="46" customWidth="1"/>
    <col min="6226" max="6231" width="9.140625" style="46"/>
    <col min="6232" max="6232" width="9.5703125" style="46" customWidth="1"/>
    <col min="6233" max="6234" width="9.140625" style="46"/>
    <col min="6235" max="6235" width="11.7109375" style="46" customWidth="1"/>
    <col min="6236" max="6238" width="9.140625" style="46"/>
    <col min="6239" max="6239" width="9.5703125" style="46" bestFit="1" customWidth="1"/>
    <col min="6240" max="6418" width="9.140625" style="46"/>
    <col min="6419" max="6419" width="32.140625" style="46" customWidth="1"/>
    <col min="6420" max="6420" width="12.28515625" style="46" customWidth="1"/>
    <col min="6421" max="6421" width="12.5703125" style="46" customWidth="1"/>
    <col min="6422" max="6429" width="12.28515625" style="46" customWidth="1"/>
    <col min="6430" max="6438" width="12.42578125" style="46" customWidth="1"/>
    <col min="6439" max="6439" width="12.28515625" style="46" customWidth="1"/>
    <col min="6440" max="6440" width="12.85546875" style="46" customWidth="1"/>
    <col min="6441" max="6441" width="12.140625" style="46" customWidth="1"/>
    <col min="6442" max="6446" width="12.28515625" style="46" customWidth="1"/>
    <col min="6447" max="6447" width="13.5703125" style="46" customWidth="1"/>
    <col min="6448" max="6452" width="12.5703125" style="46" customWidth="1"/>
    <col min="6453" max="6454" width="9.140625" style="46"/>
    <col min="6455" max="6455" width="11.7109375" style="46" customWidth="1"/>
    <col min="6456" max="6456" width="12.5703125" style="46" customWidth="1"/>
    <col min="6457" max="6467" width="11.7109375" style="46" customWidth="1"/>
    <col min="6468" max="6469" width="11.85546875" style="46" customWidth="1"/>
    <col min="6470" max="6470" width="13.42578125" style="46" customWidth="1"/>
    <col min="6471" max="6471" width="12.28515625" style="46" customWidth="1"/>
    <col min="6472" max="6472" width="12" style="46" customWidth="1"/>
    <col min="6473" max="6473" width="12.28515625" style="46" customWidth="1"/>
    <col min="6474" max="6479" width="11.7109375" style="46" customWidth="1"/>
    <col min="6480" max="6480" width="9.140625" style="46"/>
    <col min="6481" max="6481" width="9.5703125" style="46" customWidth="1"/>
    <col min="6482" max="6487" width="9.140625" style="46"/>
    <col min="6488" max="6488" width="9.5703125" style="46" customWidth="1"/>
    <col min="6489" max="6490" width="9.140625" style="46"/>
    <col min="6491" max="6491" width="11.7109375" style="46" customWidth="1"/>
    <col min="6492" max="6494" width="9.140625" style="46"/>
    <col min="6495" max="6495" width="9.5703125" style="46" bestFit="1" customWidth="1"/>
    <col min="6496" max="6674" width="9.140625" style="46"/>
    <col min="6675" max="6675" width="32.140625" style="46" customWidth="1"/>
    <col min="6676" max="6676" width="12.28515625" style="46" customWidth="1"/>
    <col min="6677" max="6677" width="12.5703125" style="46" customWidth="1"/>
    <col min="6678" max="6685" width="12.28515625" style="46" customWidth="1"/>
    <col min="6686" max="6694" width="12.42578125" style="46" customWidth="1"/>
    <col min="6695" max="6695" width="12.28515625" style="46" customWidth="1"/>
    <col min="6696" max="6696" width="12.85546875" style="46" customWidth="1"/>
    <col min="6697" max="6697" width="12.140625" style="46" customWidth="1"/>
    <col min="6698" max="6702" width="12.28515625" style="46" customWidth="1"/>
    <col min="6703" max="6703" width="13.5703125" style="46" customWidth="1"/>
    <col min="6704" max="6708" width="12.5703125" style="46" customWidth="1"/>
    <col min="6709" max="6710" width="9.140625" style="46"/>
    <col min="6711" max="6711" width="11.7109375" style="46" customWidth="1"/>
    <col min="6712" max="6712" width="12.5703125" style="46" customWidth="1"/>
    <col min="6713" max="6723" width="11.7109375" style="46" customWidth="1"/>
    <col min="6724" max="6725" width="11.85546875" style="46" customWidth="1"/>
    <col min="6726" max="6726" width="13.42578125" style="46" customWidth="1"/>
    <col min="6727" max="6727" width="12.28515625" style="46" customWidth="1"/>
    <col min="6728" max="6728" width="12" style="46" customWidth="1"/>
    <col min="6729" max="6729" width="12.28515625" style="46" customWidth="1"/>
    <col min="6730" max="6735" width="11.7109375" style="46" customWidth="1"/>
    <col min="6736" max="6736" width="9.140625" style="46"/>
    <col min="6737" max="6737" width="9.5703125" style="46" customWidth="1"/>
    <col min="6738" max="6743" width="9.140625" style="46"/>
    <col min="6744" max="6744" width="9.5703125" style="46" customWidth="1"/>
    <col min="6745" max="6746" width="9.140625" style="46"/>
    <col min="6747" max="6747" width="11.7109375" style="46" customWidth="1"/>
    <col min="6748" max="6750" width="9.140625" style="46"/>
    <col min="6751" max="6751" width="9.5703125" style="46" bestFit="1" customWidth="1"/>
    <col min="6752" max="6930" width="9.140625" style="46"/>
    <col min="6931" max="6931" width="32.140625" style="46" customWidth="1"/>
    <col min="6932" max="6932" width="12.28515625" style="46" customWidth="1"/>
    <col min="6933" max="6933" width="12.5703125" style="46" customWidth="1"/>
    <col min="6934" max="6941" width="12.28515625" style="46" customWidth="1"/>
    <col min="6942" max="6950" width="12.42578125" style="46" customWidth="1"/>
    <col min="6951" max="6951" width="12.28515625" style="46" customWidth="1"/>
    <col min="6952" max="6952" width="12.85546875" style="46" customWidth="1"/>
    <col min="6953" max="6953" width="12.140625" style="46" customWidth="1"/>
    <col min="6954" max="6958" width="12.28515625" style="46" customWidth="1"/>
    <col min="6959" max="6959" width="13.5703125" style="46" customWidth="1"/>
    <col min="6960" max="6964" width="12.5703125" style="46" customWidth="1"/>
    <col min="6965" max="6966" width="9.140625" style="46"/>
    <col min="6967" max="6967" width="11.7109375" style="46" customWidth="1"/>
    <col min="6968" max="6968" width="12.5703125" style="46" customWidth="1"/>
    <col min="6969" max="6979" width="11.7109375" style="46" customWidth="1"/>
    <col min="6980" max="6981" width="11.85546875" style="46" customWidth="1"/>
    <col min="6982" max="6982" width="13.42578125" style="46" customWidth="1"/>
    <col min="6983" max="6983" width="12.28515625" style="46" customWidth="1"/>
    <col min="6984" max="6984" width="12" style="46" customWidth="1"/>
    <col min="6985" max="6985" width="12.28515625" style="46" customWidth="1"/>
    <col min="6986" max="6991" width="11.7109375" style="46" customWidth="1"/>
    <col min="6992" max="6992" width="9.140625" style="46"/>
    <col min="6993" max="6993" width="9.5703125" style="46" customWidth="1"/>
    <col min="6994" max="6999" width="9.140625" style="46"/>
    <col min="7000" max="7000" width="9.5703125" style="46" customWidth="1"/>
    <col min="7001" max="7002" width="9.140625" style="46"/>
    <col min="7003" max="7003" width="11.7109375" style="46" customWidth="1"/>
    <col min="7004" max="7006" width="9.140625" style="46"/>
    <col min="7007" max="7007" width="9.5703125" style="46" bestFit="1" customWidth="1"/>
    <col min="7008" max="7186" width="9.140625" style="46"/>
    <col min="7187" max="7187" width="32.140625" style="46" customWidth="1"/>
    <col min="7188" max="7188" width="12.28515625" style="46" customWidth="1"/>
    <col min="7189" max="7189" width="12.5703125" style="46" customWidth="1"/>
    <col min="7190" max="7197" width="12.28515625" style="46" customWidth="1"/>
    <col min="7198" max="7206" width="12.42578125" style="46" customWidth="1"/>
    <col min="7207" max="7207" width="12.28515625" style="46" customWidth="1"/>
    <col min="7208" max="7208" width="12.85546875" style="46" customWidth="1"/>
    <col min="7209" max="7209" width="12.140625" style="46" customWidth="1"/>
    <col min="7210" max="7214" width="12.28515625" style="46" customWidth="1"/>
    <col min="7215" max="7215" width="13.5703125" style="46" customWidth="1"/>
    <col min="7216" max="7220" width="12.5703125" style="46" customWidth="1"/>
    <col min="7221" max="7222" width="9.140625" style="46"/>
    <col min="7223" max="7223" width="11.7109375" style="46" customWidth="1"/>
    <col min="7224" max="7224" width="12.5703125" style="46" customWidth="1"/>
    <col min="7225" max="7235" width="11.7109375" style="46" customWidth="1"/>
    <col min="7236" max="7237" width="11.85546875" style="46" customWidth="1"/>
    <col min="7238" max="7238" width="13.42578125" style="46" customWidth="1"/>
    <col min="7239" max="7239" width="12.28515625" style="46" customWidth="1"/>
    <col min="7240" max="7240" width="12" style="46" customWidth="1"/>
    <col min="7241" max="7241" width="12.28515625" style="46" customWidth="1"/>
    <col min="7242" max="7247" width="11.7109375" style="46" customWidth="1"/>
    <col min="7248" max="7248" width="9.140625" style="46"/>
    <col min="7249" max="7249" width="9.5703125" style="46" customWidth="1"/>
    <col min="7250" max="7255" width="9.140625" style="46"/>
    <col min="7256" max="7256" width="9.5703125" style="46" customWidth="1"/>
    <col min="7257" max="7258" width="9.140625" style="46"/>
    <col min="7259" max="7259" width="11.7109375" style="46" customWidth="1"/>
    <col min="7260" max="7262" width="9.140625" style="46"/>
    <col min="7263" max="7263" width="9.5703125" style="46" bestFit="1" customWidth="1"/>
    <col min="7264" max="7442" width="9.140625" style="46"/>
    <col min="7443" max="7443" width="32.140625" style="46" customWidth="1"/>
    <col min="7444" max="7444" width="12.28515625" style="46" customWidth="1"/>
    <col min="7445" max="7445" width="12.5703125" style="46" customWidth="1"/>
    <col min="7446" max="7453" width="12.28515625" style="46" customWidth="1"/>
    <col min="7454" max="7462" width="12.42578125" style="46" customWidth="1"/>
    <col min="7463" max="7463" width="12.28515625" style="46" customWidth="1"/>
    <col min="7464" max="7464" width="12.85546875" style="46" customWidth="1"/>
    <col min="7465" max="7465" width="12.140625" style="46" customWidth="1"/>
    <col min="7466" max="7470" width="12.28515625" style="46" customWidth="1"/>
    <col min="7471" max="7471" width="13.5703125" style="46" customWidth="1"/>
    <col min="7472" max="7476" width="12.5703125" style="46" customWidth="1"/>
    <col min="7477" max="7478" width="9.140625" style="46"/>
    <col min="7479" max="7479" width="11.7109375" style="46" customWidth="1"/>
    <col min="7480" max="7480" width="12.5703125" style="46" customWidth="1"/>
    <col min="7481" max="7491" width="11.7109375" style="46" customWidth="1"/>
    <col min="7492" max="7493" width="11.85546875" style="46" customWidth="1"/>
    <col min="7494" max="7494" width="13.42578125" style="46" customWidth="1"/>
    <col min="7495" max="7495" width="12.28515625" style="46" customWidth="1"/>
    <col min="7496" max="7496" width="12" style="46" customWidth="1"/>
    <col min="7497" max="7497" width="12.28515625" style="46" customWidth="1"/>
    <col min="7498" max="7503" width="11.7109375" style="46" customWidth="1"/>
    <col min="7504" max="7504" width="9.140625" style="46"/>
    <col min="7505" max="7505" width="9.5703125" style="46" customWidth="1"/>
    <col min="7506" max="7511" width="9.140625" style="46"/>
    <col min="7512" max="7512" width="9.5703125" style="46" customWidth="1"/>
    <col min="7513" max="7514" width="9.140625" style="46"/>
    <col min="7515" max="7515" width="11.7109375" style="46" customWidth="1"/>
    <col min="7516" max="7518" width="9.140625" style="46"/>
    <col min="7519" max="7519" width="9.5703125" style="46" bestFit="1" customWidth="1"/>
    <col min="7520" max="7698" width="9.140625" style="46"/>
    <col min="7699" max="7699" width="32.140625" style="46" customWidth="1"/>
    <col min="7700" max="7700" width="12.28515625" style="46" customWidth="1"/>
    <col min="7701" max="7701" width="12.5703125" style="46" customWidth="1"/>
    <col min="7702" max="7709" width="12.28515625" style="46" customWidth="1"/>
    <col min="7710" max="7718" width="12.42578125" style="46" customWidth="1"/>
    <col min="7719" max="7719" width="12.28515625" style="46" customWidth="1"/>
    <col min="7720" max="7720" width="12.85546875" style="46" customWidth="1"/>
    <col min="7721" max="7721" width="12.140625" style="46" customWidth="1"/>
    <col min="7722" max="7726" width="12.28515625" style="46" customWidth="1"/>
    <col min="7727" max="7727" width="13.5703125" style="46" customWidth="1"/>
    <col min="7728" max="7732" width="12.5703125" style="46" customWidth="1"/>
    <col min="7733" max="7734" width="9.140625" style="46"/>
    <col min="7735" max="7735" width="11.7109375" style="46" customWidth="1"/>
    <col min="7736" max="7736" width="12.5703125" style="46" customWidth="1"/>
    <col min="7737" max="7747" width="11.7109375" style="46" customWidth="1"/>
    <col min="7748" max="7749" width="11.85546875" style="46" customWidth="1"/>
    <col min="7750" max="7750" width="13.42578125" style="46" customWidth="1"/>
    <col min="7751" max="7751" width="12.28515625" style="46" customWidth="1"/>
    <col min="7752" max="7752" width="12" style="46" customWidth="1"/>
    <col min="7753" max="7753" width="12.28515625" style="46" customWidth="1"/>
    <col min="7754" max="7759" width="11.7109375" style="46" customWidth="1"/>
    <col min="7760" max="7760" width="9.140625" style="46"/>
    <col min="7761" max="7761" width="9.5703125" style="46" customWidth="1"/>
    <col min="7762" max="7767" width="9.140625" style="46"/>
    <col min="7768" max="7768" width="9.5703125" style="46" customWidth="1"/>
    <col min="7769" max="7770" width="9.140625" style="46"/>
    <col min="7771" max="7771" width="11.7109375" style="46" customWidth="1"/>
    <col min="7772" max="7774" width="9.140625" style="46"/>
    <col min="7775" max="7775" width="9.5703125" style="46" bestFit="1" customWidth="1"/>
    <col min="7776" max="7954" width="9.140625" style="46"/>
    <col min="7955" max="7955" width="32.140625" style="46" customWidth="1"/>
    <col min="7956" max="7956" width="12.28515625" style="46" customWidth="1"/>
    <col min="7957" max="7957" width="12.5703125" style="46" customWidth="1"/>
    <col min="7958" max="7965" width="12.28515625" style="46" customWidth="1"/>
    <col min="7966" max="7974" width="12.42578125" style="46" customWidth="1"/>
    <col min="7975" max="7975" width="12.28515625" style="46" customWidth="1"/>
    <col min="7976" max="7976" width="12.85546875" style="46" customWidth="1"/>
    <col min="7977" max="7977" width="12.140625" style="46" customWidth="1"/>
    <col min="7978" max="7982" width="12.28515625" style="46" customWidth="1"/>
    <col min="7983" max="7983" width="13.5703125" style="46" customWidth="1"/>
    <col min="7984" max="7988" width="12.5703125" style="46" customWidth="1"/>
    <col min="7989" max="7990" width="9.140625" style="46"/>
    <col min="7991" max="7991" width="11.7109375" style="46" customWidth="1"/>
    <col min="7992" max="7992" width="12.5703125" style="46" customWidth="1"/>
    <col min="7993" max="8003" width="11.7109375" style="46" customWidth="1"/>
    <col min="8004" max="8005" width="11.85546875" style="46" customWidth="1"/>
    <col min="8006" max="8006" width="13.42578125" style="46" customWidth="1"/>
    <col min="8007" max="8007" width="12.28515625" style="46" customWidth="1"/>
    <col min="8008" max="8008" width="12" style="46" customWidth="1"/>
    <col min="8009" max="8009" width="12.28515625" style="46" customWidth="1"/>
    <col min="8010" max="8015" width="11.7109375" style="46" customWidth="1"/>
    <col min="8016" max="8016" width="9.140625" style="46"/>
    <col min="8017" max="8017" width="9.5703125" style="46" customWidth="1"/>
    <col min="8018" max="8023" width="9.140625" style="46"/>
    <col min="8024" max="8024" width="9.5703125" style="46" customWidth="1"/>
    <col min="8025" max="8026" width="9.140625" style="46"/>
    <col min="8027" max="8027" width="11.7109375" style="46" customWidth="1"/>
    <col min="8028" max="8030" width="9.140625" style="46"/>
    <col min="8031" max="8031" width="9.5703125" style="46" bestFit="1" customWidth="1"/>
    <col min="8032" max="8210" width="9.140625" style="46"/>
    <col min="8211" max="8211" width="32.140625" style="46" customWidth="1"/>
    <col min="8212" max="8212" width="12.28515625" style="46" customWidth="1"/>
    <col min="8213" max="8213" width="12.5703125" style="46" customWidth="1"/>
    <col min="8214" max="8221" width="12.28515625" style="46" customWidth="1"/>
    <col min="8222" max="8230" width="12.42578125" style="46" customWidth="1"/>
    <col min="8231" max="8231" width="12.28515625" style="46" customWidth="1"/>
    <col min="8232" max="8232" width="12.85546875" style="46" customWidth="1"/>
    <col min="8233" max="8233" width="12.140625" style="46" customWidth="1"/>
    <col min="8234" max="8238" width="12.28515625" style="46" customWidth="1"/>
    <col min="8239" max="8239" width="13.5703125" style="46" customWidth="1"/>
    <col min="8240" max="8244" width="12.5703125" style="46" customWidth="1"/>
    <col min="8245" max="8246" width="9.140625" style="46"/>
    <col min="8247" max="8247" width="11.7109375" style="46" customWidth="1"/>
    <col min="8248" max="8248" width="12.5703125" style="46" customWidth="1"/>
    <col min="8249" max="8259" width="11.7109375" style="46" customWidth="1"/>
    <col min="8260" max="8261" width="11.85546875" style="46" customWidth="1"/>
    <col min="8262" max="8262" width="13.42578125" style="46" customWidth="1"/>
    <col min="8263" max="8263" width="12.28515625" style="46" customWidth="1"/>
    <col min="8264" max="8264" width="12" style="46" customWidth="1"/>
    <col min="8265" max="8265" width="12.28515625" style="46" customWidth="1"/>
    <col min="8266" max="8271" width="11.7109375" style="46" customWidth="1"/>
    <col min="8272" max="8272" width="9.140625" style="46"/>
    <col min="8273" max="8273" width="9.5703125" style="46" customWidth="1"/>
    <col min="8274" max="8279" width="9.140625" style="46"/>
    <col min="8280" max="8280" width="9.5703125" style="46" customWidth="1"/>
    <col min="8281" max="8282" width="9.140625" style="46"/>
    <col min="8283" max="8283" width="11.7109375" style="46" customWidth="1"/>
    <col min="8284" max="8286" width="9.140625" style="46"/>
    <col min="8287" max="8287" width="9.5703125" style="46" bestFit="1" customWidth="1"/>
    <col min="8288" max="8466" width="9.140625" style="46"/>
    <col min="8467" max="8467" width="32.140625" style="46" customWidth="1"/>
    <col min="8468" max="8468" width="12.28515625" style="46" customWidth="1"/>
    <col min="8469" max="8469" width="12.5703125" style="46" customWidth="1"/>
    <col min="8470" max="8477" width="12.28515625" style="46" customWidth="1"/>
    <col min="8478" max="8486" width="12.42578125" style="46" customWidth="1"/>
    <col min="8487" max="8487" width="12.28515625" style="46" customWidth="1"/>
    <col min="8488" max="8488" width="12.85546875" style="46" customWidth="1"/>
    <col min="8489" max="8489" width="12.140625" style="46" customWidth="1"/>
    <col min="8490" max="8494" width="12.28515625" style="46" customWidth="1"/>
    <col min="8495" max="8495" width="13.5703125" style="46" customWidth="1"/>
    <col min="8496" max="8500" width="12.5703125" style="46" customWidth="1"/>
    <col min="8501" max="8502" width="9.140625" style="46"/>
    <col min="8503" max="8503" width="11.7109375" style="46" customWidth="1"/>
    <col min="8504" max="8504" width="12.5703125" style="46" customWidth="1"/>
    <col min="8505" max="8515" width="11.7109375" style="46" customWidth="1"/>
    <col min="8516" max="8517" width="11.85546875" style="46" customWidth="1"/>
    <col min="8518" max="8518" width="13.42578125" style="46" customWidth="1"/>
    <col min="8519" max="8519" width="12.28515625" style="46" customWidth="1"/>
    <col min="8520" max="8520" width="12" style="46" customWidth="1"/>
    <col min="8521" max="8521" width="12.28515625" style="46" customWidth="1"/>
    <col min="8522" max="8527" width="11.7109375" style="46" customWidth="1"/>
    <col min="8528" max="8528" width="9.140625" style="46"/>
    <col min="8529" max="8529" width="9.5703125" style="46" customWidth="1"/>
    <col min="8530" max="8535" width="9.140625" style="46"/>
    <col min="8536" max="8536" width="9.5703125" style="46" customWidth="1"/>
    <col min="8537" max="8538" width="9.140625" style="46"/>
    <col min="8539" max="8539" width="11.7109375" style="46" customWidth="1"/>
    <col min="8540" max="8542" width="9.140625" style="46"/>
    <col min="8543" max="8543" width="9.5703125" style="46" bestFit="1" customWidth="1"/>
    <col min="8544" max="8722" width="9.140625" style="46"/>
    <col min="8723" max="8723" width="32.140625" style="46" customWidth="1"/>
    <col min="8724" max="8724" width="12.28515625" style="46" customWidth="1"/>
    <col min="8725" max="8725" width="12.5703125" style="46" customWidth="1"/>
    <col min="8726" max="8733" width="12.28515625" style="46" customWidth="1"/>
    <col min="8734" max="8742" width="12.42578125" style="46" customWidth="1"/>
    <col min="8743" max="8743" width="12.28515625" style="46" customWidth="1"/>
    <col min="8744" max="8744" width="12.85546875" style="46" customWidth="1"/>
    <col min="8745" max="8745" width="12.140625" style="46" customWidth="1"/>
    <col min="8746" max="8750" width="12.28515625" style="46" customWidth="1"/>
    <col min="8751" max="8751" width="13.5703125" style="46" customWidth="1"/>
    <col min="8752" max="8756" width="12.5703125" style="46" customWidth="1"/>
    <col min="8757" max="8758" width="9.140625" style="46"/>
    <col min="8759" max="8759" width="11.7109375" style="46" customWidth="1"/>
    <col min="8760" max="8760" width="12.5703125" style="46" customWidth="1"/>
    <col min="8761" max="8771" width="11.7109375" style="46" customWidth="1"/>
    <col min="8772" max="8773" width="11.85546875" style="46" customWidth="1"/>
    <col min="8774" max="8774" width="13.42578125" style="46" customWidth="1"/>
    <col min="8775" max="8775" width="12.28515625" style="46" customWidth="1"/>
    <col min="8776" max="8776" width="12" style="46" customWidth="1"/>
    <col min="8777" max="8777" width="12.28515625" style="46" customWidth="1"/>
    <col min="8778" max="8783" width="11.7109375" style="46" customWidth="1"/>
    <col min="8784" max="8784" width="9.140625" style="46"/>
    <col min="8785" max="8785" width="9.5703125" style="46" customWidth="1"/>
    <col min="8786" max="8791" width="9.140625" style="46"/>
    <col min="8792" max="8792" width="9.5703125" style="46" customWidth="1"/>
    <col min="8793" max="8794" width="9.140625" style="46"/>
    <col min="8795" max="8795" width="11.7109375" style="46" customWidth="1"/>
    <col min="8796" max="8798" width="9.140625" style="46"/>
    <col min="8799" max="8799" width="9.5703125" style="46" bestFit="1" customWidth="1"/>
    <col min="8800" max="8978" width="9.140625" style="46"/>
    <col min="8979" max="8979" width="32.140625" style="46" customWidth="1"/>
    <col min="8980" max="8980" width="12.28515625" style="46" customWidth="1"/>
    <col min="8981" max="8981" width="12.5703125" style="46" customWidth="1"/>
    <col min="8982" max="8989" width="12.28515625" style="46" customWidth="1"/>
    <col min="8990" max="8998" width="12.42578125" style="46" customWidth="1"/>
    <col min="8999" max="8999" width="12.28515625" style="46" customWidth="1"/>
    <col min="9000" max="9000" width="12.85546875" style="46" customWidth="1"/>
    <col min="9001" max="9001" width="12.140625" style="46" customWidth="1"/>
    <col min="9002" max="9006" width="12.28515625" style="46" customWidth="1"/>
    <col min="9007" max="9007" width="13.5703125" style="46" customWidth="1"/>
    <col min="9008" max="9012" width="12.5703125" style="46" customWidth="1"/>
    <col min="9013" max="9014" width="9.140625" style="46"/>
    <col min="9015" max="9015" width="11.7109375" style="46" customWidth="1"/>
    <col min="9016" max="9016" width="12.5703125" style="46" customWidth="1"/>
    <col min="9017" max="9027" width="11.7109375" style="46" customWidth="1"/>
    <col min="9028" max="9029" width="11.85546875" style="46" customWidth="1"/>
    <col min="9030" max="9030" width="13.42578125" style="46" customWidth="1"/>
    <col min="9031" max="9031" width="12.28515625" style="46" customWidth="1"/>
    <col min="9032" max="9032" width="12" style="46" customWidth="1"/>
    <col min="9033" max="9033" width="12.28515625" style="46" customWidth="1"/>
    <col min="9034" max="9039" width="11.7109375" style="46" customWidth="1"/>
    <col min="9040" max="9040" width="9.140625" style="46"/>
    <col min="9041" max="9041" width="9.5703125" style="46" customWidth="1"/>
    <col min="9042" max="9047" width="9.140625" style="46"/>
    <col min="9048" max="9048" width="9.5703125" style="46" customWidth="1"/>
    <col min="9049" max="9050" width="9.140625" style="46"/>
    <col min="9051" max="9051" width="11.7109375" style="46" customWidth="1"/>
    <col min="9052" max="9054" width="9.140625" style="46"/>
    <col min="9055" max="9055" width="9.5703125" style="46" bestFit="1" customWidth="1"/>
    <col min="9056" max="9234" width="9.140625" style="46"/>
    <col min="9235" max="9235" width="32.140625" style="46" customWidth="1"/>
    <col min="9236" max="9236" width="12.28515625" style="46" customWidth="1"/>
    <col min="9237" max="9237" width="12.5703125" style="46" customWidth="1"/>
    <col min="9238" max="9245" width="12.28515625" style="46" customWidth="1"/>
    <col min="9246" max="9254" width="12.42578125" style="46" customWidth="1"/>
    <col min="9255" max="9255" width="12.28515625" style="46" customWidth="1"/>
    <col min="9256" max="9256" width="12.85546875" style="46" customWidth="1"/>
    <col min="9257" max="9257" width="12.140625" style="46" customWidth="1"/>
    <col min="9258" max="9262" width="12.28515625" style="46" customWidth="1"/>
    <col min="9263" max="9263" width="13.5703125" style="46" customWidth="1"/>
    <col min="9264" max="9268" width="12.5703125" style="46" customWidth="1"/>
    <col min="9269" max="9270" width="9.140625" style="46"/>
    <col min="9271" max="9271" width="11.7109375" style="46" customWidth="1"/>
    <col min="9272" max="9272" width="12.5703125" style="46" customWidth="1"/>
    <col min="9273" max="9283" width="11.7109375" style="46" customWidth="1"/>
    <col min="9284" max="9285" width="11.85546875" style="46" customWidth="1"/>
    <col min="9286" max="9286" width="13.42578125" style="46" customWidth="1"/>
    <col min="9287" max="9287" width="12.28515625" style="46" customWidth="1"/>
    <col min="9288" max="9288" width="12" style="46" customWidth="1"/>
    <col min="9289" max="9289" width="12.28515625" style="46" customWidth="1"/>
    <col min="9290" max="9295" width="11.7109375" style="46" customWidth="1"/>
    <col min="9296" max="9296" width="9.140625" style="46"/>
    <col min="9297" max="9297" width="9.5703125" style="46" customWidth="1"/>
    <col min="9298" max="9303" width="9.140625" style="46"/>
    <col min="9304" max="9304" width="9.5703125" style="46" customWidth="1"/>
    <col min="9305" max="9306" width="9.140625" style="46"/>
    <col min="9307" max="9307" width="11.7109375" style="46" customWidth="1"/>
    <col min="9308" max="9310" width="9.140625" style="46"/>
    <col min="9311" max="9311" width="9.5703125" style="46" bestFit="1" customWidth="1"/>
    <col min="9312" max="9490" width="9.140625" style="46"/>
    <col min="9491" max="9491" width="32.140625" style="46" customWidth="1"/>
    <col min="9492" max="9492" width="12.28515625" style="46" customWidth="1"/>
    <col min="9493" max="9493" width="12.5703125" style="46" customWidth="1"/>
    <col min="9494" max="9501" width="12.28515625" style="46" customWidth="1"/>
    <col min="9502" max="9510" width="12.42578125" style="46" customWidth="1"/>
    <col min="9511" max="9511" width="12.28515625" style="46" customWidth="1"/>
    <col min="9512" max="9512" width="12.85546875" style="46" customWidth="1"/>
    <col min="9513" max="9513" width="12.140625" style="46" customWidth="1"/>
    <col min="9514" max="9518" width="12.28515625" style="46" customWidth="1"/>
    <col min="9519" max="9519" width="13.5703125" style="46" customWidth="1"/>
    <col min="9520" max="9524" width="12.5703125" style="46" customWidth="1"/>
    <col min="9525" max="9526" width="9.140625" style="46"/>
    <col min="9527" max="9527" width="11.7109375" style="46" customWidth="1"/>
    <col min="9528" max="9528" width="12.5703125" style="46" customWidth="1"/>
    <col min="9529" max="9539" width="11.7109375" style="46" customWidth="1"/>
    <col min="9540" max="9541" width="11.85546875" style="46" customWidth="1"/>
    <col min="9542" max="9542" width="13.42578125" style="46" customWidth="1"/>
    <col min="9543" max="9543" width="12.28515625" style="46" customWidth="1"/>
    <col min="9544" max="9544" width="12" style="46" customWidth="1"/>
    <col min="9545" max="9545" width="12.28515625" style="46" customWidth="1"/>
    <col min="9546" max="9551" width="11.7109375" style="46" customWidth="1"/>
    <col min="9552" max="9552" width="9.140625" style="46"/>
    <col min="9553" max="9553" width="9.5703125" style="46" customWidth="1"/>
    <col min="9554" max="9559" width="9.140625" style="46"/>
    <col min="9560" max="9560" width="9.5703125" style="46" customWidth="1"/>
    <col min="9561" max="9562" width="9.140625" style="46"/>
    <col min="9563" max="9563" width="11.7109375" style="46" customWidth="1"/>
    <col min="9564" max="9566" width="9.140625" style="46"/>
    <col min="9567" max="9567" width="9.5703125" style="46" bestFit="1" customWidth="1"/>
    <col min="9568" max="9746" width="9.140625" style="46"/>
    <col min="9747" max="9747" width="32.140625" style="46" customWidth="1"/>
    <col min="9748" max="9748" width="12.28515625" style="46" customWidth="1"/>
    <col min="9749" max="9749" width="12.5703125" style="46" customWidth="1"/>
    <col min="9750" max="9757" width="12.28515625" style="46" customWidth="1"/>
    <col min="9758" max="9766" width="12.42578125" style="46" customWidth="1"/>
    <col min="9767" max="9767" width="12.28515625" style="46" customWidth="1"/>
    <col min="9768" max="9768" width="12.85546875" style="46" customWidth="1"/>
    <col min="9769" max="9769" width="12.140625" style="46" customWidth="1"/>
    <col min="9770" max="9774" width="12.28515625" style="46" customWidth="1"/>
    <col min="9775" max="9775" width="13.5703125" style="46" customWidth="1"/>
    <col min="9776" max="9780" width="12.5703125" style="46" customWidth="1"/>
    <col min="9781" max="9782" width="9.140625" style="46"/>
    <col min="9783" max="9783" width="11.7109375" style="46" customWidth="1"/>
    <col min="9784" max="9784" width="12.5703125" style="46" customWidth="1"/>
    <col min="9785" max="9795" width="11.7109375" style="46" customWidth="1"/>
    <col min="9796" max="9797" width="11.85546875" style="46" customWidth="1"/>
    <col min="9798" max="9798" width="13.42578125" style="46" customWidth="1"/>
    <col min="9799" max="9799" width="12.28515625" style="46" customWidth="1"/>
    <col min="9800" max="9800" width="12" style="46" customWidth="1"/>
    <col min="9801" max="9801" width="12.28515625" style="46" customWidth="1"/>
    <col min="9802" max="9807" width="11.7109375" style="46" customWidth="1"/>
    <col min="9808" max="9808" width="9.140625" style="46"/>
    <col min="9809" max="9809" width="9.5703125" style="46" customWidth="1"/>
    <col min="9810" max="9815" width="9.140625" style="46"/>
    <col min="9816" max="9816" width="9.5703125" style="46" customWidth="1"/>
    <col min="9817" max="9818" width="9.140625" style="46"/>
    <col min="9819" max="9819" width="11.7109375" style="46" customWidth="1"/>
    <col min="9820" max="9822" width="9.140625" style="46"/>
    <col min="9823" max="9823" width="9.5703125" style="46" bestFit="1" customWidth="1"/>
    <col min="9824" max="10002" width="9.140625" style="46"/>
    <col min="10003" max="10003" width="32.140625" style="46" customWidth="1"/>
    <col min="10004" max="10004" width="12.28515625" style="46" customWidth="1"/>
    <col min="10005" max="10005" width="12.5703125" style="46" customWidth="1"/>
    <col min="10006" max="10013" width="12.28515625" style="46" customWidth="1"/>
    <col min="10014" max="10022" width="12.42578125" style="46" customWidth="1"/>
    <col min="10023" max="10023" width="12.28515625" style="46" customWidth="1"/>
    <col min="10024" max="10024" width="12.85546875" style="46" customWidth="1"/>
    <col min="10025" max="10025" width="12.140625" style="46" customWidth="1"/>
    <col min="10026" max="10030" width="12.28515625" style="46" customWidth="1"/>
    <col min="10031" max="10031" width="13.5703125" style="46" customWidth="1"/>
    <col min="10032" max="10036" width="12.5703125" style="46" customWidth="1"/>
    <col min="10037" max="10038" width="9.140625" style="46"/>
    <col min="10039" max="10039" width="11.7109375" style="46" customWidth="1"/>
    <col min="10040" max="10040" width="12.5703125" style="46" customWidth="1"/>
    <col min="10041" max="10051" width="11.7109375" style="46" customWidth="1"/>
    <col min="10052" max="10053" width="11.85546875" style="46" customWidth="1"/>
    <col min="10054" max="10054" width="13.42578125" style="46" customWidth="1"/>
    <col min="10055" max="10055" width="12.28515625" style="46" customWidth="1"/>
    <col min="10056" max="10056" width="12" style="46" customWidth="1"/>
    <col min="10057" max="10057" width="12.28515625" style="46" customWidth="1"/>
    <col min="10058" max="10063" width="11.7109375" style="46" customWidth="1"/>
    <col min="10064" max="10064" width="9.140625" style="46"/>
    <col min="10065" max="10065" width="9.5703125" style="46" customWidth="1"/>
    <col min="10066" max="10071" width="9.140625" style="46"/>
    <col min="10072" max="10072" width="9.5703125" style="46" customWidth="1"/>
    <col min="10073" max="10074" width="9.140625" style="46"/>
    <col min="10075" max="10075" width="11.7109375" style="46" customWidth="1"/>
    <col min="10076" max="10078" width="9.140625" style="46"/>
    <col min="10079" max="10079" width="9.5703125" style="46" bestFit="1" customWidth="1"/>
    <col min="10080" max="10258" width="9.140625" style="46"/>
    <col min="10259" max="10259" width="32.140625" style="46" customWidth="1"/>
    <col min="10260" max="10260" width="12.28515625" style="46" customWidth="1"/>
    <col min="10261" max="10261" width="12.5703125" style="46" customWidth="1"/>
    <col min="10262" max="10269" width="12.28515625" style="46" customWidth="1"/>
    <col min="10270" max="10278" width="12.42578125" style="46" customWidth="1"/>
    <col min="10279" max="10279" width="12.28515625" style="46" customWidth="1"/>
    <col min="10280" max="10280" width="12.85546875" style="46" customWidth="1"/>
    <col min="10281" max="10281" width="12.140625" style="46" customWidth="1"/>
    <col min="10282" max="10286" width="12.28515625" style="46" customWidth="1"/>
    <col min="10287" max="10287" width="13.5703125" style="46" customWidth="1"/>
    <col min="10288" max="10292" width="12.5703125" style="46" customWidth="1"/>
    <col min="10293" max="10294" width="9.140625" style="46"/>
    <col min="10295" max="10295" width="11.7109375" style="46" customWidth="1"/>
    <col min="10296" max="10296" width="12.5703125" style="46" customWidth="1"/>
    <col min="10297" max="10307" width="11.7109375" style="46" customWidth="1"/>
    <col min="10308" max="10309" width="11.85546875" style="46" customWidth="1"/>
    <col min="10310" max="10310" width="13.42578125" style="46" customWidth="1"/>
    <col min="10311" max="10311" width="12.28515625" style="46" customWidth="1"/>
    <col min="10312" max="10312" width="12" style="46" customWidth="1"/>
    <col min="10313" max="10313" width="12.28515625" style="46" customWidth="1"/>
    <col min="10314" max="10319" width="11.7109375" style="46" customWidth="1"/>
    <col min="10320" max="10320" width="9.140625" style="46"/>
    <col min="10321" max="10321" width="9.5703125" style="46" customWidth="1"/>
    <col min="10322" max="10327" width="9.140625" style="46"/>
    <col min="10328" max="10328" width="9.5703125" style="46" customWidth="1"/>
    <col min="10329" max="10330" width="9.140625" style="46"/>
    <col min="10331" max="10331" width="11.7109375" style="46" customWidth="1"/>
    <col min="10332" max="10334" width="9.140625" style="46"/>
    <col min="10335" max="10335" width="9.5703125" style="46" bestFit="1" customWidth="1"/>
    <col min="10336" max="10514" width="9.140625" style="46"/>
    <col min="10515" max="10515" width="32.140625" style="46" customWidth="1"/>
    <col min="10516" max="10516" width="12.28515625" style="46" customWidth="1"/>
    <col min="10517" max="10517" width="12.5703125" style="46" customWidth="1"/>
    <col min="10518" max="10525" width="12.28515625" style="46" customWidth="1"/>
    <col min="10526" max="10534" width="12.42578125" style="46" customWidth="1"/>
    <col min="10535" max="10535" width="12.28515625" style="46" customWidth="1"/>
    <col min="10536" max="10536" width="12.85546875" style="46" customWidth="1"/>
    <col min="10537" max="10537" width="12.140625" style="46" customWidth="1"/>
    <col min="10538" max="10542" width="12.28515625" style="46" customWidth="1"/>
    <col min="10543" max="10543" width="13.5703125" style="46" customWidth="1"/>
    <col min="10544" max="10548" width="12.5703125" style="46" customWidth="1"/>
    <col min="10549" max="10550" width="9.140625" style="46"/>
    <col min="10551" max="10551" width="11.7109375" style="46" customWidth="1"/>
    <col min="10552" max="10552" width="12.5703125" style="46" customWidth="1"/>
    <col min="10553" max="10563" width="11.7109375" style="46" customWidth="1"/>
    <col min="10564" max="10565" width="11.85546875" style="46" customWidth="1"/>
    <col min="10566" max="10566" width="13.42578125" style="46" customWidth="1"/>
    <col min="10567" max="10567" width="12.28515625" style="46" customWidth="1"/>
    <col min="10568" max="10568" width="12" style="46" customWidth="1"/>
    <col min="10569" max="10569" width="12.28515625" style="46" customWidth="1"/>
    <col min="10570" max="10575" width="11.7109375" style="46" customWidth="1"/>
    <col min="10576" max="10576" width="9.140625" style="46"/>
    <col min="10577" max="10577" width="9.5703125" style="46" customWidth="1"/>
    <col min="10578" max="10583" width="9.140625" style="46"/>
    <col min="10584" max="10584" width="9.5703125" style="46" customWidth="1"/>
    <col min="10585" max="10586" width="9.140625" style="46"/>
    <col min="10587" max="10587" width="11.7109375" style="46" customWidth="1"/>
    <col min="10588" max="10590" width="9.140625" style="46"/>
    <col min="10591" max="10591" width="9.5703125" style="46" bestFit="1" customWidth="1"/>
    <col min="10592" max="10770" width="9.140625" style="46"/>
    <col min="10771" max="10771" width="32.140625" style="46" customWidth="1"/>
    <col min="10772" max="10772" width="12.28515625" style="46" customWidth="1"/>
    <col min="10773" max="10773" width="12.5703125" style="46" customWidth="1"/>
    <col min="10774" max="10781" width="12.28515625" style="46" customWidth="1"/>
    <col min="10782" max="10790" width="12.42578125" style="46" customWidth="1"/>
    <col min="10791" max="10791" width="12.28515625" style="46" customWidth="1"/>
    <col min="10792" max="10792" width="12.85546875" style="46" customWidth="1"/>
    <col min="10793" max="10793" width="12.140625" style="46" customWidth="1"/>
    <col min="10794" max="10798" width="12.28515625" style="46" customWidth="1"/>
    <col min="10799" max="10799" width="13.5703125" style="46" customWidth="1"/>
    <col min="10800" max="10804" width="12.5703125" style="46" customWidth="1"/>
    <col min="10805" max="10806" width="9.140625" style="46"/>
    <col min="10807" max="10807" width="11.7109375" style="46" customWidth="1"/>
    <col min="10808" max="10808" width="12.5703125" style="46" customWidth="1"/>
    <col min="10809" max="10819" width="11.7109375" style="46" customWidth="1"/>
    <col min="10820" max="10821" width="11.85546875" style="46" customWidth="1"/>
    <col min="10822" max="10822" width="13.42578125" style="46" customWidth="1"/>
    <col min="10823" max="10823" width="12.28515625" style="46" customWidth="1"/>
    <col min="10824" max="10824" width="12" style="46" customWidth="1"/>
    <col min="10825" max="10825" width="12.28515625" style="46" customWidth="1"/>
    <col min="10826" max="10831" width="11.7109375" style="46" customWidth="1"/>
    <col min="10832" max="10832" width="9.140625" style="46"/>
    <col min="10833" max="10833" width="9.5703125" style="46" customWidth="1"/>
    <col min="10834" max="10839" width="9.140625" style="46"/>
    <col min="10840" max="10840" width="9.5703125" style="46" customWidth="1"/>
    <col min="10841" max="10842" width="9.140625" style="46"/>
    <col min="10843" max="10843" width="11.7109375" style="46" customWidth="1"/>
    <col min="10844" max="10846" width="9.140625" style="46"/>
    <col min="10847" max="10847" width="9.5703125" style="46" bestFit="1" customWidth="1"/>
    <col min="10848" max="11026" width="9.140625" style="46"/>
    <col min="11027" max="11027" width="32.140625" style="46" customWidth="1"/>
    <col min="11028" max="11028" width="12.28515625" style="46" customWidth="1"/>
    <col min="11029" max="11029" width="12.5703125" style="46" customWidth="1"/>
    <col min="11030" max="11037" width="12.28515625" style="46" customWidth="1"/>
    <col min="11038" max="11046" width="12.42578125" style="46" customWidth="1"/>
    <col min="11047" max="11047" width="12.28515625" style="46" customWidth="1"/>
    <col min="11048" max="11048" width="12.85546875" style="46" customWidth="1"/>
    <col min="11049" max="11049" width="12.140625" style="46" customWidth="1"/>
    <col min="11050" max="11054" width="12.28515625" style="46" customWidth="1"/>
    <col min="11055" max="11055" width="13.5703125" style="46" customWidth="1"/>
    <col min="11056" max="11060" width="12.5703125" style="46" customWidth="1"/>
    <col min="11061" max="11062" width="9.140625" style="46"/>
    <col min="11063" max="11063" width="11.7109375" style="46" customWidth="1"/>
    <col min="11064" max="11064" width="12.5703125" style="46" customWidth="1"/>
    <col min="11065" max="11075" width="11.7109375" style="46" customWidth="1"/>
    <col min="11076" max="11077" width="11.85546875" style="46" customWidth="1"/>
    <col min="11078" max="11078" width="13.42578125" style="46" customWidth="1"/>
    <col min="11079" max="11079" width="12.28515625" style="46" customWidth="1"/>
    <col min="11080" max="11080" width="12" style="46" customWidth="1"/>
    <col min="11081" max="11081" width="12.28515625" style="46" customWidth="1"/>
    <col min="11082" max="11087" width="11.7109375" style="46" customWidth="1"/>
    <col min="11088" max="11088" width="9.140625" style="46"/>
    <col min="11089" max="11089" width="9.5703125" style="46" customWidth="1"/>
    <col min="11090" max="11095" width="9.140625" style="46"/>
    <col min="11096" max="11096" width="9.5703125" style="46" customWidth="1"/>
    <col min="11097" max="11098" width="9.140625" style="46"/>
    <col min="11099" max="11099" width="11.7109375" style="46" customWidth="1"/>
    <col min="11100" max="11102" width="9.140625" style="46"/>
    <col min="11103" max="11103" width="9.5703125" style="46" bestFit="1" customWidth="1"/>
    <col min="11104" max="11282" width="9.140625" style="46"/>
    <col min="11283" max="11283" width="32.140625" style="46" customWidth="1"/>
    <col min="11284" max="11284" width="12.28515625" style="46" customWidth="1"/>
    <col min="11285" max="11285" width="12.5703125" style="46" customWidth="1"/>
    <col min="11286" max="11293" width="12.28515625" style="46" customWidth="1"/>
    <col min="11294" max="11302" width="12.42578125" style="46" customWidth="1"/>
    <col min="11303" max="11303" width="12.28515625" style="46" customWidth="1"/>
    <col min="11304" max="11304" width="12.85546875" style="46" customWidth="1"/>
    <col min="11305" max="11305" width="12.140625" style="46" customWidth="1"/>
    <col min="11306" max="11310" width="12.28515625" style="46" customWidth="1"/>
    <col min="11311" max="11311" width="13.5703125" style="46" customWidth="1"/>
    <col min="11312" max="11316" width="12.5703125" style="46" customWidth="1"/>
    <col min="11317" max="11318" width="9.140625" style="46"/>
    <col min="11319" max="11319" width="11.7109375" style="46" customWidth="1"/>
    <col min="11320" max="11320" width="12.5703125" style="46" customWidth="1"/>
    <col min="11321" max="11331" width="11.7109375" style="46" customWidth="1"/>
    <col min="11332" max="11333" width="11.85546875" style="46" customWidth="1"/>
    <col min="11334" max="11334" width="13.42578125" style="46" customWidth="1"/>
    <col min="11335" max="11335" width="12.28515625" style="46" customWidth="1"/>
    <col min="11336" max="11336" width="12" style="46" customWidth="1"/>
    <col min="11337" max="11337" width="12.28515625" style="46" customWidth="1"/>
    <col min="11338" max="11343" width="11.7109375" style="46" customWidth="1"/>
    <col min="11344" max="11344" width="9.140625" style="46"/>
    <col min="11345" max="11345" width="9.5703125" style="46" customWidth="1"/>
    <col min="11346" max="11351" width="9.140625" style="46"/>
    <col min="11352" max="11352" width="9.5703125" style="46" customWidth="1"/>
    <col min="11353" max="11354" width="9.140625" style="46"/>
    <col min="11355" max="11355" width="11.7109375" style="46" customWidth="1"/>
    <col min="11356" max="11358" width="9.140625" style="46"/>
    <col min="11359" max="11359" width="9.5703125" style="46" bestFit="1" customWidth="1"/>
    <col min="11360" max="11538" width="9.140625" style="46"/>
    <col min="11539" max="11539" width="32.140625" style="46" customWidth="1"/>
    <col min="11540" max="11540" width="12.28515625" style="46" customWidth="1"/>
    <col min="11541" max="11541" width="12.5703125" style="46" customWidth="1"/>
    <col min="11542" max="11549" width="12.28515625" style="46" customWidth="1"/>
    <col min="11550" max="11558" width="12.42578125" style="46" customWidth="1"/>
    <col min="11559" max="11559" width="12.28515625" style="46" customWidth="1"/>
    <col min="11560" max="11560" width="12.85546875" style="46" customWidth="1"/>
    <col min="11561" max="11561" width="12.140625" style="46" customWidth="1"/>
    <col min="11562" max="11566" width="12.28515625" style="46" customWidth="1"/>
    <col min="11567" max="11567" width="13.5703125" style="46" customWidth="1"/>
    <col min="11568" max="11572" width="12.5703125" style="46" customWidth="1"/>
    <col min="11573" max="11574" width="9.140625" style="46"/>
    <col min="11575" max="11575" width="11.7109375" style="46" customWidth="1"/>
    <col min="11576" max="11576" width="12.5703125" style="46" customWidth="1"/>
    <col min="11577" max="11587" width="11.7109375" style="46" customWidth="1"/>
    <col min="11588" max="11589" width="11.85546875" style="46" customWidth="1"/>
    <col min="11590" max="11590" width="13.42578125" style="46" customWidth="1"/>
    <col min="11591" max="11591" width="12.28515625" style="46" customWidth="1"/>
    <col min="11592" max="11592" width="12" style="46" customWidth="1"/>
    <col min="11593" max="11593" width="12.28515625" style="46" customWidth="1"/>
    <col min="11594" max="11599" width="11.7109375" style="46" customWidth="1"/>
    <col min="11600" max="11600" width="9.140625" style="46"/>
    <col min="11601" max="11601" width="9.5703125" style="46" customWidth="1"/>
    <col min="11602" max="11607" width="9.140625" style="46"/>
    <col min="11608" max="11608" width="9.5703125" style="46" customWidth="1"/>
    <col min="11609" max="11610" width="9.140625" style="46"/>
    <col min="11611" max="11611" width="11.7109375" style="46" customWidth="1"/>
    <col min="11612" max="11614" width="9.140625" style="46"/>
    <col min="11615" max="11615" width="9.5703125" style="46" bestFit="1" customWidth="1"/>
    <col min="11616" max="11794" width="9.140625" style="46"/>
    <col min="11795" max="11795" width="32.140625" style="46" customWidth="1"/>
    <col min="11796" max="11796" width="12.28515625" style="46" customWidth="1"/>
    <col min="11797" max="11797" width="12.5703125" style="46" customWidth="1"/>
    <col min="11798" max="11805" width="12.28515625" style="46" customWidth="1"/>
    <col min="11806" max="11814" width="12.42578125" style="46" customWidth="1"/>
    <col min="11815" max="11815" width="12.28515625" style="46" customWidth="1"/>
    <col min="11816" max="11816" width="12.85546875" style="46" customWidth="1"/>
    <col min="11817" max="11817" width="12.140625" style="46" customWidth="1"/>
    <col min="11818" max="11822" width="12.28515625" style="46" customWidth="1"/>
    <col min="11823" max="11823" width="13.5703125" style="46" customWidth="1"/>
    <col min="11824" max="11828" width="12.5703125" style="46" customWidth="1"/>
    <col min="11829" max="11830" width="9.140625" style="46"/>
    <col min="11831" max="11831" width="11.7109375" style="46" customWidth="1"/>
    <col min="11832" max="11832" width="12.5703125" style="46" customWidth="1"/>
    <col min="11833" max="11843" width="11.7109375" style="46" customWidth="1"/>
    <col min="11844" max="11845" width="11.85546875" style="46" customWidth="1"/>
    <col min="11846" max="11846" width="13.42578125" style="46" customWidth="1"/>
    <col min="11847" max="11847" width="12.28515625" style="46" customWidth="1"/>
    <col min="11848" max="11848" width="12" style="46" customWidth="1"/>
    <col min="11849" max="11849" width="12.28515625" style="46" customWidth="1"/>
    <col min="11850" max="11855" width="11.7109375" style="46" customWidth="1"/>
    <col min="11856" max="11856" width="9.140625" style="46"/>
    <col min="11857" max="11857" width="9.5703125" style="46" customWidth="1"/>
    <col min="11858" max="11863" width="9.140625" style="46"/>
    <col min="11864" max="11864" width="9.5703125" style="46" customWidth="1"/>
    <col min="11865" max="11866" width="9.140625" style="46"/>
    <col min="11867" max="11867" width="11.7109375" style="46" customWidth="1"/>
    <col min="11868" max="11870" width="9.140625" style="46"/>
    <col min="11871" max="11871" width="9.5703125" style="46" bestFit="1" customWidth="1"/>
    <col min="11872" max="12050" width="9.140625" style="46"/>
    <col min="12051" max="12051" width="32.140625" style="46" customWidth="1"/>
    <col min="12052" max="12052" width="12.28515625" style="46" customWidth="1"/>
    <col min="12053" max="12053" width="12.5703125" style="46" customWidth="1"/>
    <col min="12054" max="12061" width="12.28515625" style="46" customWidth="1"/>
    <col min="12062" max="12070" width="12.42578125" style="46" customWidth="1"/>
    <col min="12071" max="12071" width="12.28515625" style="46" customWidth="1"/>
    <col min="12072" max="12072" width="12.85546875" style="46" customWidth="1"/>
    <col min="12073" max="12073" width="12.140625" style="46" customWidth="1"/>
    <col min="12074" max="12078" width="12.28515625" style="46" customWidth="1"/>
    <col min="12079" max="12079" width="13.5703125" style="46" customWidth="1"/>
    <col min="12080" max="12084" width="12.5703125" style="46" customWidth="1"/>
    <col min="12085" max="12086" width="9.140625" style="46"/>
    <col min="12087" max="12087" width="11.7109375" style="46" customWidth="1"/>
    <col min="12088" max="12088" width="12.5703125" style="46" customWidth="1"/>
    <col min="12089" max="12099" width="11.7109375" style="46" customWidth="1"/>
    <col min="12100" max="12101" width="11.85546875" style="46" customWidth="1"/>
    <col min="12102" max="12102" width="13.42578125" style="46" customWidth="1"/>
    <col min="12103" max="12103" width="12.28515625" style="46" customWidth="1"/>
    <col min="12104" max="12104" width="12" style="46" customWidth="1"/>
    <col min="12105" max="12105" width="12.28515625" style="46" customWidth="1"/>
    <col min="12106" max="12111" width="11.7109375" style="46" customWidth="1"/>
    <col min="12112" max="12112" width="9.140625" style="46"/>
    <col min="12113" max="12113" width="9.5703125" style="46" customWidth="1"/>
    <col min="12114" max="12119" width="9.140625" style="46"/>
    <col min="12120" max="12120" width="9.5703125" style="46" customWidth="1"/>
    <col min="12121" max="12122" width="9.140625" style="46"/>
    <col min="12123" max="12123" width="11.7109375" style="46" customWidth="1"/>
    <col min="12124" max="12126" width="9.140625" style="46"/>
    <col min="12127" max="12127" width="9.5703125" style="46" bestFit="1" customWidth="1"/>
    <col min="12128" max="12306" width="9.140625" style="46"/>
    <col min="12307" max="12307" width="32.140625" style="46" customWidth="1"/>
    <col min="12308" max="12308" width="12.28515625" style="46" customWidth="1"/>
    <col min="12309" max="12309" width="12.5703125" style="46" customWidth="1"/>
    <col min="12310" max="12317" width="12.28515625" style="46" customWidth="1"/>
    <col min="12318" max="12326" width="12.42578125" style="46" customWidth="1"/>
    <col min="12327" max="12327" width="12.28515625" style="46" customWidth="1"/>
    <col min="12328" max="12328" width="12.85546875" style="46" customWidth="1"/>
    <col min="12329" max="12329" width="12.140625" style="46" customWidth="1"/>
    <col min="12330" max="12334" width="12.28515625" style="46" customWidth="1"/>
    <col min="12335" max="12335" width="13.5703125" style="46" customWidth="1"/>
    <col min="12336" max="12340" width="12.5703125" style="46" customWidth="1"/>
    <col min="12341" max="12342" width="9.140625" style="46"/>
    <col min="12343" max="12343" width="11.7109375" style="46" customWidth="1"/>
    <col min="12344" max="12344" width="12.5703125" style="46" customWidth="1"/>
    <col min="12345" max="12355" width="11.7109375" style="46" customWidth="1"/>
    <col min="12356" max="12357" width="11.85546875" style="46" customWidth="1"/>
    <col min="12358" max="12358" width="13.42578125" style="46" customWidth="1"/>
    <col min="12359" max="12359" width="12.28515625" style="46" customWidth="1"/>
    <col min="12360" max="12360" width="12" style="46" customWidth="1"/>
    <col min="12361" max="12361" width="12.28515625" style="46" customWidth="1"/>
    <col min="12362" max="12367" width="11.7109375" style="46" customWidth="1"/>
    <col min="12368" max="12368" width="9.140625" style="46"/>
    <col min="12369" max="12369" width="9.5703125" style="46" customWidth="1"/>
    <col min="12370" max="12375" width="9.140625" style="46"/>
    <col min="12376" max="12376" width="9.5703125" style="46" customWidth="1"/>
    <col min="12377" max="12378" width="9.140625" style="46"/>
    <col min="12379" max="12379" width="11.7109375" style="46" customWidth="1"/>
    <col min="12380" max="12382" width="9.140625" style="46"/>
    <col min="12383" max="12383" width="9.5703125" style="46" bestFit="1" customWidth="1"/>
    <col min="12384" max="12562" width="9.140625" style="46"/>
    <col min="12563" max="12563" width="32.140625" style="46" customWidth="1"/>
    <col min="12564" max="12564" width="12.28515625" style="46" customWidth="1"/>
    <col min="12565" max="12565" width="12.5703125" style="46" customWidth="1"/>
    <col min="12566" max="12573" width="12.28515625" style="46" customWidth="1"/>
    <col min="12574" max="12582" width="12.42578125" style="46" customWidth="1"/>
    <col min="12583" max="12583" width="12.28515625" style="46" customWidth="1"/>
    <col min="12584" max="12584" width="12.85546875" style="46" customWidth="1"/>
    <col min="12585" max="12585" width="12.140625" style="46" customWidth="1"/>
    <col min="12586" max="12590" width="12.28515625" style="46" customWidth="1"/>
    <col min="12591" max="12591" width="13.5703125" style="46" customWidth="1"/>
    <col min="12592" max="12596" width="12.5703125" style="46" customWidth="1"/>
    <col min="12597" max="12598" width="9.140625" style="46"/>
    <col min="12599" max="12599" width="11.7109375" style="46" customWidth="1"/>
    <col min="12600" max="12600" width="12.5703125" style="46" customWidth="1"/>
    <col min="12601" max="12611" width="11.7109375" style="46" customWidth="1"/>
    <col min="12612" max="12613" width="11.85546875" style="46" customWidth="1"/>
    <col min="12614" max="12614" width="13.42578125" style="46" customWidth="1"/>
    <col min="12615" max="12615" width="12.28515625" style="46" customWidth="1"/>
    <col min="12616" max="12616" width="12" style="46" customWidth="1"/>
    <col min="12617" max="12617" width="12.28515625" style="46" customWidth="1"/>
    <col min="12618" max="12623" width="11.7109375" style="46" customWidth="1"/>
    <col min="12624" max="12624" width="9.140625" style="46"/>
    <col min="12625" max="12625" width="9.5703125" style="46" customWidth="1"/>
    <col min="12626" max="12631" width="9.140625" style="46"/>
    <col min="12632" max="12632" width="9.5703125" style="46" customWidth="1"/>
    <col min="12633" max="12634" width="9.140625" style="46"/>
    <col min="12635" max="12635" width="11.7109375" style="46" customWidth="1"/>
    <col min="12636" max="12638" width="9.140625" style="46"/>
    <col min="12639" max="12639" width="9.5703125" style="46" bestFit="1" customWidth="1"/>
    <col min="12640" max="12818" width="9.140625" style="46"/>
    <col min="12819" max="12819" width="32.140625" style="46" customWidth="1"/>
    <col min="12820" max="12820" width="12.28515625" style="46" customWidth="1"/>
    <col min="12821" max="12821" width="12.5703125" style="46" customWidth="1"/>
    <col min="12822" max="12829" width="12.28515625" style="46" customWidth="1"/>
    <col min="12830" max="12838" width="12.42578125" style="46" customWidth="1"/>
    <col min="12839" max="12839" width="12.28515625" style="46" customWidth="1"/>
    <col min="12840" max="12840" width="12.85546875" style="46" customWidth="1"/>
    <col min="12841" max="12841" width="12.140625" style="46" customWidth="1"/>
    <col min="12842" max="12846" width="12.28515625" style="46" customWidth="1"/>
    <col min="12847" max="12847" width="13.5703125" style="46" customWidth="1"/>
    <col min="12848" max="12852" width="12.5703125" style="46" customWidth="1"/>
    <col min="12853" max="12854" width="9.140625" style="46"/>
    <col min="12855" max="12855" width="11.7109375" style="46" customWidth="1"/>
    <col min="12856" max="12856" width="12.5703125" style="46" customWidth="1"/>
    <col min="12857" max="12867" width="11.7109375" style="46" customWidth="1"/>
    <col min="12868" max="12869" width="11.85546875" style="46" customWidth="1"/>
    <col min="12870" max="12870" width="13.42578125" style="46" customWidth="1"/>
    <col min="12871" max="12871" width="12.28515625" style="46" customWidth="1"/>
    <col min="12872" max="12872" width="12" style="46" customWidth="1"/>
    <col min="12873" max="12873" width="12.28515625" style="46" customWidth="1"/>
    <col min="12874" max="12879" width="11.7109375" style="46" customWidth="1"/>
    <col min="12880" max="12880" width="9.140625" style="46"/>
    <col min="12881" max="12881" width="9.5703125" style="46" customWidth="1"/>
    <col min="12882" max="12887" width="9.140625" style="46"/>
    <col min="12888" max="12888" width="9.5703125" style="46" customWidth="1"/>
    <col min="12889" max="12890" width="9.140625" style="46"/>
    <col min="12891" max="12891" width="11.7109375" style="46" customWidth="1"/>
    <col min="12892" max="12894" width="9.140625" style="46"/>
    <col min="12895" max="12895" width="9.5703125" style="46" bestFit="1" customWidth="1"/>
    <col min="12896" max="13074" width="9.140625" style="46"/>
    <col min="13075" max="13075" width="32.140625" style="46" customWidth="1"/>
    <col min="13076" max="13076" width="12.28515625" style="46" customWidth="1"/>
    <col min="13077" max="13077" width="12.5703125" style="46" customWidth="1"/>
    <col min="13078" max="13085" width="12.28515625" style="46" customWidth="1"/>
    <col min="13086" max="13094" width="12.42578125" style="46" customWidth="1"/>
    <col min="13095" max="13095" width="12.28515625" style="46" customWidth="1"/>
    <col min="13096" max="13096" width="12.85546875" style="46" customWidth="1"/>
    <col min="13097" max="13097" width="12.140625" style="46" customWidth="1"/>
    <col min="13098" max="13102" width="12.28515625" style="46" customWidth="1"/>
    <col min="13103" max="13103" width="13.5703125" style="46" customWidth="1"/>
    <col min="13104" max="13108" width="12.5703125" style="46" customWidth="1"/>
    <col min="13109" max="13110" width="9.140625" style="46"/>
    <col min="13111" max="13111" width="11.7109375" style="46" customWidth="1"/>
    <col min="13112" max="13112" width="12.5703125" style="46" customWidth="1"/>
    <col min="13113" max="13123" width="11.7109375" style="46" customWidth="1"/>
    <col min="13124" max="13125" width="11.85546875" style="46" customWidth="1"/>
    <col min="13126" max="13126" width="13.42578125" style="46" customWidth="1"/>
    <col min="13127" max="13127" width="12.28515625" style="46" customWidth="1"/>
    <col min="13128" max="13128" width="12" style="46" customWidth="1"/>
    <col min="13129" max="13129" width="12.28515625" style="46" customWidth="1"/>
    <col min="13130" max="13135" width="11.7109375" style="46" customWidth="1"/>
    <col min="13136" max="13136" width="9.140625" style="46"/>
    <col min="13137" max="13137" width="9.5703125" style="46" customWidth="1"/>
    <col min="13138" max="13143" width="9.140625" style="46"/>
    <col min="13144" max="13144" width="9.5703125" style="46" customWidth="1"/>
    <col min="13145" max="13146" width="9.140625" style="46"/>
    <col min="13147" max="13147" width="11.7109375" style="46" customWidth="1"/>
    <col min="13148" max="13150" width="9.140625" style="46"/>
    <col min="13151" max="13151" width="9.5703125" style="46" bestFit="1" customWidth="1"/>
    <col min="13152" max="13330" width="9.140625" style="46"/>
    <col min="13331" max="13331" width="32.140625" style="46" customWidth="1"/>
    <col min="13332" max="13332" width="12.28515625" style="46" customWidth="1"/>
    <col min="13333" max="13333" width="12.5703125" style="46" customWidth="1"/>
    <col min="13334" max="13341" width="12.28515625" style="46" customWidth="1"/>
    <col min="13342" max="13350" width="12.42578125" style="46" customWidth="1"/>
    <col min="13351" max="13351" width="12.28515625" style="46" customWidth="1"/>
    <col min="13352" max="13352" width="12.85546875" style="46" customWidth="1"/>
    <col min="13353" max="13353" width="12.140625" style="46" customWidth="1"/>
    <col min="13354" max="13358" width="12.28515625" style="46" customWidth="1"/>
    <col min="13359" max="13359" width="13.5703125" style="46" customWidth="1"/>
    <col min="13360" max="13364" width="12.5703125" style="46" customWidth="1"/>
    <col min="13365" max="13366" width="9.140625" style="46"/>
    <col min="13367" max="13367" width="11.7109375" style="46" customWidth="1"/>
    <col min="13368" max="13368" width="12.5703125" style="46" customWidth="1"/>
    <col min="13369" max="13379" width="11.7109375" style="46" customWidth="1"/>
    <col min="13380" max="13381" width="11.85546875" style="46" customWidth="1"/>
    <col min="13382" max="13382" width="13.42578125" style="46" customWidth="1"/>
    <col min="13383" max="13383" width="12.28515625" style="46" customWidth="1"/>
    <col min="13384" max="13384" width="12" style="46" customWidth="1"/>
    <col min="13385" max="13385" width="12.28515625" style="46" customWidth="1"/>
    <col min="13386" max="13391" width="11.7109375" style="46" customWidth="1"/>
    <col min="13392" max="13392" width="9.140625" style="46"/>
    <col min="13393" max="13393" width="9.5703125" style="46" customWidth="1"/>
    <col min="13394" max="13399" width="9.140625" style="46"/>
    <col min="13400" max="13400" width="9.5703125" style="46" customWidth="1"/>
    <col min="13401" max="13402" width="9.140625" style="46"/>
    <col min="13403" max="13403" width="11.7109375" style="46" customWidth="1"/>
    <col min="13404" max="13406" width="9.140625" style="46"/>
    <col min="13407" max="13407" width="9.5703125" style="46" bestFit="1" customWidth="1"/>
    <col min="13408" max="13586" width="9.140625" style="46"/>
    <col min="13587" max="13587" width="32.140625" style="46" customWidth="1"/>
    <col min="13588" max="13588" width="12.28515625" style="46" customWidth="1"/>
    <col min="13589" max="13589" width="12.5703125" style="46" customWidth="1"/>
    <col min="13590" max="13597" width="12.28515625" style="46" customWidth="1"/>
    <col min="13598" max="13606" width="12.42578125" style="46" customWidth="1"/>
    <col min="13607" max="13607" width="12.28515625" style="46" customWidth="1"/>
    <col min="13608" max="13608" width="12.85546875" style="46" customWidth="1"/>
    <col min="13609" max="13609" width="12.140625" style="46" customWidth="1"/>
    <col min="13610" max="13614" width="12.28515625" style="46" customWidth="1"/>
    <col min="13615" max="13615" width="13.5703125" style="46" customWidth="1"/>
    <col min="13616" max="13620" width="12.5703125" style="46" customWidth="1"/>
    <col min="13621" max="13622" width="9.140625" style="46"/>
    <col min="13623" max="13623" width="11.7109375" style="46" customWidth="1"/>
    <col min="13624" max="13624" width="12.5703125" style="46" customWidth="1"/>
    <col min="13625" max="13635" width="11.7109375" style="46" customWidth="1"/>
    <col min="13636" max="13637" width="11.85546875" style="46" customWidth="1"/>
    <col min="13638" max="13638" width="13.42578125" style="46" customWidth="1"/>
    <col min="13639" max="13639" width="12.28515625" style="46" customWidth="1"/>
    <col min="13640" max="13640" width="12" style="46" customWidth="1"/>
    <col min="13641" max="13641" width="12.28515625" style="46" customWidth="1"/>
    <col min="13642" max="13647" width="11.7109375" style="46" customWidth="1"/>
    <col min="13648" max="13648" width="9.140625" style="46"/>
    <col min="13649" max="13649" width="9.5703125" style="46" customWidth="1"/>
    <col min="13650" max="13655" width="9.140625" style="46"/>
    <col min="13656" max="13656" width="9.5703125" style="46" customWidth="1"/>
    <col min="13657" max="13658" width="9.140625" style="46"/>
    <col min="13659" max="13659" width="11.7109375" style="46" customWidth="1"/>
    <col min="13660" max="13662" width="9.140625" style="46"/>
    <col min="13663" max="13663" width="9.5703125" style="46" bestFit="1" customWidth="1"/>
    <col min="13664" max="13842" width="9.140625" style="46"/>
    <col min="13843" max="13843" width="32.140625" style="46" customWidth="1"/>
    <col min="13844" max="13844" width="12.28515625" style="46" customWidth="1"/>
    <col min="13845" max="13845" width="12.5703125" style="46" customWidth="1"/>
    <col min="13846" max="13853" width="12.28515625" style="46" customWidth="1"/>
    <col min="13854" max="13862" width="12.42578125" style="46" customWidth="1"/>
    <col min="13863" max="13863" width="12.28515625" style="46" customWidth="1"/>
    <col min="13864" max="13864" width="12.85546875" style="46" customWidth="1"/>
    <col min="13865" max="13865" width="12.140625" style="46" customWidth="1"/>
    <col min="13866" max="13870" width="12.28515625" style="46" customWidth="1"/>
    <col min="13871" max="13871" width="13.5703125" style="46" customWidth="1"/>
    <col min="13872" max="13876" width="12.5703125" style="46" customWidth="1"/>
    <col min="13877" max="13878" width="9.140625" style="46"/>
    <col min="13879" max="13879" width="11.7109375" style="46" customWidth="1"/>
    <col min="13880" max="13880" width="12.5703125" style="46" customWidth="1"/>
    <col min="13881" max="13891" width="11.7109375" style="46" customWidth="1"/>
    <col min="13892" max="13893" width="11.85546875" style="46" customWidth="1"/>
    <col min="13894" max="13894" width="13.42578125" style="46" customWidth="1"/>
    <col min="13895" max="13895" width="12.28515625" style="46" customWidth="1"/>
    <col min="13896" max="13896" width="12" style="46" customWidth="1"/>
    <col min="13897" max="13897" width="12.28515625" style="46" customWidth="1"/>
    <col min="13898" max="13903" width="11.7109375" style="46" customWidth="1"/>
    <col min="13904" max="13904" width="9.140625" style="46"/>
    <col min="13905" max="13905" width="9.5703125" style="46" customWidth="1"/>
    <col min="13906" max="13911" width="9.140625" style="46"/>
    <col min="13912" max="13912" width="9.5703125" style="46" customWidth="1"/>
    <col min="13913" max="13914" width="9.140625" style="46"/>
    <col min="13915" max="13915" width="11.7109375" style="46" customWidth="1"/>
    <col min="13916" max="13918" width="9.140625" style="46"/>
    <col min="13919" max="13919" width="9.5703125" style="46" bestFit="1" customWidth="1"/>
    <col min="13920" max="14098" width="9.140625" style="46"/>
    <col min="14099" max="14099" width="32.140625" style="46" customWidth="1"/>
    <col min="14100" max="14100" width="12.28515625" style="46" customWidth="1"/>
    <col min="14101" max="14101" width="12.5703125" style="46" customWidth="1"/>
    <col min="14102" max="14109" width="12.28515625" style="46" customWidth="1"/>
    <col min="14110" max="14118" width="12.42578125" style="46" customWidth="1"/>
    <col min="14119" max="14119" width="12.28515625" style="46" customWidth="1"/>
    <col min="14120" max="14120" width="12.85546875" style="46" customWidth="1"/>
    <col min="14121" max="14121" width="12.140625" style="46" customWidth="1"/>
    <col min="14122" max="14126" width="12.28515625" style="46" customWidth="1"/>
    <col min="14127" max="14127" width="13.5703125" style="46" customWidth="1"/>
    <col min="14128" max="14132" width="12.5703125" style="46" customWidth="1"/>
    <col min="14133" max="14134" width="9.140625" style="46"/>
    <col min="14135" max="14135" width="11.7109375" style="46" customWidth="1"/>
    <col min="14136" max="14136" width="12.5703125" style="46" customWidth="1"/>
    <col min="14137" max="14147" width="11.7109375" style="46" customWidth="1"/>
    <col min="14148" max="14149" width="11.85546875" style="46" customWidth="1"/>
    <col min="14150" max="14150" width="13.42578125" style="46" customWidth="1"/>
    <col min="14151" max="14151" width="12.28515625" style="46" customWidth="1"/>
    <col min="14152" max="14152" width="12" style="46" customWidth="1"/>
    <col min="14153" max="14153" width="12.28515625" style="46" customWidth="1"/>
    <col min="14154" max="14159" width="11.7109375" style="46" customWidth="1"/>
    <col min="14160" max="14160" width="9.140625" style="46"/>
    <col min="14161" max="14161" width="9.5703125" style="46" customWidth="1"/>
    <col min="14162" max="14167" width="9.140625" style="46"/>
    <col min="14168" max="14168" width="9.5703125" style="46" customWidth="1"/>
    <col min="14169" max="14170" width="9.140625" style="46"/>
    <col min="14171" max="14171" width="11.7109375" style="46" customWidth="1"/>
    <col min="14172" max="14174" width="9.140625" style="46"/>
    <col min="14175" max="14175" width="9.5703125" style="46" bestFit="1" customWidth="1"/>
    <col min="14176" max="14354" width="9.140625" style="46"/>
    <col min="14355" max="14355" width="32.140625" style="46" customWidth="1"/>
    <col min="14356" max="14356" width="12.28515625" style="46" customWidth="1"/>
    <col min="14357" max="14357" width="12.5703125" style="46" customWidth="1"/>
    <col min="14358" max="14365" width="12.28515625" style="46" customWidth="1"/>
    <col min="14366" max="14374" width="12.42578125" style="46" customWidth="1"/>
    <col min="14375" max="14375" width="12.28515625" style="46" customWidth="1"/>
    <col min="14376" max="14376" width="12.85546875" style="46" customWidth="1"/>
    <col min="14377" max="14377" width="12.140625" style="46" customWidth="1"/>
    <col min="14378" max="14382" width="12.28515625" style="46" customWidth="1"/>
    <col min="14383" max="14383" width="13.5703125" style="46" customWidth="1"/>
    <col min="14384" max="14388" width="12.5703125" style="46" customWidth="1"/>
    <col min="14389" max="14390" width="9.140625" style="46"/>
    <col min="14391" max="14391" width="11.7109375" style="46" customWidth="1"/>
    <col min="14392" max="14392" width="12.5703125" style="46" customWidth="1"/>
    <col min="14393" max="14403" width="11.7109375" style="46" customWidth="1"/>
    <col min="14404" max="14405" width="11.85546875" style="46" customWidth="1"/>
    <col min="14406" max="14406" width="13.42578125" style="46" customWidth="1"/>
    <col min="14407" max="14407" width="12.28515625" style="46" customWidth="1"/>
    <col min="14408" max="14408" width="12" style="46" customWidth="1"/>
    <col min="14409" max="14409" width="12.28515625" style="46" customWidth="1"/>
    <col min="14410" max="14415" width="11.7109375" style="46" customWidth="1"/>
    <col min="14416" max="14416" width="9.140625" style="46"/>
    <col min="14417" max="14417" width="9.5703125" style="46" customWidth="1"/>
    <col min="14418" max="14423" width="9.140625" style="46"/>
    <col min="14424" max="14424" width="9.5703125" style="46" customWidth="1"/>
    <col min="14425" max="14426" width="9.140625" style="46"/>
    <col min="14427" max="14427" width="11.7109375" style="46" customWidth="1"/>
    <col min="14428" max="14430" width="9.140625" style="46"/>
    <col min="14431" max="14431" width="9.5703125" style="46" bestFit="1" customWidth="1"/>
    <col min="14432" max="14610" width="9.140625" style="46"/>
    <col min="14611" max="14611" width="32.140625" style="46" customWidth="1"/>
    <col min="14612" max="14612" width="12.28515625" style="46" customWidth="1"/>
    <col min="14613" max="14613" width="12.5703125" style="46" customWidth="1"/>
    <col min="14614" max="14621" width="12.28515625" style="46" customWidth="1"/>
    <col min="14622" max="14630" width="12.42578125" style="46" customWidth="1"/>
    <col min="14631" max="14631" width="12.28515625" style="46" customWidth="1"/>
    <col min="14632" max="14632" width="12.85546875" style="46" customWidth="1"/>
    <col min="14633" max="14633" width="12.140625" style="46" customWidth="1"/>
    <col min="14634" max="14638" width="12.28515625" style="46" customWidth="1"/>
    <col min="14639" max="14639" width="13.5703125" style="46" customWidth="1"/>
    <col min="14640" max="14644" width="12.5703125" style="46" customWidth="1"/>
    <col min="14645" max="14646" width="9.140625" style="46"/>
    <col min="14647" max="14647" width="11.7109375" style="46" customWidth="1"/>
    <col min="14648" max="14648" width="12.5703125" style="46" customWidth="1"/>
    <col min="14649" max="14659" width="11.7109375" style="46" customWidth="1"/>
    <col min="14660" max="14661" width="11.85546875" style="46" customWidth="1"/>
    <col min="14662" max="14662" width="13.42578125" style="46" customWidth="1"/>
    <col min="14663" max="14663" width="12.28515625" style="46" customWidth="1"/>
    <col min="14664" max="14664" width="12" style="46" customWidth="1"/>
    <col min="14665" max="14665" width="12.28515625" style="46" customWidth="1"/>
    <col min="14666" max="14671" width="11.7109375" style="46" customWidth="1"/>
    <col min="14672" max="14672" width="9.140625" style="46"/>
    <col min="14673" max="14673" width="9.5703125" style="46" customWidth="1"/>
    <col min="14674" max="14679" width="9.140625" style="46"/>
    <col min="14680" max="14680" width="9.5703125" style="46" customWidth="1"/>
    <col min="14681" max="14682" width="9.140625" style="46"/>
    <col min="14683" max="14683" width="11.7109375" style="46" customWidth="1"/>
    <col min="14684" max="14686" width="9.140625" style="46"/>
    <col min="14687" max="14687" width="9.5703125" style="46" bestFit="1" customWidth="1"/>
    <col min="14688" max="14866" width="9.140625" style="46"/>
    <col min="14867" max="14867" width="32.140625" style="46" customWidth="1"/>
    <col min="14868" max="14868" width="12.28515625" style="46" customWidth="1"/>
    <col min="14869" max="14869" width="12.5703125" style="46" customWidth="1"/>
    <col min="14870" max="14877" width="12.28515625" style="46" customWidth="1"/>
    <col min="14878" max="14886" width="12.42578125" style="46" customWidth="1"/>
    <col min="14887" max="14887" width="12.28515625" style="46" customWidth="1"/>
    <col min="14888" max="14888" width="12.85546875" style="46" customWidth="1"/>
    <col min="14889" max="14889" width="12.140625" style="46" customWidth="1"/>
    <col min="14890" max="14894" width="12.28515625" style="46" customWidth="1"/>
    <col min="14895" max="14895" width="13.5703125" style="46" customWidth="1"/>
    <col min="14896" max="14900" width="12.5703125" style="46" customWidth="1"/>
    <col min="14901" max="14902" width="9.140625" style="46"/>
    <col min="14903" max="14903" width="11.7109375" style="46" customWidth="1"/>
    <col min="14904" max="14904" width="12.5703125" style="46" customWidth="1"/>
    <col min="14905" max="14915" width="11.7109375" style="46" customWidth="1"/>
    <col min="14916" max="14917" width="11.85546875" style="46" customWidth="1"/>
    <col min="14918" max="14918" width="13.42578125" style="46" customWidth="1"/>
    <col min="14919" max="14919" width="12.28515625" style="46" customWidth="1"/>
    <col min="14920" max="14920" width="12" style="46" customWidth="1"/>
    <col min="14921" max="14921" width="12.28515625" style="46" customWidth="1"/>
    <col min="14922" max="14927" width="11.7109375" style="46" customWidth="1"/>
    <col min="14928" max="14928" width="9.140625" style="46"/>
    <col min="14929" max="14929" width="9.5703125" style="46" customWidth="1"/>
    <col min="14930" max="14935" width="9.140625" style="46"/>
    <col min="14936" max="14936" width="9.5703125" style="46" customWidth="1"/>
    <col min="14937" max="14938" width="9.140625" style="46"/>
    <col min="14939" max="14939" width="11.7109375" style="46" customWidth="1"/>
    <col min="14940" max="14942" width="9.140625" style="46"/>
    <col min="14943" max="14943" width="9.5703125" style="46" bestFit="1" customWidth="1"/>
    <col min="14944" max="15122" width="9.140625" style="46"/>
    <col min="15123" max="15123" width="32.140625" style="46" customWidth="1"/>
    <col min="15124" max="15124" width="12.28515625" style="46" customWidth="1"/>
    <col min="15125" max="15125" width="12.5703125" style="46" customWidth="1"/>
    <col min="15126" max="15133" width="12.28515625" style="46" customWidth="1"/>
    <col min="15134" max="15142" width="12.42578125" style="46" customWidth="1"/>
    <col min="15143" max="15143" width="12.28515625" style="46" customWidth="1"/>
    <col min="15144" max="15144" width="12.85546875" style="46" customWidth="1"/>
    <col min="15145" max="15145" width="12.140625" style="46" customWidth="1"/>
    <col min="15146" max="15150" width="12.28515625" style="46" customWidth="1"/>
    <col min="15151" max="15151" width="13.5703125" style="46" customWidth="1"/>
    <col min="15152" max="15156" width="12.5703125" style="46" customWidth="1"/>
    <col min="15157" max="15158" width="9.140625" style="46"/>
    <col min="15159" max="15159" width="11.7109375" style="46" customWidth="1"/>
    <col min="15160" max="15160" width="12.5703125" style="46" customWidth="1"/>
    <col min="15161" max="15171" width="11.7109375" style="46" customWidth="1"/>
    <col min="15172" max="15173" width="11.85546875" style="46" customWidth="1"/>
    <col min="15174" max="15174" width="13.42578125" style="46" customWidth="1"/>
    <col min="15175" max="15175" width="12.28515625" style="46" customWidth="1"/>
    <col min="15176" max="15176" width="12" style="46" customWidth="1"/>
    <col min="15177" max="15177" width="12.28515625" style="46" customWidth="1"/>
    <col min="15178" max="15183" width="11.7109375" style="46" customWidth="1"/>
    <col min="15184" max="15184" width="9.140625" style="46"/>
    <col min="15185" max="15185" width="9.5703125" style="46" customWidth="1"/>
    <col min="15186" max="15191" width="9.140625" style="46"/>
    <col min="15192" max="15192" width="9.5703125" style="46" customWidth="1"/>
    <col min="15193" max="15194" width="9.140625" style="46"/>
    <col min="15195" max="15195" width="11.7109375" style="46" customWidth="1"/>
    <col min="15196" max="15198" width="9.140625" style="46"/>
    <col min="15199" max="15199" width="9.5703125" style="46" bestFit="1" customWidth="1"/>
    <col min="15200" max="15378" width="9.140625" style="46"/>
    <col min="15379" max="15379" width="32.140625" style="46" customWidth="1"/>
    <col min="15380" max="15380" width="12.28515625" style="46" customWidth="1"/>
    <col min="15381" max="15381" width="12.5703125" style="46" customWidth="1"/>
    <col min="15382" max="15389" width="12.28515625" style="46" customWidth="1"/>
    <col min="15390" max="15398" width="12.42578125" style="46" customWidth="1"/>
    <col min="15399" max="15399" width="12.28515625" style="46" customWidth="1"/>
    <col min="15400" max="15400" width="12.85546875" style="46" customWidth="1"/>
    <col min="15401" max="15401" width="12.140625" style="46" customWidth="1"/>
    <col min="15402" max="15406" width="12.28515625" style="46" customWidth="1"/>
    <col min="15407" max="15407" width="13.5703125" style="46" customWidth="1"/>
    <col min="15408" max="15412" width="12.5703125" style="46" customWidth="1"/>
    <col min="15413" max="15414" width="9.140625" style="46"/>
    <col min="15415" max="15415" width="11.7109375" style="46" customWidth="1"/>
    <col min="15416" max="15416" width="12.5703125" style="46" customWidth="1"/>
    <col min="15417" max="15427" width="11.7109375" style="46" customWidth="1"/>
    <col min="15428" max="15429" width="11.85546875" style="46" customWidth="1"/>
    <col min="15430" max="15430" width="13.42578125" style="46" customWidth="1"/>
    <col min="15431" max="15431" width="12.28515625" style="46" customWidth="1"/>
    <col min="15432" max="15432" width="12" style="46" customWidth="1"/>
    <col min="15433" max="15433" width="12.28515625" style="46" customWidth="1"/>
    <col min="15434" max="15439" width="11.7109375" style="46" customWidth="1"/>
    <col min="15440" max="15440" width="9.140625" style="46"/>
    <col min="15441" max="15441" width="9.5703125" style="46" customWidth="1"/>
    <col min="15442" max="15447" width="9.140625" style="46"/>
    <col min="15448" max="15448" width="9.5703125" style="46" customWidth="1"/>
    <col min="15449" max="15450" width="9.140625" style="46"/>
    <col min="15451" max="15451" width="11.7109375" style="46" customWidth="1"/>
    <col min="15452" max="15454" width="9.140625" style="46"/>
    <col min="15455" max="15455" width="9.5703125" style="46" bestFit="1" customWidth="1"/>
    <col min="15456" max="15634" width="9.140625" style="46"/>
    <col min="15635" max="15635" width="32.140625" style="46" customWidth="1"/>
    <col min="15636" max="15636" width="12.28515625" style="46" customWidth="1"/>
    <col min="15637" max="15637" width="12.5703125" style="46" customWidth="1"/>
    <col min="15638" max="15645" width="12.28515625" style="46" customWidth="1"/>
    <col min="15646" max="15654" width="12.42578125" style="46" customWidth="1"/>
    <col min="15655" max="15655" width="12.28515625" style="46" customWidth="1"/>
    <col min="15656" max="15656" width="12.85546875" style="46" customWidth="1"/>
    <col min="15657" max="15657" width="12.140625" style="46" customWidth="1"/>
    <col min="15658" max="15662" width="12.28515625" style="46" customWidth="1"/>
    <col min="15663" max="15663" width="13.5703125" style="46" customWidth="1"/>
    <col min="15664" max="15668" width="12.5703125" style="46" customWidth="1"/>
    <col min="15669" max="15670" width="9.140625" style="46"/>
    <col min="15671" max="15671" width="11.7109375" style="46" customWidth="1"/>
    <col min="15672" max="15672" width="12.5703125" style="46" customWidth="1"/>
    <col min="15673" max="15683" width="11.7109375" style="46" customWidth="1"/>
    <col min="15684" max="15685" width="11.85546875" style="46" customWidth="1"/>
    <col min="15686" max="15686" width="13.42578125" style="46" customWidth="1"/>
    <col min="15687" max="15687" width="12.28515625" style="46" customWidth="1"/>
    <col min="15688" max="15688" width="12" style="46" customWidth="1"/>
    <col min="15689" max="15689" width="12.28515625" style="46" customWidth="1"/>
    <col min="15690" max="15695" width="11.7109375" style="46" customWidth="1"/>
    <col min="15696" max="15696" width="9.140625" style="46"/>
    <col min="15697" max="15697" width="9.5703125" style="46" customWidth="1"/>
    <col min="15698" max="15703" width="9.140625" style="46"/>
    <col min="15704" max="15704" width="9.5703125" style="46" customWidth="1"/>
    <col min="15705" max="15706" width="9.140625" style="46"/>
    <col min="15707" max="15707" width="11.7109375" style="46" customWidth="1"/>
    <col min="15708" max="15710" width="9.140625" style="46"/>
    <col min="15711" max="15711" width="9.5703125" style="46" bestFit="1" customWidth="1"/>
    <col min="15712" max="15890" width="9.140625" style="46"/>
    <col min="15891" max="15891" width="32.140625" style="46" customWidth="1"/>
    <col min="15892" max="15892" width="12.28515625" style="46" customWidth="1"/>
    <col min="15893" max="15893" width="12.5703125" style="46" customWidth="1"/>
    <col min="15894" max="15901" width="12.28515625" style="46" customWidth="1"/>
    <col min="15902" max="15910" width="12.42578125" style="46" customWidth="1"/>
    <col min="15911" max="15911" width="12.28515625" style="46" customWidth="1"/>
    <col min="15912" max="15912" width="12.85546875" style="46" customWidth="1"/>
    <col min="15913" max="15913" width="12.140625" style="46" customWidth="1"/>
    <col min="15914" max="15918" width="12.28515625" style="46" customWidth="1"/>
    <col min="15919" max="15919" width="13.5703125" style="46" customWidth="1"/>
    <col min="15920" max="15924" width="12.5703125" style="46" customWidth="1"/>
    <col min="15925" max="15926" width="9.140625" style="46"/>
    <col min="15927" max="15927" width="11.7109375" style="46" customWidth="1"/>
    <col min="15928" max="15928" width="12.5703125" style="46" customWidth="1"/>
    <col min="15929" max="15939" width="11.7109375" style="46" customWidth="1"/>
    <col min="15940" max="15941" width="11.85546875" style="46" customWidth="1"/>
    <col min="15942" max="15942" width="13.42578125" style="46" customWidth="1"/>
    <col min="15943" max="15943" width="12.28515625" style="46" customWidth="1"/>
    <col min="15944" max="15944" width="12" style="46" customWidth="1"/>
    <col min="15945" max="15945" width="12.28515625" style="46" customWidth="1"/>
    <col min="15946" max="15951" width="11.7109375" style="46" customWidth="1"/>
    <col min="15952" max="15952" width="9.140625" style="46"/>
    <col min="15953" max="15953" width="9.5703125" style="46" customWidth="1"/>
    <col min="15954" max="15959" width="9.140625" style="46"/>
    <col min="15960" max="15960" width="9.5703125" style="46" customWidth="1"/>
    <col min="15961" max="15962" width="9.140625" style="46"/>
    <col min="15963" max="15963" width="11.7109375" style="46" customWidth="1"/>
    <col min="15964" max="15966" width="9.140625" style="46"/>
    <col min="15967" max="15967" width="9.5703125" style="46" bestFit="1" customWidth="1"/>
    <col min="15968" max="16146" width="9.140625" style="46"/>
    <col min="16147" max="16147" width="32.140625" style="46" customWidth="1"/>
    <col min="16148" max="16148" width="12.28515625" style="46" customWidth="1"/>
    <col min="16149" max="16149" width="12.5703125" style="46" customWidth="1"/>
    <col min="16150" max="16157" width="12.28515625" style="46" customWidth="1"/>
    <col min="16158" max="16166" width="12.42578125" style="46" customWidth="1"/>
    <col min="16167" max="16167" width="12.28515625" style="46" customWidth="1"/>
    <col min="16168" max="16168" width="12.85546875" style="46" customWidth="1"/>
    <col min="16169" max="16169" width="12.140625" style="46" customWidth="1"/>
    <col min="16170" max="16174" width="12.28515625" style="46" customWidth="1"/>
    <col min="16175" max="16175" width="13.5703125" style="46" customWidth="1"/>
    <col min="16176" max="16180" width="12.5703125" style="46" customWidth="1"/>
    <col min="16181" max="16182" width="9.140625" style="46"/>
    <col min="16183" max="16183" width="11.7109375" style="46" customWidth="1"/>
    <col min="16184" max="16184" width="12.5703125" style="46" customWidth="1"/>
    <col min="16185" max="16195" width="11.7109375" style="46" customWidth="1"/>
    <col min="16196" max="16197" width="11.85546875" style="46" customWidth="1"/>
    <col min="16198" max="16198" width="13.42578125" style="46" customWidth="1"/>
    <col min="16199" max="16199" width="12.28515625" style="46" customWidth="1"/>
    <col min="16200" max="16200" width="12" style="46" customWidth="1"/>
    <col min="16201" max="16201" width="12.28515625" style="46" customWidth="1"/>
    <col min="16202" max="16207" width="11.7109375" style="46" customWidth="1"/>
    <col min="16208" max="16208" width="9.140625" style="46"/>
    <col min="16209" max="16209" width="9.5703125" style="46" customWidth="1"/>
    <col min="16210" max="16215" width="9.140625" style="46"/>
    <col min="16216" max="16216" width="9.5703125" style="46" customWidth="1"/>
    <col min="16217" max="16218" width="9.140625" style="46"/>
    <col min="16219" max="16219" width="11.7109375" style="46" customWidth="1"/>
    <col min="16220" max="16222" width="9.140625" style="46"/>
    <col min="16223" max="16223" width="9.5703125" style="46" bestFit="1" customWidth="1"/>
    <col min="16224" max="16384" width="9.140625" style="46"/>
  </cols>
  <sheetData>
    <row r="1" spans="1:97" x14ac:dyDescent="0.25">
      <c r="A1" s="45" t="s">
        <v>175</v>
      </c>
      <c r="V1" s="45" t="s">
        <v>175</v>
      </c>
      <c r="W1" s="47"/>
    </row>
    <row r="2" spans="1:97" s="49" customFormat="1" x14ac:dyDescent="0.25">
      <c r="A2" s="49" t="s">
        <v>305</v>
      </c>
      <c r="L2" s="50"/>
      <c r="M2" s="50"/>
      <c r="N2" s="50"/>
      <c r="O2" s="50"/>
      <c r="P2" s="50"/>
      <c r="Q2" s="50"/>
      <c r="R2" s="50"/>
      <c r="S2" s="50"/>
      <c r="T2" s="50"/>
      <c r="U2" s="50"/>
      <c r="W2" s="50"/>
      <c r="AH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I2" s="348"/>
      <c r="CJ2" s="348"/>
      <c r="CK2" s="348"/>
      <c r="CL2" s="348"/>
      <c r="CM2" s="348"/>
      <c r="CN2" s="348"/>
      <c r="CO2" s="348"/>
      <c r="CP2" s="348"/>
      <c r="CQ2" s="348"/>
      <c r="CR2" s="348"/>
      <c r="CS2" s="348"/>
    </row>
    <row r="4" spans="1:97" ht="12.75" x14ac:dyDescent="0.2">
      <c r="A4" s="55" t="s">
        <v>177</v>
      </c>
      <c r="B4" s="82" t="s">
        <v>77</v>
      </c>
      <c r="C4" s="71"/>
      <c r="D4" s="71"/>
      <c r="E4" s="71"/>
      <c r="F4" s="71"/>
      <c r="G4" s="71"/>
      <c r="H4" s="71"/>
      <c r="I4" s="83"/>
      <c r="K4" s="55" t="s">
        <v>177</v>
      </c>
      <c r="L4" s="121" t="s">
        <v>181</v>
      </c>
      <c r="M4" s="121"/>
      <c r="N4" s="121"/>
      <c r="O4" s="121"/>
      <c r="P4" s="121"/>
      <c r="Q4" s="121"/>
      <c r="R4" s="121"/>
      <c r="S4" s="121"/>
      <c r="T4" s="122"/>
      <c r="U4" s="48"/>
      <c r="V4" s="55" t="s">
        <v>177</v>
      </c>
      <c r="W4" s="71" t="s">
        <v>295</v>
      </c>
      <c r="X4" s="71"/>
      <c r="Y4" s="71"/>
      <c r="Z4" s="71"/>
      <c r="AA4" s="71"/>
      <c r="AB4" s="83"/>
      <c r="AD4" s="55" t="s">
        <v>177</v>
      </c>
      <c r="AE4" s="372" t="s">
        <v>183</v>
      </c>
      <c r="AF4" s="71"/>
      <c r="AG4" s="83"/>
      <c r="AH4" s="48"/>
      <c r="AI4" s="55" t="s">
        <v>177</v>
      </c>
      <c r="AJ4" s="82" t="s">
        <v>78</v>
      </c>
      <c r="AK4" s="82"/>
      <c r="AL4" s="82"/>
      <c r="AM4" s="82"/>
      <c r="AN4" s="82"/>
      <c r="AO4" s="102"/>
      <c r="AP4" s="45"/>
      <c r="AQ4" s="55" t="s">
        <v>177</v>
      </c>
      <c r="AR4" s="82" t="s">
        <v>296</v>
      </c>
      <c r="AS4" s="147"/>
      <c r="AT4" s="147"/>
      <c r="AU4" s="147"/>
      <c r="AV4" s="147"/>
      <c r="AW4" s="105"/>
      <c r="AY4" s="55" t="s">
        <v>177</v>
      </c>
      <c r="AZ4" s="121" t="s">
        <v>187</v>
      </c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2"/>
      <c r="BL4" s="48"/>
      <c r="BM4" s="55" t="s">
        <v>177</v>
      </c>
      <c r="BN4" s="121" t="s">
        <v>194</v>
      </c>
      <c r="BO4" s="121"/>
      <c r="BP4" s="72"/>
      <c r="BQ4" s="72"/>
      <c r="BR4" s="72"/>
      <c r="BS4" s="72"/>
      <c r="BT4" s="121"/>
      <c r="BU4" s="121"/>
      <c r="BV4" s="121"/>
      <c r="BW4" s="121"/>
      <c r="BX4" s="121"/>
      <c r="BY4" s="122"/>
      <c r="BZ4" s="152"/>
      <c r="CA4" s="55" t="s">
        <v>177</v>
      </c>
      <c r="CB4" s="372" t="s">
        <v>297</v>
      </c>
      <c r="CC4" s="71"/>
      <c r="CD4" s="71"/>
      <c r="CE4" s="71"/>
      <c r="CF4" s="71"/>
      <c r="CG4" s="83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</row>
    <row r="5" spans="1:97" x14ac:dyDescent="0.25">
      <c r="A5" s="56" t="s">
        <v>178</v>
      </c>
      <c r="B5" s="76" t="s">
        <v>179</v>
      </c>
      <c r="C5" s="76"/>
      <c r="D5" s="76"/>
      <c r="E5" s="76"/>
      <c r="F5" s="76"/>
      <c r="G5" s="76"/>
      <c r="H5" s="76"/>
      <c r="I5" s="84"/>
      <c r="K5" s="56" t="s">
        <v>178</v>
      </c>
      <c r="L5" s="77" t="s">
        <v>179</v>
      </c>
      <c r="M5" s="77"/>
      <c r="N5" s="77"/>
      <c r="O5" s="77"/>
      <c r="P5" s="77"/>
      <c r="Q5" s="77"/>
      <c r="R5" s="77"/>
      <c r="S5" s="77"/>
      <c r="T5" s="90"/>
      <c r="V5" s="56" t="s">
        <v>178</v>
      </c>
      <c r="W5" s="76" t="s">
        <v>179</v>
      </c>
      <c r="X5" s="76"/>
      <c r="Y5" s="76"/>
      <c r="Z5" s="76"/>
      <c r="AA5" s="76"/>
      <c r="AB5" s="84"/>
      <c r="AD5" s="56" t="s">
        <v>178</v>
      </c>
      <c r="AE5" s="106" t="s">
        <v>179</v>
      </c>
      <c r="AF5" s="76"/>
      <c r="AG5" s="84"/>
      <c r="AI5" s="56" t="s">
        <v>178</v>
      </c>
      <c r="AJ5" s="76" t="s">
        <v>184</v>
      </c>
      <c r="AK5" s="76"/>
      <c r="AL5" s="76"/>
      <c r="AM5" s="76"/>
      <c r="AN5" s="76"/>
      <c r="AO5" s="84"/>
      <c r="AQ5" s="56" t="s">
        <v>178</v>
      </c>
      <c r="AR5" s="76" t="s">
        <v>184</v>
      </c>
      <c r="AS5" s="76"/>
      <c r="AT5" s="76"/>
      <c r="AU5" s="76"/>
      <c r="AV5" s="76"/>
      <c r="AW5" s="84"/>
      <c r="AY5" s="56" t="s">
        <v>178</v>
      </c>
      <c r="AZ5" s="77" t="s">
        <v>179</v>
      </c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90"/>
      <c r="BM5" s="56" t="s">
        <v>178</v>
      </c>
      <c r="BN5" s="77" t="s">
        <v>179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90"/>
      <c r="BZ5" s="77"/>
      <c r="CA5" s="56" t="s">
        <v>178</v>
      </c>
      <c r="CB5" s="106" t="s">
        <v>179</v>
      </c>
      <c r="CC5" s="76"/>
      <c r="CD5" s="76"/>
      <c r="CE5" s="76"/>
      <c r="CF5" s="76"/>
      <c r="CG5" s="84"/>
    </row>
    <row r="6" spans="1:97" s="49" customFormat="1" ht="12.75" x14ac:dyDescent="0.2">
      <c r="A6" s="57" t="s">
        <v>180</v>
      </c>
      <c r="B6" s="85" t="s">
        <v>176</v>
      </c>
      <c r="C6" s="86"/>
      <c r="D6" s="86"/>
      <c r="E6" s="92"/>
      <c r="F6" s="86"/>
      <c r="G6" s="86"/>
      <c r="H6" s="86"/>
      <c r="I6" s="87"/>
      <c r="J6" s="45"/>
      <c r="K6" s="57" t="s">
        <v>180</v>
      </c>
      <c r="L6" s="85" t="s">
        <v>182</v>
      </c>
      <c r="M6" s="92"/>
      <c r="N6" s="92"/>
      <c r="O6" s="92"/>
      <c r="P6" s="92"/>
      <c r="Q6" s="92"/>
      <c r="R6" s="92"/>
      <c r="S6" s="92"/>
      <c r="T6" s="92"/>
      <c r="U6" s="140"/>
      <c r="V6" s="103" t="s">
        <v>180</v>
      </c>
      <c r="W6" s="85" t="s">
        <v>182</v>
      </c>
      <c r="X6" s="92"/>
      <c r="Y6" s="92"/>
      <c r="Z6" s="92"/>
      <c r="AA6" s="92"/>
      <c r="AB6" s="93"/>
      <c r="AD6" s="57" t="s">
        <v>180</v>
      </c>
      <c r="AE6" s="175" t="s">
        <v>176</v>
      </c>
      <c r="AF6" s="176"/>
      <c r="AG6" s="108"/>
      <c r="AI6" s="57" t="s">
        <v>180</v>
      </c>
      <c r="AJ6" s="85" t="s">
        <v>185</v>
      </c>
      <c r="AK6" s="92"/>
      <c r="AL6" s="92"/>
      <c r="AM6" s="92"/>
      <c r="AN6" s="92"/>
      <c r="AO6" s="93"/>
      <c r="AQ6" s="57" t="s">
        <v>180</v>
      </c>
      <c r="AR6" s="85" t="s">
        <v>186</v>
      </c>
      <c r="AS6" s="92"/>
      <c r="AT6" s="92"/>
      <c r="AU6" s="92"/>
      <c r="AV6" s="92"/>
      <c r="AW6" s="93"/>
      <c r="AY6" s="57" t="s">
        <v>180</v>
      </c>
      <c r="AZ6" s="85" t="s">
        <v>188</v>
      </c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3"/>
      <c r="BM6" s="57" t="s">
        <v>180</v>
      </c>
      <c r="BN6" s="85" t="s">
        <v>189</v>
      </c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3"/>
      <c r="BZ6" s="92"/>
      <c r="CA6" s="57" t="s">
        <v>180</v>
      </c>
      <c r="CB6" s="151" t="s">
        <v>191</v>
      </c>
      <c r="CC6" s="92"/>
      <c r="CD6" s="92"/>
      <c r="CE6" s="92"/>
      <c r="CF6" s="92"/>
      <c r="CG6" s="93"/>
    </row>
    <row r="7" spans="1:97" s="59" customFormat="1" ht="26.25" x14ac:dyDescent="0.25">
      <c r="A7" s="54" t="s">
        <v>2</v>
      </c>
      <c r="B7" s="61" t="s">
        <v>79</v>
      </c>
      <c r="C7" s="61" t="s">
        <v>80</v>
      </c>
      <c r="D7" s="61" t="s">
        <v>81</v>
      </c>
      <c r="E7" s="67" t="s">
        <v>82</v>
      </c>
      <c r="F7" s="67" t="s">
        <v>83</v>
      </c>
      <c r="G7" s="67" t="s">
        <v>84</v>
      </c>
      <c r="H7" s="67" t="s">
        <v>85</v>
      </c>
      <c r="I7" s="136" t="s">
        <v>86</v>
      </c>
      <c r="J7" s="86"/>
      <c r="K7" s="54" t="s">
        <v>2</v>
      </c>
      <c r="L7" s="62" t="s">
        <v>87</v>
      </c>
      <c r="M7" s="62" t="s">
        <v>88</v>
      </c>
      <c r="N7" s="62" t="s">
        <v>89</v>
      </c>
      <c r="O7" s="67" t="s">
        <v>90</v>
      </c>
      <c r="P7" s="67" t="s">
        <v>91</v>
      </c>
      <c r="Q7" s="67" t="s">
        <v>92</v>
      </c>
      <c r="R7" s="67" t="s">
        <v>93</v>
      </c>
      <c r="S7" s="67" t="s">
        <v>94</v>
      </c>
      <c r="T7" s="62" t="s">
        <v>95</v>
      </c>
      <c r="U7" s="141"/>
      <c r="V7" s="88" t="s">
        <v>2</v>
      </c>
      <c r="W7" s="67" t="s">
        <v>138</v>
      </c>
      <c r="X7" s="67" t="s">
        <v>139</v>
      </c>
      <c r="Y7" s="67" t="s">
        <v>140</v>
      </c>
      <c r="Z7" s="67" t="s">
        <v>141</v>
      </c>
      <c r="AA7" s="67" t="s">
        <v>142</v>
      </c>
      <c r="AB7" s="67" t="s">
        <v>143</v>
      </c>
      <c r="AC7" s="56"/>
      <c r="AD7" s="88" t="s">
        <v>2</v>
      </c>
      <c r="AE7" s="67" t="s">
        <v>144</v>
      </c>
      <c r="AF7" s="67" t="s">
        <v>145</v>
      </c>
      <c r="AG7" s="67" t="s">
        <v>146</v>
      </c>
      <c r="AH7" s="141"/>
      <c r="AI7" s="88" t="s">
        <v>2</v>
      </c>
      <c r="AJ7" s="61" t="s">
        <v>96</v>
      </c>
      <c r="AK7" s="61" t="s">
        <v>97</v>
      </c>
      <c r="AL7" s="61" t="s">
        <v>98</v>
      </c>
      <c r="AM7" s="61" t="s">
        <v>99</v>
      </c>
      <c r="AN7" s="61" t="s">
        <v>100</v>
      </c>
      <c r="AO7" s="376" t="s">
        <v>101</v>
      </c>
      <c r="AP7" s="58"/>
      <c r="AQ7" s="54" t="s">
        <v>2</v>
      </c>
      <c r="AR7" s="70" t="s">
        <v>102</v>
      </c>
      <c r="AS7" s="70" t="s">
        <v>103</v>
      </c>
      <c r="AT7" s="70" t="s">
        <v>104</v>
      </c>
      <c r="AU7" s="70" t="s">
        <v>105</v>
      </c>
      <c r="AV7" s="70" t="s">
        <v>106</v>
      </c>
      <c r="AW7" s="70" t="s">
        <v>107</v>
      </c>
      <c r="AX7" s="75"/>
      <c r="AY7" s="54" t="s">
        <v>2</v>
      </c>
      <c r="AZ7" s="62" t="s">
        <v>108</v>
      </c>
      <c r="BA7" s="62" t="s">
        <v>109</v>
      </c>
      <c r="BB7" s="62" t="s">
        <v>110</v>
      </c>
      <c r="BC7" s="62" t="s">
        <v>111</v>
      </c>
      <c r="BD7" s="62" t="s">
        <v>112</v>
      </c>
      <c r="BE7" s="62" t="s">
        <v>113</v>
      </c>
      <c r="BF7" s="62" t="s">
        <v>114</v>
      </c>
      <c r="BG7" s="62" t="s">
        <v>115</v>
      </c>
      <c r="BH7" s="62" t="s">
        <v>116</v>
      </c>
      <c r="BI7" s="69" t="s">
        <v>117</v>
      </c>
      <c r="BJ7" s="69" t="s">
        <v>118</v>
      </c>
      <c r="BK7" s="124" t="s">
        <v>119</v>
      </c>
      <c r="BL7" s="60"/>
      <c r="BM7" s="54" t="s">
        <v>2</v>
      </c>
      <c r="BN7" s="62" t="s">
        <v>120</v>
      </c>
      <c r="BO7" s="62" t="s">
        <v>121</v>
      </c>
      <c r="BP7" s="62" t="s">
        <v>122</v>
      </c>
      <c r="BQ7" s="69" t="s">
        <v>123</v>
      </c>
      <c r="BR7" s="69" t="s">
        <v>124</v>
      </c>
      <c r="BS7" s="69" t="s">
        <v>125</v>
      </c>
      <c r="BT7" s="62" t="s">
        <v>126</v>
      </c>
      <c r="BU7" s="62" t="s">
        <v>127</v>
      </c>
      <c r="BV7" s="62" t="s">
        <v>128</v>
      </c>
      <c r="BW7" s="69" t="s">
        <v>129</v>
      </c>
      <c r="BX7" s="69" t="s">
        <v>130</v>
      </c>
      <c r="BY7" s="69" t="s">
        <v>131</v>
      </c>
      <c r="BZ7" s="153"/>
      <c r="CA7" s="88" t="s">
        <v>2</v>
      </c>
      <c r="CB7" s="377" t="s">
        <v>132</v>
      </c>
      <c r="CC7" s="67" t="s">
        <v>133</v>
      </c>
      <c r="CD7" s="67" t="s">
        <v>134</v>
      </c>
      <c r="CE7" s="67" t="s">
        <v>135</v>
      </c>
      <c r="CF7" s="67" t="s">
        <v>136</v>
      </c>
      <c r="CG7" s="136" t="s">
        <v>137</v>
      </c>
    </row>
    <row r="8" spans="1:97" s="380" customFormat="1" ht="55.5" customHeight="1" x14ac:dyDescent="0.25">
      <c r="A8" s="378" t="s">
        <v>18</v>
      </c>
      <c r="B8" s="379" t="s">
        <v>314</v>
      </c>
      <c r="C8" s="379" t="s">
        <v>314</v>
      </c>
      <c r="D8" s="379" t="s">
        <v>314</v>
      </c>
      <c r="E8" s="380" t="s">
        <v>147</v>
      </c>
      <c r="F8" s="380" t="s">
        <v>315</v>
      </c>
      <c r="G8" s="380" t="s">
        <v>316</v>
      </c>
      <c r="H8" s="381" t="s">
        <v>316</v>
      </c>
      <c r="I8" s="382" t="s">
        <v>316</v>
      </c>
      <c r="J8" s="381"/>
      <c r="K8" s="378" t="s">
        <v>18</v>
      </c>
      <c r="L8" s="383" t="s">
        <v>149</v>
      </c>
      <c r="M8" s="383" t="s">
        <v>149</v>
      </c>
      <c r="N8" s="383" t="s">
        <v>149</v>
      </c>
      <c r="O8" s="383" t="s">
        <v>150</v>
      </c>
      <c r="P8" s="383" t="s">
        <v>150</v>
      </c>
      <c r="Q8" s="383" t="s">
        <v>150</v>
      </c>
      <c r="R8" s="383" t="s">
        <v>151</v>
      </c>
      <c r="S8" s="383" t="s">
        <v>151</v>
      </c>
      <c r="T8" s="383" t="s">
        <v>151</v>
      </c>
      <c r="U8" s="384"/>
      <c r="V8" s="385" t="s">
        <v>18</v>
      </c>
      <c r="W8" s="380" t="s">
        <v>313</v>
      </c>
      <c r="X8" s="380" t="s">
        <v>313</v>
      </c>
      <c r="Y8" s="380" t="s">
        <v>313</v>
      </c>
      <c r="Z8" s="380" t="s">
        <v>312</v>
      </c>
      <c r="AA8" s="380" t="s">
        <v>312</v>
      </c>
      <c r="AB8" s="380" t="s">
        <v>312</v>
      </c>
      <c r="AC8" s="386"/>
      <c r="AD8" s="385" t="s">
        <v>18</v>
      </c>
      <c r="AE8" s="380" t="s">
        <v>317</v>
      </c>
      <c r="AF8" s="380" t="s">
        <v>317</v>
      </c>
      <c r="AG8" s="380" t="s">
        <v>317</v>
      </c>
      <c r="AH8" s="384"/>
      <c r="AI8" s="385" t="s">
        <v>18</v>
      </c>
      <c r="AJ8" s="379" t="s">
        <v>318</v>
      </c>
      <c r="AK8" s="379" t="s">
        <v>318</v>
      </c>
      <c r="AL8" s="379" t="s">
        <v>318</v>
      </c>
      <c r="AM8" s="387" t="s">
        <v>316</v>
      </c>
      <c r="AN8" s="387" t="s">
        <v>316</v>
      </c>
      <c r="AO8" s="388" t="s">
        <v>316</v>
      </c>
      <c r="AP8" s="389"/>
      <c r="AQ8" s="378" t="s">
        <v>18</v>
      </c>
      <c r="AR8" s="390" t="s">
        <v>319</v>
      </c>
      <c r="AS8" s="390" t="s">
        <v>319</v>
      </c>
      <c r="AT8" s="390" t="s">
        <v>320</v>
      </c>
      <c r="AU8" s="390" t="s">
        <v>320</v>
      </c>
      <c r="AV8" s="390" t="s">
        <v>321</v>
      </c>
      <c r="AW8" s="390" t="s">
        <v>321</v>
      </c>
      <c r="AX8" s="391"/>
      <c r="AY8" s="378" t="s">
        <v>18</v>
      </c>
      <c r="AZ8" s="383" t="s">
        <v>155</v>
      </c>
      <c r="BA8" s="383" t="s">
        <v>155</v>
      </c>
      <c r="BB8" s="383" t="s">
        <v>155</v>
      </c>
      <c r="BC8" s="383" t="s">
        <v>156</v>
      </c>
      <c r="BD8" s="383" t="s">
        <v>156</v>
      </c>
      <c r="BE8" s="383" t="s">
        <v>156</v>
      </c>
      <c r="BF8" s="383" t="s">
        <v>157</v>
      </c>
      <c r="BG8" s="383" t="s">
        <v>157</v>
      </c>
      <c r="BH8" s="383" t="s">
        <v>157</v>
      </c>
      <c r="BI8" s="383" t="s">
        <v>158</v>
      </c>
      <c r="BJ8" s="383" t="s">
        <v>158</v>
      </c>
      <c r="BK8" s="392" t="s">
        <v>158</v>
      </c>
      <c r="BL8" s="383"/>
      <c r="BM8" s="378" t="s">
        <v>18</v>
      </c>
      <c r="BN8" s="383" t="s">
        <v>159</v>
      </c>
      <c r="BO8" s="383" t="s">
        <v>159</v>
      </c>
      <c r="BP8" s="383" t="s">
        <v>159</v>
      </c>
      <c r="BQ8" s="393" t="s">
        <v>160</v>
      </c>
      <c r="BR8" s="393" t="s">
        <v>160</v>
      </c>
      <c r="BS8" s="393" t="s">
        <v>160</v>
      </c>
      <c r="BT8" s="383" t="s">
        <v>161</v>
      </c>
      <c r="BU8" s="383" t="s">
        <v>161</v>
      </c>
      <c r="BV8" s="383" t="s">
        <v>161</v>
      </c>
      <c r="BW8" s="383" t="s">
        <v>162</v>
      </c>
      <c r="BX8" s="383" t="s">
        <v>162</v>
      </c>
      <c r="BY8" s="383" t="s">
        <v>162</v>
      </c>
      <c r="BZ8" s="384"/>
      <c r="CA8" s="385" t="s">
        <v>18</v>
      </c>
      <c r="CB8" s="394" t="s">
        <v>310</v>
      </c>
      <c r="CC8" s="380" t="s">
        <v>310</v>
      </c>
      <c r="CD8" s="380" t="s">
        <v>310</v>
      </c>
      <c r="CE8" s="387" t="s">
        <v>311</v>
      </c>
      <c r="CF8" s="387" t="s">
        <v>311</v>
      </c>
      <c r="CG8" s="388" t="s">
        <v>311</v>
      </c>
    </row>
    <row r="9" spans="1:97" s="68" customFormat="1" x14ac:dyDescent="0.25">
      <c r="A9" s="54" t="s">
        <v>165</v>
      </c>
      <c r="B9" s="67">
        <v>301526</v>
      </c>
      <c r="C9" s="67">
        <v>301517</v>
      </c>
      <c r="D9" s="67">
        <v>301510</v>
      </c>
      <c r="E9" s="67">
        <v>301510</v>
      </c>
      <c r="F9" s="68">
        <v>301512</v>
      </c>
      <c r="G9" s="68">
        <v>301525</v>
      </c>
      <c r="H9" s="68">
        <v>301503</v>
      </c>
      <c r="I9" s="89">
        <v>301540</v>
      </c>
      <c r="J9" s="76"/>
      <c r="K9" s="54" t="s">
        <v>165</v>
      </c>
      <c r="L9" s="69">
        <v>325896</v>
      </c>
      <c r="M9" s="69">
        <v>325898</v>
      </c>
      <c r="N9" s="69">
        <v>325897</v>
      </c>
      <c r="O9" s="69">
        <v>325896</v>
      </c>
      <c r="P9" s="69">
        <v>325898</v>
      </c>
      <c r="Q9" s="69">
        <v>325897</v>
      </c>
      <c r="R9" s="69">
        <v>325897</v>
      </c>
      <c r="S9" s="69">
        <v>325896</v>
      </c>
      <c r="T9" s="69">
        <v>325898</v>
      </c>
      <c r="U9" s="142"/>
      <c r="V9" s="88" t="s">
        <v>165</v>
      </c>
      <c r="W9" s="68">
        <v>350561</v>
      </c>
      <c r="X9" s="68">
        <v>350562</v>
      </c>
      <c r="Y9" s="68">
        <v>350563</v>
      </c>
      <c r="Z9" s="68">
        <v>350561</v>
      </c>
      <c r="AA9" s="68">
        <v>350562</v>
      </c>
      <c r="AB9" s="68">
        <v>350563</v>
      </c>
      <c r="AC9" s="145"/>
      <c r="AD9" s="88" t="s">
        <v>165</v>
      </c>
      <c r="AE9" s="68">
        <v>301505</v>
      </c>
      <c r="AF9" s="68">
        <v>301530</v>
      </c>
      <c r="AG9" s="68">
        <v>301512</v>
      </c>
      <c r="AH9" s="142"/>
      <c r="AI9" s="88" t="s">
        <v>165</v>
      </c>
      <c r="AJ9" s="67">
        <v>27372</v>
      </c>
      <c r="AK9" s="67" t="s">
        <v>166</v>
      </c>
      <c r="AL9" s="67" t="s">
        <v>167</v>
      </c>
      <c r="AM9" s="67" t="s">
        <v>168</v>
      </c>
      <c r="AN9" s="67">
        <v>27636</v>
      </c>
      <c r="AO9" s="136">
        <v>27026</v>
      </c>
      <c r="AP9" s="67"/>
      <c r="AQ9" s="54" t="s">
        <v>165</v>
      </c>
      <c r="AR9" s="70" t="s">
        <v>169</v>
      </c>
      <c r="AS9" s="70" t="s">
        <v>170</v>
      </c>
      <c r="AT9" s="70" t="s">
        <v>169</v>
      </c>
      <c r="AU9" s="70" t="s">
        <v>170</v>
      </c>
      <c r="AV9" s="70" t="s">
        <v>169</v>
      </c>
      <c r="AW9" s="70" t="s">
        <v>170</v>
      </c>
      <c r="AX9" s="106"/>
      <c r="AY9" s="54" t="s">
        <v>165</v>
      </c>
      <c r="AZ9" s="69">
        <v>325899</v>
      </c>
      <c r="BA9" s="69">
        <v>325895</v>
      </c>
      <c r="BB9" s="69">
        <v>325894</v>
      </c>
      <c r="BC9" s="69">
        <v>325895</v>
      </c>
      <c r="BD9" s="69">
        <v>325899</v>
      </c>
      <c r="BE9" s="69">
        <v>325894</v>
      </c>
      <c r="BF9" s="69">
        <v>325899</v>
      </c>
      <c r="BG9" s="69">
        <v>325895</v>
      </c>
      <c r="BH9" s="69">
        <v>325894</v>
      </c>
      <c r="BI9" s="69">
        <v>325899</v>
      </c>
      <c r="BJ9" s="69">
        <v>325894</v>
      </c>
      <c r="BK9" s="124">
        <v>325895</v>
      </c>
      <c r="BL9" s="69"/>
      <c r="BM9" s="54" t="s">
        <v>165</v>
      </c>
      <c r="BN9" s="69">
        <v>324313</v>
      </c>
      <c r="BO9" s="69">
        <v>324314</v>
      </c>
      <c r="BP9" s="69">
        <v>324315</v>
      </c>
      <c r="BQ9" s="63">
        <v>324315</v>
      </c>
      <c r="BR9" s="63">
        <v>324314</v>
      </c>
      <c r="BS9" s="63">
        <v>324313</v>
      </c>
      <c r="BT9" s="69">
        <v>324315</v>
      </c>
      <c r="BU9" s="69">
        <v>324314</v>
      </c>
      <c r="BV9" s="69">
        <v>324313</v>
      </c>
      <c r="BW9" s="69">
        <v>324314</v>
      </c>
      <c r="BX9" s="69">
        <v>324313</v>
      </c>
      <c r="BY9" s="69">
        <v>324315</v>
      </c>
      <c r="BZ9" s="142"/>
      <c r="CA9" s="88" t="s">
        <v>165</v>
      </c>
      <c r="CB9" s="120">
        <v>350564</v>
      </c>
      <c r="CC9" s="68">
        <v>350565</v>
      </c>
      <c r="CD9" s="68">
        <v>350566</v>
      </c>
      <c r="CE9" s="68">
        <v>350564</v>
      </c>
      <c r="CF9" s="68">
        <v>350565</v>
      </c>
      <c r="CG9" s="89">
        <v>350566</v>
      </c>
    </row>
    <row r="10" spans="1:97" s="71" customFormat="1" x14ac:dyDescent="0.25">
      <c r="A10" s="55" t="s">
        <v>24</v>
      </c>
      <c r="B10" s="71">
        <v>48195</v>
      </c>
      <c r="C10" s="71">
        <v>55140</v>
      </c>
      <c r="D10" s="71">
        <v>47140</v>
      </c>
      <c r="E10" s="71">
        <v>84645</v>
      </c>
      <c r="F10" s="71">
        <v>89685</v>
      </c>
      <c r="G10" s="71">
        <v>129657</v>
      </c>
      <c r="H10" s="76">
        <v>127905</v>
      </c>
      <c r="I10" s="83">
        <v>120521</v>
      </c>
      <c r="J10" s="76"/>
      <c r="K10" s="55" t="s">
        <v>24</v>
      </c>
      <c r="L10" s="72">
        <v>43538</v>
      </c>
      <c r="M10" s="72">
        <v>43520</v>
      </c>
      <c r="N10" s="72">
        <v>43583</v>
      </c>
      <c r="O10" s="72">
        <v>94761</v>
      </c>
      <c r="P10" s="72">
        <v>78906</v>
      </c>
      <c r="Q10" s="72">
        <v>81229</v>
      </c>
      <c r="R10" s="72">
        <v>80381</v>
      </c>
      <c r="S10" s="72">
        <v>75976</v>
      </c>
      <c r="T10" s="72">
        <v>76001</v>
      </c>
      <c r="U10" s="143"/>
      <c r="V10" s="102" t="s">
        <v>24</v>
      </c>
      <c r="W10" s="71">
        <v>103126</v>
      </c>
      <c r="X10" s="71">
        <v>103140</v>
      </c>
      <c r="Y10" s="71">
        <v>94318</v>
      </c>
      <c r="Z10" s="71">
        <v>133288</v>
      </c>
      <c r="AA10" s="71">
        <v>132070</v>
      </c>
      <c r="AB10" s="71">
        <v>126651</v>
      </c>
      <c r="AC10" s="145"/>
      <c r="AD10" s="102" t="s">
        <v>24</v>
      </c>
      <c r="AE10" s="71">
        <v>147229</v>
      </c>
      <c r="AF10" s="71">
        <v>133703</v>
      </c>
      <c r="AG10" s="71">
        <v>125687</v>
      </c>
      <c r="AH10" s="143"/>
      <c r="AI10" s="102" t="s">
        <v>24</v>
      </c>
      <c r="AJ10" s="71">
        <v>59258</v>
      </c>
      <c r="AK10" s="71">
        <v>61484</v>
      </c>
      <c r="AL10" s="71">
        <v>62256</v>
      </c>
      <c r="AM10" s="71">
        <v>130677</v>
      </c>
      <c r="AN10" s="71">
        <v>144917</v>
      </c>
      <c r="AO10" s="83">
        <v>147651</v>
      </c>
      <c r="AQ10" s="55" t="s">
        <v>24</v>
      </c>
      <c r="AR10" s="73">
        <v>148075</v>
      </c>
      <c r="AS10" s="73">
        <v>152708</v>
      </c>
      <c r="AT10" s="73">
        <v>75875</v>
      </c>
      <c r="AU10" s="73">
        <v>76524</v>
      </c>
      <c r="AV10" s="73">
        <v>104277</v>
      </c>
      <c r="AW10" s="73">
        <v>115081</v>
      </c>
      <c r="AX10" s="106"/>
      <c r="AY10" s="55" t="s">
        <v>24</v>
      </c>
      <c r="AZ10" s="74">
        <v>54374</v>
      </c>
      <c r="BA10" s="74">
        <v>56063</v>
      </c>
      <c r="BB10" s="74">
        <v>51510</v>
      </c>
      <c r="BC10" s="74">
        <v>122031</v>
      </c>
      <c r="BD10" s="74">
        <v>124070</v>
      </c>
      <c r="BE10" s="74">
        <v>126724</v>
      </c>
      <c r="BF10" s="74">
        <v>78507</v>
      </c>
      <c r="BG10" s="74">
        <v>77421</v>
      </c>
      <c r="BH10" s="74">
        <v>70096</v>
      </c>
      <c r="BI10" s="72">
        <v>107544</v>
      </c>
      <c r="BJ10" s="72">
        <v>90313</v>
      </c>
      <c r="BK10" s="125">
        <v>95306</v>
      </c>
      <c r="BL10" s="72"/>
      <c r="BM10" s="55" t="s">
        <v>24</v>
      </c>
      <c r="BN10" s="74">
        <v>55390</v>
      </c>
      <c r="BO10" s="74">
        <v>44526</v>
      </c>
      <c r="BP10" s="74">
        <v>53985</v>
      </c>
      <c r="BQ10" s="72">
        <v>126843</v>
      </c>
      <c r="BR10" s="72">
        <v>126520</v>
      </c>
      <c r="BS10" s="72">
        <v>119432</v>
      </c>
      <c r="BT10" s="74">
        <v>68943</v>
      </c>
      <c r="BU10" s="74">
        <v>63806</v>
      </c>
      <c r="BV10" s="74">
        <v>72590</v>
      </c>
      <c r="BW10" s="72">
        <v>94183</v>
      </c>
      <c r="BX10" s="72">
        <v>114702</v>
      </c>
      <c r="BY10" s="72">
        <v>109944</v>
      </c>
      <c r="BZ10" s="143"/>
      <c r="CA10" s="102" t="s">
        <v>24</v>
      </c>
      <c r="CB10" s="104">
        <v>146318</v>
      </c>
      <c r="CC10" s="71">
        <v>139311</v>
      </c>
      <c r="CD10" s="71">
        <v>139787</v>
      </c>
      <c r="CE10" s="71">
        <v>93045</v>
      </c>
      <c r="CF10" s="71">
        <v>100260</v>
      </c>
      <c r="CG10" s="83">
        <v>99567</v>
      </c>
    </row>
    <row r="11" spans="1:97" s="76" customFormat="1" x14ac:dyDescent="0.25">
      <c r="A11" s="56" t="s">
        <v>25</v>
      </c>
      <c r="B11" s="76">
        <v>13956</v>
      </c>
      <c r="C11" s="76">
        <v>44891</v>
      </c>
      <c r="D11" s="76">
        <v>56064</v>
      </c>
      <c r="E11" s="76">
        <v>96583</v>
      </c>
      <c r="F11" s="76">
        <v>25577</v>
      </c>
      <c r="G11" s="76">
        <v>166038</v>
      </c>
      <c r="H11" s="76">
        <v>161226</v>
      </c>
      <c r="I11" s="84">
        <v>118007</v>
      </c>
      <c r="K11" s="56" t="s">
        <v>25</v>
      </c>
      <c r="L11" s="77">
        <v>74346</v>
      </c>
      <c r="M11" s="77">
        <v>57758</v>
      </c>
      <c r="N11" s="77">
        <v>52401</v>
      </c>
      <c r="O11" s="77">
        <v>101565</v>
      </c>
      <c r="P11" s="77">
        <v>87407</v>
      </c>
      <c r="Q11" s="77">
        <v>90310</v>
      </c>
      <c r="R11" s="77">
        <v>93660</v>
      </c>
      <c r="S11" s="77">
        <v>93521</v>
      </c>
      <c r="T11" s="77">
        <v>88743</v>
      </c>
      <c r="U11" s="143"/>
      <c r="V11" s="87" t="s">
        <v>25</v>
      </c>
      <c r="W11" s="76">
        <v>115980</v>
      </c>
      <c r="X11" s="76">
        <v>117048</v>
      </c>
      <c r="Y11" s="76">
        <v>112350</v>
      </c>
      <c r="Z11" s="76">
        <v>141333</v>
      </c>
      <c r="AA11" s="76">
        <v>149099</v>
      </c>
      <c r="AB11" s="76">
        <v>136892</v>
      </c>
      <c r="AC11" s="145"/>
      <c r="AD11" s="87" t="s">
        <v>25</v>
      </c>
      <c r="AE11" s="76">
        <v>153038</v>
      </c>
      <c r="AF11" s="76">
        <v>147296</v>
      </c>
      <c r="AG11" s="76">
        <v>150347</v>
      </c>
      <c r="AH11" s="143"/>
      <c r="AI11" s="87" t="s">
        <v>25</v>
      </c>
      <c r="AJ11" s="76">
        <v>57287</v>
      </c>
      <c r="AK11" s="76">
        <v>59126</v>
      </c>
      <c r="AL11" s="76">
        <v>60859</v>
      </c>
      <c r="AM11" s="76">
        <v>117904</v>
      </c>
      <c r="AN11" s="76">
        <v>125873</v>
      </c>
      <c r="AO11" s="84">
        <v>122252</v>
      </c>
      <c r="AQ11" s="56" t="s">
        <v>25</v>
      </c>
      <c r="AR11" s="78">
        <v>137178</v>
      </c>
      <c r="AS11" s="78">
        <v>117472</v>
      </c>
      <c r="AT11" s="78">
        <v>69593</v>
      </c>
      <c r="AU11" s="78">
        <v>81862</v>
      </c>
      <c r="AV11" s="78">
        <v>85426</v>
      </c>
      <c r="AW11" s="78">
        <v>100325</v>
      </c>
      <c r="AX11" s="106"/>
      <c r="AY11" s="56" t="s">
        <v>25</v>
      </c>
      <c r="AZ11" s="77">
        <v>54048</v>
      </c>
      <c r="BA11" s="77">
        <v>54328</v>
      </c>
      <c r="BB11" s="77">
        <v>50683</v>
      </c>
      <c r="BC11" s="77">
        <v>99292</v>
      </c>
      <c r="BD11" s="77">
        <v>115047</v>
      </c>
      <c r="BE11" s="77">
        <v>111015</v>
      </c>
      <c r="BF11" s="77">
        <v>71342</v>
      </c>
      <c r="BG11" s="77">
        <v>69769</v>
      </c>
      <c r="BH11" s="77">
        <v>66656</v>
      </c>
      <c r="BI11" s="77">
        <v>81719</v>
      </c>
      <c r="BJ11" s="77">
        <v>83533</v>
      </c>
      <c r="BK11" s="90">
        <v>84709</v>
      </c>
      <c r="BL11" s="77"/>
      <c r="BM11" s="56" t="s">
        <v>25</v>
      </c>
      <c r="BN11" s="77">
        <v>51774</v>
      </c>
      <c r="BO11" s="77">
        <v>50913</v>
      </c>
      <c r="BP11" s="77">
        <v>54217</v>
      </c>
      <c r="BQ11" s="77">
        <v>110316</v>
      </c>
      <c r="BR11" s="77">
        <v>114938</v>
      </c>
      <c r="BS11" s="77">
        <v>120811</v>
      </c>
      <c r="BT11" s="77">
        <v>59391</v>
      </c>
      <c r="BU11" s="77">
        <v>60023</v>
      </c>
      <c r="BV11" s="77">
        <v>67188</v>
      </c>
      <c r="BW11" s="77">
        <v>78804</v>
      </c>
      <c r="BX11" s="77">
        <v>90693</v>
      </c>
      <c r="BY11" s="77">
        <v>84696</v>
      </c>
      <c r="BZ11" s="143"/>
      <c r="CA11" s="87" t="s">
        <v>25</v>
      </c>
      <c r="CB11" s="106">
        <v>127333</v>
      </c>
      <c r="CC11" s="76">
        <v>122611</v>
      </c>
      <c r="CD11" s="76">
        <v>116849</v>
      </c>
      <c r="CE11" s="76">
        <v>83286</v>
      </c>
      <c r="CF11" s="76">
        <v>89952</v>
      </c>
      <c r="CG11" s="84">
        <v>86138</v>
      </c>
    </row>
    <row r="12" spans="1:97" s="76" customFormat="1" x14ac:dyDescent="0.25">
      <c r="A12" s="56" t="s">
        <v>26</v>
      </c>
      <c r="B12" s="76">
        <v>0</v>
      </c>
      <c r="C12" s="76">
        <v>1017</v>
      </c>
      <c r="D12" s="76">
        <v>0</v>
      </c>
      <c r="E12" s="76">
        <v>1494</v>
      </c>
      <c r="F12" s="77">
        <v>0</v>
      </c>
      <c r="G12" s="77">
        <v>17526</v>
      </c>
      <c r="H12" s="77">
        <v>6457</v>
      </c>
      <c r="I12" s="90">
        <v>4580</v>
      </c>
      <c r="J12" s="77"/>
      <c r="K12" s="56" t="s">
        <v>26</v>
      </c>
      <c r="L12" s="77">
        <v>12638</v>
      </c>
      <c r="M12" s="77">
        <v>22950</v>
      </c>
      <c r="N12" s="77">
        <v>19636</v>
      </c>
      <c r="O12" s="77">
        <v>25523</v>
      </c>
      <c r="P12" s="77">
        <v>32226</v>
      </c>
      <c r="Q12" s="77">
        <v>28573</v>
      </c>
      <c r="R12" s="77">
        <v>38562</v>
      </c>
      <c r="S12" s="77">
        <v>31087</v>
      </c>
      <c r="T12" s="77">
        <v>36653</v>
      </c>
      <c r="U12" s="143"/>
      <c r="V12" s="87" t="s">
        <v>26</v>
      </c>
      <c r="W12" s="76">
        <v>29084</v>
      </c>
      <c r="X12" s="76">
        <v>28244</v>
      </c>
      <c r="Y12" s="76">
        <v>23703</v>
      </c>
      <c r="Z12" s="76">
        <v>49600</v>
      </c>
      <c r="AA12" s="76">
        <v>51690</v>
      </c>
      <c r="AB12" s="76">
        <v>48636</v>
      </c>
      <c r="AC12" s="145"/>
      <c r="AD12" s="87" t="s">
        <v>26</v>
      </c>
      <c r="AE12" s="76">
        <v>62030</v>
      </c>
      <c r="AF12" s="76">
        <v>58099</v>
      </c>
      <c r="AG12" s="76">
        <v>37143</v>
      </c>
      <c r="AH12" s="143"/>
      <c r="AI12" s="87" t="s">
        <v>26</v>
      </c>
      <c r="AJ12" s="76">
        <v>38089</v>
      </c>
      <c r="AK12" s="76">
        <v>32309</v>
      </c>
      <c r="AL12" s="76">
        <v>35936</v>
      </c>
      <c r="AM12" s="76">
        <v>73875</v>
      </c>
      <c r="AN12" s="76">
        <v>82262</v>
      </c>
      <c r="AO12" s="84">
        <v>78750</v>
      </c>
      <c r="AQ12" s="56" t="s">
        <v>26</v>
      </c>
      <c r="AR12" s="78">
        <v>90298</v>
      </c>
      <c r="AS12" s="78">
        <v>77149</v>
      </c>
      <c r="AT12" s="78">
        <v>42495</v>
      </c>
      <c r="AU12" s="78">
        <v>37386</v>
      </c>
      <c r="AV12" s="78">
        <v>62316</v>
      </c>
      <c r="AW12" s="78">
        <v>69975</v>
      </c>
      <c r="AX12" s="106"/>
      <c r="AY12" s="56" t="s">
        <v>26</v>
      </c>
      <c r="AZ12" s="77">
        <v>39786</v>
      </c>
      <c r="BA12" s="77">
        <v>40906</v>
      </c>
      <c r="BB12" s="77">
        <v>37634</v>
      </c>
      <c r="BC12" s="77">
        <v>61206</v>
      </c>
      <c r="BD12" s="77">
        <v>80489</v>
      </c>
      <c r="BE12" s="77">
        <v>81133</v>
      </c>
      <c r="BF12" s="77">
        <v>51381</v>
      </c>
      <c r="BG12" s="77">
        <v>52194</v>
      </c>
      <c r="BH12" s="77">
        <v>47209</v>
      </c>
      <c r="BI12" s="77">
        <v>56872</v>
      </c>
      <c r="BJ12" s="77">
        <v>54052</v>
      </c>
      <c r="BK12" s="90">
        <v>57518</v>
      </c>
      <c r="BL12" s="77"/>
      <c r="BM12" s="56" t="s">
        <v>26</v>
      </c>
      <c r="BN12" s="77">
        <v>38296</v>
      </c>
      <c r="BO12" s="77">
        <v>29900</v>
      </c>
      <c r="BP12" s="77">
        <v>40117</v>
      </c>
      <c r="BQ12" s="77">
        <v>75044</v>
      </c>
      <c r="BR12" s="77">
        <v>68183</v>
      </c>
      <c r="BS12" s="77">
        <v>82388</v>
      </c>
      <c r="BT12" s="77">
        <v>44407</v>
      </c>
      <c r="BU12" s="77">
        <v>36034</v>
      </c>
      <c r="BV12" s="77">
        <v>49870</v>
      </c>
      <c r="BW12" s="77">
        <v>56149</v>
      </c>
      <c r="BX12" s="77">
        <v>64291</v>
      </c>
      <c r="BY12" s="77">
        <v>58842</v>
      </c>
      <c r="BZ12" s="143"/>
      <c r="CA12" s="87" t="s">
        <v>26</v>
      </c>
      <c r="CB12" s="106">
        <v>87102</v>
      </c>
      <c r="CC12" s="76">
        <v>83584</v>
      </c>
      <c r="CD12" s="76">
        <v>77677</v>
      </c>
      <c r="CE12" s="76">
        <v>60777</v>
      </c>
      <c r="CF12" s="76">
        <v>67181</v>
      </c>
      <c r="CG12" s="84">
        <v>65187</v>
      </c>
    </row>
    <row r="13" spans="1:97" s="76" customFormat="1" x14ac:dyDescent="0.25">
      <c r="A13" s="56" t="s">
        <v>27</v>
      </c>
      <c r="B13" s="76">
        <v>0</v>
      </c>
      <c r="C13" s="76">
        <v>1739</v>
      </c>
      <c r="D13" s="76">
        <v>0</v>
      </c>
      <c r="E13" s="76">
        <v>3938</v>
      </c>
      <c r="F13" s="76">
        <v>798</v>
      </c>
      <c r="G13" s="76">
        <v>24768</v>
      </c>
      <c r="H13" s="76">
        <v>11050</v>
      </c>
      <c r="I13" s="84">
        <v>14606</v>
      </c>
      <c r="K13" s="56" t="s">
        <v>27</v>
      </c>
      <c r="L13" s="77">
        <v>3364</v>
      </c>
      <c r="M13" s="77">
        <v>6845</v>
      </c>
      <c r="N13" s="77">
        <v>0</v>
      </c>
      <c r="O13" s="77">
        <v>10528</v>
      </c>
      <c r="P13" s="77">
        <v>19738</v>
      </c>
      <c r="Q13" s="77">
        <v>9777</v>
      </c>
      <c r="R13" s="77">
        <v>25764</v>
      </c>
      <c r="S13" s="77">
        <v>16834</v>
      </c>
      <c r="T13" s="77">
        <v>30332</v>
      </c>
      <c r="U13" s="143"/>
      <c r="V13" s="87" t="s">
        <v>27</v>
      </c>
      <c r="W13" s="76">
        <v>25881</v>
      </c>
      <c r="X13" s="76">
        <v>24492</v>
      </c>
      <c r="Y13" s="76">
        <v>20708</v>
      </c>
      <c r="Z13" s="76">
        <v>53757</v>
      </c>
      <c r="AA13" s="76">
        <v>54197</v>
      </c>
      <c r="AB13" s="76">
        <v>51077</v>
      </c>
      <c r="AC13" s="145"/>
      <c r="AD13" s="87" t="s">
        <v>27</v>
      </c>
      <c r="AE13" s="76">
        <v>75880</v>
      </c>
      <c r="AF13" s="76">
        <v>71425</v>
      </c>
      <c r="AG13" s="76">
        <v>57392</v>
      </c>
      <c r="AH13" s="143"/>
      <c r="AI13" s="87" t="s">
        <v>27</v>
      </c>
      <c r="AJ13" s="76">
        <v>40822</v>
      </c>
      <c r="AK13" s="76">
        <v>27728</v>
      </c>
      <c r="AL13" s="76">
        <v>39314</v>
      </c>
      <c r="AM13" s="76">
        <v>80740</v>
      </c>
      <c r="AN13" s="76">
        <v>92983</v>
      </c>
      <c r="AO13" s="84">
        <v>85023</v>
      </c>
      <c r="AQ13" s="56" t="s">
        <v>27</v>
      </c>
      <c r="AR13" s="78">
        <v>77632</v>
      </c>
      <c r="AS13" s="78">
        <v>52568</v>
      </c>
      <c r="AT13" s="78">
        <v>35908</v>
      </c>
      <c r="AU13" s="78">
        <v>16894</v>
      </c>
      <c r="AV13" s="78">
        <v>54948</v>
      </c>
      <c r="AW13" s="78">
        <v>46261</v>
      </c>
      <c r="AX13" s="106"/>
      <c r="AY13" s="56" t="s">
        <v>27</v>
      </c>
      <c r="AZ13" s="77">
        <v>39539</v>
      </c>
      <c r="BA13" s="77">
        <v>39522</v>
      </c>
      <c r="BB13" s="77">
        <v>36458</v>
      </c>
      <c r="BC13" s="77">
        <v>15667</v>
      </c>
      <c r="BD13" s="77">
        <v>86713</v>
      </c>
      <c r="BE13" s="77">
        <v>83651</v>
      </c>
      <c r="BF13" s="77">
        <v>55785</v>
      </c>
      <c r="BG13" s="77">
        <v>50988</v>
      </c>
      <c r="BH13" s="77">
        <v>47403</v>
      </c>
      <c r="BI13" s="77">
        <v>64809</v>
      </c>
      <c r="BJ13" s="77">
        <v>59660</v>
      </c>
      <c r="BK13" s="90">
        <v>66338</v>
      </c>
      <c r="BL13" s="77"/>
      <c r="BM13" s="56" t="s">
        <v>27</v>
      </c>
      <c r="BN13" s="77">
        <v>34723</v>
      </c>
      <c r="BO13" s="77">
        <v>28076</v>
      </c>
      <c r="BP13" s="77">
        <v>38394</v>
      </c>
      <c r="BQ13" s="77">
        <v>69736</v>
      </c>
      <c r="BR13" s="77">
        <v>60339</v>
      </c>
      <c r="BS13" s="77">
        <v>79881</v>
      </c>
      <c r="BT13" s="77">
        <v>40203</v>
      </c>
      <c r="BU13" s="77">
        <v>32745</v>
      </c>
      <c r="BV13" s="77">
        <v>49284</v>
      </c>
      <c r="BW13" s="77">
        <v>57808</v>
      </c>
      <c r="BX13" s="77">
        <v>68301</v>
      </c>
      <c r="BY13" s="77">
        <v>61584</v>
      </c>
      <c r="BZ13" s="143"/>
      <c r="CA13" s="87" t="s">
        <v>27</v>
      </c>
      <c r="CB13" s="106">
        <v>97850</v>
      </c>
      <c r="CC13" s="76">
        <v>91885</v>
      </c>
      <c r="CD13" s="76">
        <v>88109</v>
      </c>
      <c r="CE13" s="76">
        <v>64958</v>
      </c>
      <c r="CF13" s="76">
        <v>71641</v>
      </c>
      <c r="CG13" s="84">
        <v>68070</v>
      </c>
    </row>
    <row r="14" spans="1:97" s="76" customFormat="1" x14ac:dyDescent="0.25">
      <c r="A14" s="56" t="s">
        <v>28</v>
      </c>
      <c r="B14" s="76">
        <v>40007</v>
      </c>
      <c r="C14" s="76">
        <v>56886</v>
      </c>
      <c r="D14" s="76">
        <v>47515</v>
      </c>
      <c r="E14" s="76">
        <v>81882</v>
      </c>
      <c r="F14" s="76">
        <v>77509</v>
      </c>
      <c r="G14" s="76">
        <v>147342</v>
      </c>
      <c r="H14" s="76">
        <v>141252</v>
      </c>
      <c r="I14" s="84">
        <v>134861</v>
      </c>
      <c r="K14" s="56" t="s">
        <v>28</v>
      </c>
      <c r="L14" s="77">
        <v>45150</v>
      </c>
      <c r="M14" s="77">
        <v>53167</v>
      </c>
      <c r="N14" s="77">
        <v>44304</v>
      </c>
      <c r="O14" s="77">
        <v>76538</v>
      </c>
      <c r="P14" s="77">
        <v>74303</v>
      </c>
      <c r="Q14" s="77">
        <v>71506</v>
      </c>
      <c r="R14" s="77">
        <v>86689</v>
      </c>
      <c r="S14" s="77">
        <v>73377</v>
      </c>
      <c r="T14" s="77">
        <v>81546</v>
      </c>
      <c r="U14" s="143"/>
      <c r="V14" s="87" t="s">
        <v>28</v>
      </c>
      <c r="W14" s="76">
        <v>100116</v>
      </c>
      <c r="X14" s="76">
        <v>95623</v>
      </c>
      <c r="Y14" s="76">
        <v>87870</v>
      </c>
      <c r="Z14" s="76">
        <v>127995</v>
      </c>
      <c r="AA14" s="76">
        <v>126269</v>
      </c>
      <c r="AB14" s="76">
        <v>115776</v>
      </c>
      <c r="AC14" s="145"/>
      <c r="AD14" s="87" t="s">
        <v>28</v>
      </c>
      <c r="AE14" s="76">
        <v>150689</v>
      </c>
      <c r="AF14" s="76">
        <v>138343</v>
      </c>
      <c r="AG14" s="76">
        <v>135215</v>
      </c>
      <c r="AH14" s="143"/>
      <c r="AI14" s="87" t="s">
        <v>28</v>
      </c>
      <c r="AJ14" s="76">
        <v>66644</v>
      </c>
      <c r="AK14" s="76">
        <v>69746</v>
      </c>
      <c r="AL14" s="76">
        <v>68290</v>
      </c>
      <c r="AM14" s="76">
        <v>142837</v>
      </c>
      <c r="AN14" s="76">
        <v>157489</v>
      </c>
      <c r="AO14" s="84">
        <v>151007</v>
      </c>
      <c r="AQ14" s="56" t="s">
        <v>28</v>
      </c>
      <c r="AR14" s="78">
        <v>160347</v>
      </c>
      <c r="AS14" s="78">
        <v>147631</v>
      </c>
      <c r="AT14" s="78">
        <v>82557</v>
      </c>
      <c r="AU14" s="78">
        <v>83511</v>
      </c>
      <c r="AV14" s="78">
        <v>101747</v>
      </c>
      <c r="AW14" s="78">
        <v>117252</v>
      </c>
      <c r="AX14" s="106"/>
      <c r="AY14" s="56" t="s">
        <v>28</v>
      </c>
      <c r="AZ14" s="77">
        <v>65024</v>
      </c>
      <c r="BA14" s="77">
        <v>65078</v>
      </c>
      <c r="BB14" s="77">
        <v>64383</v>
      </c>
      <c r="BC14" s="77">
        <v>69509</v>
      </c>
      <c r="BD14" s="77">
        <v>130297</v>
      </c>
      <c r="BE14" s="77">
        <v>137040</v>
      </c>
      <c r="BF14" s="77">
        <v>86610</v>
      </c>
      <c r="BG14" s="77">
        <v>84543</v>
      </c>
      <c r="BH14" s="77">
        <v>80564</v>
      </c>
      <c r="BI14" s="77">
        <v>99331</v>
      </c>
      <c r="BJ14" s="77">
        <v>97815</v>
      </c>
      <c r="BK14" s="90">
        <v>103780</v>
      </c>
      <c r="BL14" s="77"/>
      <c r="BM14" s="56" t="s">
        <v>28</v>
      </c>
      <c r="BN14" s="77">
        <v>71588</v>
      </c>
      <c r="BO14" s="77">
        <v>63144</v>
      </c>
      <c r="BP14" s="77">
        <v>69682</v>
      </c>
      <c r="BQ14" s="77">
        <v>131772</v>
      </c>
      <c r="BR14" s="77">
        <v>133484</v>
      </c>
      <c r="BS14" s="77">
        <v>142154</v>
      </c>
      <c r="BT14" s="77">
        <v>76536</v>
      </c>
      <c r="BU14" s="77">
        <v>68876</v>
      </c>
      <c r="BV14" s="77">
        <v>85103</v>
      </c>
      <c r="BW14" s="77">
        <v>100326</v>
      </c>
      <c r="BX14" s="77">
        <v>111270</v>
      </c>
      <c r="BY14" s="77">
        <v>104093</v>
      </c>
      <c r="BZ14" s="143"/>
      <c r="CA14" s="87" t="s">
        <v>28</v>
      </c>
      <c r="CB14" s="106">
        <v>152299</v>
      </c>
      <c r="CC14" s="76">
        <v>147946</v>
      </c>
      <c r="CD14" s="76">
        <v>137085</v>
      </c>
      <c r="CE14" s="76">
        <v>97728</v>
      </c>
      <c r="CF14" s="76">
        <v>113125</v>
      </c>
      <c r="CG14" s="84">
        <v>105919</v>
      </c>
    </row>
    <row r="15" spans="1:97" s="76" customFormat="1" x14ac:dyDescent="0.25">
      <c r="A15" s="56" t="s">
        <v>29</v>
      </c>
      <c r="B15" s="76">
        <v>0</v>
      </c>
      <c r="C15" s="76">
        <v>6600</v>
      </c>
      <c r="D15" s="76">
        <v>0</v>
      </c>
      <c r="E15" s="76">
        <v>18984</v>
      </c>
      <c r="F15" s="76">
        <v>6748</v>
      </c>
      <c r="G15" s="76">
        <v>95658</v>
      </c>
      <c r="H15" s="76">
        <v>93115</v>
      </c>
      <c r="I15" s="84">
        <v>78961</v>
      </c>
      <c r="K15" s="56" t="s">
        <v>29</v>
      </c>
      <c r="L15" s="77">
        <v>20690</v>
      </c>
      <c r="M15" s="77">
        <v>28004</v>
      </c>
      <c r="N15" s="77">
        <v>21403</v>
      </c>
      <c r="O15" s="77">
        <v>47688</v>
      </c>
      <c r="P15" s="77">
        <v>49077</v>
      </c>
      <c r="Q15" s="77">
        <v>42928</v>
      </c>
      <c r="R15" s="77">
        <v>61014</v>
      </c>
      <c r="S15" s="77">
        <v>49471</v>
      </c>
      <c r="T15" s="77">
        <v>55369</v>
      </c>
      <c r="U15" s="143"/>
      <c r="V15" s="87" t="s">
        <v>29</v>
      </c>
      <c r="W15" s="76">
        <v>69001</v>
      </c>
      <c r="X15" s="76">
        <v>58189</v>
      </c>
      <c r="Y15" s="76">
        <v>50880</v>
      </c>
      <c r="Z15" s="76">
        <v>98665</v>
      </c>
      <c r="AA15" s="76">
        <v>89353</v>
      </c>
      <c r="AB15" s="76">
        <v>82169</v>
      </c>
      <c r="AC15" s="145"/>
      <c r="AD15" s="87" t="s">
        <v>29</v>
      </c>
      <c r="AE15" s="76">
        <v>133060</v>
      </c>
      <c r="AF15" s="76">
        <v>130265</v>
      </c>
      <c r="AG15" s="76">
        <v>100600</v>
      </c>
      <c r="AH15" s="143"/>
      <c r="AI15" s="87" t="s">
        <v>29</v>
      </c>
      <c r="AJ15" s="76">
        <v>47688</v>
      </c>
      <c r="AK15" s="76">
        <v>46867</v>
      </c>
      <c r="AL15" s="76">
        <v>49135</v>
      </c>
      <c r="AM15" s="76">
        <v>123249</v>
      </c>
      <c r="AN15" s="76">
        <v>136703</v>
      </c>
      <c r="AO15" s="84">
        <v>133557</v>
      </c>
      <c r="AQ15" s="56" t="s">
        <v>29</v>
      </c>
      <c r="AR15" s="78">
        <v>137258</v>
      </c>
      <c r="AS15" s="78">
        <v>127461</v>
      </c>
      <c r="AT15" s="78">
        <v>65034</v>
      </c>
      <c r="AU15" s="78">
        <v>67583</v>
      </c>
      <c r="AV15" s="78">
        <v>78067</v>
      </c>
      <c r="AW15" s="78">
        <v>95766</v>
      </c>
      <c r="AX15" s="106"/>
      <c r="AY15" s="56" t="s">
        <v>29</v>
      </c>
      <c r="AZ15" s="77">
        <v>45188</v>
      </c>
      <c r="BA15" s="77">
        <v>42019</v>
      </c>
      <c r="BB15" s="77">
        <v>34697</v>
      </c>
      <c r="BC15" s="77">
        <v>41484</v>
      </c>
      <c r="BD15" s="77">
        <v>106058</v>
      </c>
      <c r="BE15" s="77">
        <v>101591</v>
      </c>
      <c r="BF15" s="77">
        <v>66396</v>
      </c>
      <c r="BG15" s="77">
        <v>61759</v>
      </c>
      <c r="BH15" s="77">
        <v>59405</v>
      </c>
      <c r="BI15" s="77">
        <v>82376</v>
      </c>
      <c r="BJ15" s="77">
        <v>82117</v>
      </c>
      <c r="BK15" s="90">
        <v>89481</v>
      </c>
      <c r="BL15" s="77"/>
      <c r="BM15" s="56" t="s">
        <v>29</v>
      </c>
      <c r="BN15" s="77">
        <v>43574</v>
      </c>
      <c r="BO15" s="77">
        <v>36677</v>
      </c>
      <c r="BP15" s="77">
        <v>49969</v>
      </c>
      <c r="BQ15" s="77">
        <v>100636</v>
      </c>
      <c r="BR15" s="77">
        <v>92966</v>
      </c>
      <c r="BS15" s="77">
        <v>111043</v>
      </c>
      <c r="BT15" s="77">
        <v>57494</v>
      </c>
      <c r="BU15" s="77">
        <v>49192</v>
      </c>
      <c r="BV15" s="77">
        <v>67415</v>
      </c>
      <c r="BW15" s="77">
        <v>84838</v>
      </c>
      <c r="BX15" s="77">
        <v>94151</v>
      </c>
      <c r="BY15" s="77">
        <v>86967</v>
      </c>
      <c r="BZ15" s="143"/>
      <c r="CA15" s="87" t="s">
        <v>29</v>
      </c>
      <c r="CB15" s="106">
        <v>132758</v>
      </c>
      <c r="CC15" s="76">
        <v>132502</v>
      </c>
      <c r="CD15" s="76">
        <v>123842</v>
      </c>
      <c r="CE15" s="76">
        <v>76666</v>
      </c>
      <c r="CF15" s="76">
        <v>93843</v>
      </c>
      <c r="CG15" s="84">
        <v>86763</v>
      </c>
    </row>
    <row r="16" spans="1:97" s="76" customFormat="1" x14ac:dyDescent="0.25">
      <c r="A16" s="56" t="s">
        <v>30</v>
      </c>
      <c r="B16" s="76">
        <v>35625</v>
      </c>
      <c r="C16" s="76">
        <v>70543</v>
      </c>
      <c r="D16" s="76">
        <v>61982</v>
      </c>
      <c r="E16" s="76">
        <v>102313</v>
      </c>
      <c r="F16" s="76">
        <v>74359</v>
      </c>
      <c r="G16" s="76">
        <v>162252</v>
      </c>
      <c r="H16" s="76">
        <v>160208</v>
      </c>
      <c r="I16" s="84">
        <v>144713</v>
      </c>
      <c r="K16" s="56" t="s">
        <v>30</v>
      </c>
      <c r="L16" s="77">
        <v>59491</v>
      </c>
      <c r="M16" s="77">
        <v>56713</v>
      </c>
      <c r="N16" s="77">
        <v>38582</v>
      </c>
      <c r="O16" s="77">
        <v>82443</v>
      </c>
      <c r="P16" s="77">
        <v>76633</v>
      </c>
      <c r="Q16" s="77">
        <v>74292</v>
      </c>
      <c r="R16" s="77">
        <v>96087</v>
      </c>
      <c r="S16" s="77">
        <v>91165</v>
      </c>
      <c r="T16" s="77">
        <v>95803</v>
      </c>
      <c r="U16" s="143"/>
      <c r="V16" s="87" t="s">
        <v>30</v>
      </c>
      <c r="W16" s="76">
        <v>100153</v>
      </c>
      <c r="X16" s="76">
        <v>74638</v>
      </c>
      <c r="Y16" s="76">
        <v>63903</v>
      </c>
      <c r="Z16" s="76">
        <v>103428</v>
      </c>
      <c r="AA16" s="76">
        <v>82199</v>
      </c>
      <c r="AB16" s="76">
        <v>70011</v>
      </c>
      <c r="AC16" s="145"/>
      <c r="AD16" s="87" t="s">
        <v>30</v>
      </c>
      <c r="AE16" s="76">
        <v>153388</v>
      </c>
      <c r="AF16" s="76">
        <v>136508</v>
      </c>
      <c r="AG16" s="76">
        <v>135451</v>
      </c>
      <c r="AH16" s="143"/>
      <c r="AI16" s="87" t="s">
        <v>30</v>
      </c>
      <c r="AJ16" s="76">
        <v>86061</v>
      </c>
      <c r="AK16" s="76">
        <v>88799</v>
      </c>
      <c r="AL16" s="76">
        <v>85864</v>
      </c>
      <c r="AM16" s="76">
        <v>159781</v>
      </c>
      <c r="AN16" s="76">
        <v>173990</v>
      </c>
      <c r="AO16" s="84">
        <v>166743</v>
      </c>
      <c r="AQ16" s="56" t="s">
        <v>30</v>
      </c>
      <c r="AR16" s="78">
        <v>171991</v>
      </c>
      <c r="AS16" s="78">
        <v>159117</v>
      </c>
      <c r="AT16" s="78">
        <v>98942</v>
      </c>
      <c r="AU16" s="78">
        <v>97038</v>
      </c>
      <c r="AV16" s="78">
        <v>118105</v>
      </c>
      <c r="AW16" s="78">
        <v>132136</v>
      </c>
      <c r="AX16" s="106"/>
      <c r="AY16" s="56" t="s">
        <v>30</v>
      </c>
      <c r="AZ16" s="77">
        <v>79607</v>
      </c>
      <c r="BA16" s="77">
        <v>81847</v>
      </c>
      <c r="BB16" s="77">
        <v>81330</v>
      </c>
      <c r="BC16" s="77">
        <v>57232</v>
      </c>
      <c r="BD16" s="77">
        <v>151562</v>
      </c>
      <c r="BE16" s="77">
        <v>154966</v>
      </c>
      <c r="BF16" s="77">
        <v>100449</v>
      </c>
      <c r="BG16" s="77">
        <v>98676</v>
      </c>
      <c r="BH16" s="77">
        <v>96308</v>
      </c>
      <c r="BI16" s="77">
        <v>111242</v>
      </c>
      <c r="BJ16" s="77">
        <v>112572</v>
      </c>
      <c r="BK16" s="90">
        <v>122766</v>
      </c>
      <c r="BL16" s="77"/>
      <c r="BM16" s="56" t="s">
        <v>30</v>
      </c>
      <c r="BN16" s="77">
        <v>86574</v>
      </c>
      <c r="BO16" s="77">
        <v>82833</v>
      </c>
      <c r="BP16" s="77">
        <v>86645</v>
      </c>
      <c r="BQ16" s="77">
        <v>146428</v>
      </c>
      <c r="BR16" s="77">
        <v>140635</v>
      </c>
      <c r="BS16" s="77">
        <v>156956</v>
      </c>
      <c r="BT16" s="77">
        <v>88142</v>
      </c>
      <c r="BU16" s="77">
        <v>78907</v>
      </c>
      <c r="BV16" s="77">
        <v>104938</v>
      </c>
      <c r="BW16" s="77">
        <v>119209</v>
      </c>
      <c r="BX16" s="77">
        <v>129374</v>
      </c>
      <c r="BY16" s="77">
        <v>121457</v>
      </c>
      <c r="BZ16" s="143"/>
      <c r="CA16" s="87" t="s">
        <v>30</v>
      </c>
      <c r="CB16" s="106">
        <v>161757</v>
      </c>
      <c r="CC16" s="76">
        <v>156856</v>
      </c>
      <c r="CD16" s="76">
        <v>150537</v>
      </c>
      <c r="CE16" s="76">
        <v>110738</v>
      </c>
      <c r="CF16" s="76">
        <v>130168</v>
      </c>
      <c r="CG16" s="84">
        <v>121607</v>
      </c>
    </row>
    <row r="17" spans="1:97" s="79" customFormat="1" x14ac:dyDescent="0.25">
      <c r="A17" s="57" t="s">
        <v>31</v>
      </c>
      <c r="B17" s="79">
        <v>3695</v>
      </c>
      <c r="C17" s="79">
        <v>17808</v>
      </c>
      <c r="D17" s="79">
        <v>30841</v>
      </c>
      <c r="E17" s="79">
        <v>66825</v>
      </c>
      <c r="F17" s="79">
        <v>18236</v>
      </c>
      <c r="G17" s="79">
        <v>157081</v>
      </c>
      <c r="H17" s="79">
        <v>160263</v>
      </c>
      <c r="I17" s="91">
        <v>128508</v>
      </c>
      <c r="J17" s="76"/>
      <c r="K17" s="57" t="s">
        <v>31</v>
      </c>
      <c r="L17" s="80">
        <v>68891</v>
      </c>
      <c r="M17" s="80">
        <v>67269</v>
      </c>
      <c r="N17" s="80">
        <v>43973</v>
      </c>
      <c r="O17" s="80">
        <v>87348</v>
      </c>
      <c r="P17" s="80">
        <v>83766</v>
      </c>
      <c r="Q17" s="80">
        <v>78582</v>
      </c>
      <c r="R17" s="80">
        <v>103875</v>
      </c>
      <c r="S17" s="80">
        <v>97603</v>
      </c>
      <c r="T17" s="80">
        <v>104424</v>
      </c>
      <c r="U17" s="143"/>
      <c r="V17" s="103" t="s">
        <v>31</v>
      </c>
      <c r="W17" s="79">
        <v>108468</v>
      </c>
      <c r="X17" s="79">
        <v>78651</v>
      </c>
      <c r="Y17" s="79">
        <v>64975</v>
      </c>
      <c r="Z17" s="79">
        <v>111080</v>
      </c>
      <c r="AA17" s="79">
        <v>86784</v>
      </c>
      <c r="AB17" s="79">
        <v>71919</v>
      </c>
      <c r="AC17" s="145"/>
      <c r="AD17" s="103" t="s">
        <v>31</v>
      </c>
      <c r="AE17" s="79">
        <v>166419</v>
      </c>
      <c r="AF17" s="79">
        <v>143708</v>
      </c>
      <c r="AG17" s="79">
        <v>136252</v>
      </c>
      <c r="AH17" s="143"/>
      <c r="AI17" s="103" t="s">
        <v>31</v>
      </c>
      <c r="AJ17" s="79">
        <v>91536</v>
      </c>
      <c r="AK17" s="79">
        <v>97097</v>
      </c>
      <c r="AL17" s="79">
        <v>95039</v>
      </c>
      <c r="AM17" s="79">
        <v>177047</v>
      </c>
      <c r="AN17" s="79">
        <v>187801</v>
      </c>
      <c r="AO17" s="91">
        <v>179323</v>
      </c>
      <c r="AQ17" s="57" t="s">
        <v>31</v>
      </c>
      <c r="AR17" s="81">
        <v>185642</v>
      </c>
      <c r="AS17" s="81">
        <v>170131</v>
      </c>
      <c r="AT17" s="81">
        <v>108512</v>
      </c>
      <c r="AU17" s="81">
        <v>108361</v>
      </c>
      <c r="AV17" s="81">
        <v>130214</v>
      </c>
      <c r="AW17" s="81">
        <v>149597</v>
      </c>
      <c r="AX17" s="106"/>
      <c r="AY17" s="57" t="s">
        <v>31</v>
      </c>
      <c r="AZ17" s="80">
        <v>90910</v>
      </c>
      <c r="BA17" s="80">
        <v>94357</v>
      </c>
      <c r="BB17" s="80">
        <v>89710</v>
      </c>
      <c r="BC17" s="80">
        <v>63912</v>
      </c>
      <c r="BD17" s="80">
        <v>166164</v>
      </c>
      <c r="BE17" s="80">
        <v>165392</v>
      </c>
      <c r="BF17" s="80">
        <v>106285</v>
      </c>
      <c r="BG17" s="80">
        <v>107313</v>
      </c>
      <c r="BH17" s="80">
        <v>102390</v>
      </c>
      <c r="BI17" s="80">
        <v>123457</v>
      </c>
      <c r="BJ17" s="80">
        <v>123531</v>
      </c>
      <c r="BK17" s="126">
        <v>133310</v>
      </c>
      <c r="BL17" s="80"/>
      <c r="BM17" s="57" t="s">
        <v>31</v>
      </c>
      <c r="BN17" s="80">
        <v>97948</v>
      </c>
      <c r="BO17" s="80">
        <v>91917</v>
      </c>
      <c r="BP17" s="80">
        <v>98046</v>
      </c>
      <c r="BQ17" s="80">
        <v>160683</v>
      </c>
      <c r="BR17" s="80">
        <v>154384</v>
      </c>
      <c r="BS17" s="80">
        <v>173956</v>
      </c>
      <c r="BT17" s="80">
        <v>100155</v>
      </c>
      <c r="BU17" s="80">
        <v>86463</v>
      </c>
      <c r="BV17" s="80">
        <v>110099</v>
      </c>
      <c r="BW17" s="80">
        <v>125525</v>
      </c>
      <c r="BX17" s="80">
        <v>139928</v>
      </c>
      <c r="BY17" s="80">
        <v>131869</v>
      </c>
      <c r="BZ17" s="143"/>
      <c r="CA17" s="103" t="s">
        <v>31</v>
      </c>
      <c r="CB17" s="107">
        <v>177998</v>
      </c>
      <c r="CC17" s="79">
        <v>171074</v>
      </c>
      <c r="CD17" s="79">
        <v>162672</v>
      </c>
      <c r="CE17" s="79">
        <v>120694</v>
      </c>
      <c r="CF17" s="79">
        <v>142199</v>
      </c>
      <c r="CG17" s="91">
        <v>134736</v>
      </c>
    </row>
    <row r="18" spans="1:97" x14ac:dyDescent="0.25">
      <c r="A18" s="75"/>
      <c r="B18" s="76"/>
      <c r="C18" s="76"/>
      <c r="D18" s="76"/>
      <c r="E18" s="76"/>
      <c r="F18" s="76"/>
      <c r="G18" s="76"/>
      <c r="H18" s="76"/>
      <c r="I18" s="84"/>
      <c r="J18" s="76"/>
      <c r="K18" s="75"/>
      <c r="L18" s="77"/>
      <c r="M18" s="77"/>
      <c r="N18" s="77"/>
      <c r="O18" s="77"/>
      <c r="P18" s="77"/>
      <c r="Q18" s="77"/>
      <c r="R18" s="77"/>
      <c r="S18" s="77"/>
      <c r="T18" s="77"/>
      <c r="U18" s="143"/>
      <c r="V18" s="86"/>
      <c r="W18" s="76"/>
      <c r="X18" s="76"/>
      <c r="Y18" s="76"/>
      <c r="Z18" s="76"/>
      <c r="AA18" s="76"/>
      <c r="AB18" s="76"/>
      <c r="AC18" s="145"/>
      <c r="AD18" s="86"/>
      <c r="AE18" s="76"/>
      <c r="AF18" s="76"/>
      <c r="AG18" s="84"/>
      <c r="AI18" s="75"/>
      <c r="AJ18" s="76"/>
      <c r="AK18" s="76"/>
      <c r="AL18" s="76"/>
      <c r="AM18" s="76"/>
      <c r="AN18" s="76"/>
      <c r="AO18" s="84"/>
      <c r="AQ18" s="75"/>
      <c r="AR18" s="76"/>
      <c r="AS18" s="76"/>
      <c r="AT18" s="76"/>
      <c r="AU18" s="76"/>
      <c r="AV18" s="76"/>
      <c r="AW18" s="84"/>
      <c r="AY18" s="75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90"/>
      <c r="BM18" s="75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90"/>
      <c r="BZ18" s="77"/>
      <c r="CA18" s="75"/>
      <c r="CB18" s="104"/>
      <c r="CC18" s="76"/>
      <c r="CD18" s="76"/>
      <c r="CE18" s="76"/>
      <c r="CF18" s="76"/>
      <c r="CG18" s="84"/>
    </row>
    <row r="19" spans="1:97" s="52" customFormat="1" x14ac:dyDescent="0.25">
      <c r="A19" s="154" t="s">
        <v>309</v>
      </c>
      <c r="B19" s="155"/>
      <c r="C19" s="94"/>
      <c r="D19" s="94"/>
      <c r="E19" s="94"/>
      <c r="F19" s="94"/>
      <c r="G19" s="94"/>
      <c r="H19" s="94"/>
      <c r="I19" s="95"/>
      <c r="K19" s="154" t="s">
        <v>309</v>
      </c>
      <c r="L19" s="96"/>
      <c r="M19" s="98"/>
      <c r="N19" s="98"/>
      <c r="O19" s="98"/>
      <c r="P19" s="98"/>
      <c r="Q19" s="98"/>
      <c r="R19" s="98"/>
      <c r="S19" s="98"/>
      <c r="T19" s="99"/>
      <c r="U19" s="51"/>
      <c r="V19" s="154" t="s">
        <v>309</v>
      </c>
      <c r="W19" s="96"/>
      <c r="X19" s="98"/>
      <c r="Y19" s="98"/>
      <c r="Z19" s="94"/>
      <c r="AA19" s="94"/>
      <c r="AB19" s="95"/>
      <c r="AD19" s="154" t="s">
        <v>309</v>
      </c>
      <c r="AE19" s="96"/>
      <c r="AF19" s="98"/>
      <c r="AG19" s="99"/>
      <c r="AH19" s="51"/>
      <c r="AI19" s="154" t="s">
        <v>309</v>
      </c>
      <c r="AJ19" s="155"/>
      <c r="AK19" s="94"/>
      <c r="AL19" s="94"/>
      <c r="AM19" s="94"/>
      <c r="AN19" s="94"/>
      <c r="AO19" s="95"/>
      <c r="AQ19" s="154" t="s">
        <v>309</v>
      </c>
      <c r="AR19" s="94"/>
      <c r="AS19" s="94"/>
      <c r="AT19" s="94"/>
      <c r="AU19" s="94"/>
      <c r="AV19" s="94"/>
      <c r="AW19" s="95"/>
      <c r="AY19" s="154" t="s">
        <v>309</v>
      </c>
      <c r="AZ19" s="96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9"/>
      <c r="BL19" s="51"/>
      <c r="BM19" s="154" t="s">
        <v>309</v>
      </c>
      <c r="BN19" s="96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9"/>
      <c r="BZ19" s="98"/>
      <c r="CA19" s="154" t="s">
        <v>309</v>
      </c>
      <c r="CB19" s="157"/>
      <c r="CC19" s="98"/>
      <c r="CD19" s="98"/>
      <c r="CE19" s="94"/>
      <c r="CF19" s="94"/>
      <c r="CG19" s="95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</row>
    <row r="20" spans="1:97" s="52" customFormat="1" x14ac:dyDescent="0.25">
      <c r="A20" s="154"/>
      <c r="B20" s="159" t="s">
        <v>171</v>
      </c>
      <c r="C20" s="160" t="s">
        <v>172</v>
      </c>
      <c r="D20" s="161" t="s">
        <v>35</v>
      </c>
      <c r="E20" s="155"/>
      <c r="F20" s="155"/>
      <c r="G20" s="155"/>
      <c r="H20" s="155"/>
      <c r="I20" s="162"/>
      <c r="J20" s="163"/>
      <c r="K20" s="156"/>
      <c r="L20" s="164" t="s">
        <v>171</v>
      </c>
      <c r="M20" s="165" t="s">
        <v>172</v>
      </c>
      <c r="N20" s="134" t="s">
        <v>35</v>
      </c>
      <c r="O20" s="96"/>
      <c r="P20" s="96"/>
      <c r="Q20" s="96"/>
      <c r="R20" s="96"/>
      <c r="S20" s="96"/>
      <c r="T20" s="97"/>
      <c r="U20" s="53"/>
      <c r="V20" s="166"/>
      <c r="W20" s="164" t="s">
        <v>171</v>
      </c>
      <c r="X20" s="165" t="s">
        <v>172</v>
      </c>
      <c r="Y20" s="134" t="s">
        <v>35</v>
      </c>
      <c r="Z20" s="94"/>
      <c r="AA20" s="94"/>
      <c r="AB20" s="95"/>
      <c r="AD20" s="156"/>
      <c r="AE20" s="98" t="s">
        <v>171</v>
      </c>
      <c r="AF20" s="98" t="s">
        <v>172</v>
      </c>
      <c r="AG20" s="97" t="s">
        <v>35</v>
      </c>
      <c r="AH20" s="53"/>
      <c r="AI20" s="156"/>
      <c r="AJ20" s="159" t="s">
        <v>171</v>
      </c>
      <c r="AK20" s="160" t="s">
        <v>172</v>
      </c>
      <c r="AL20" s="161" t="s">
        <v>35</v>
      </c>
      <c r="AM20" s="155"/>
      <c r="AN20" s="155"/>
      <c r="AO20" s="162"/>
      <c r="AP20" s="163"/>
      <c r="AQ20" s="156"/>
      <c r="AR20" s="159" t="s">
        <v>171</v>
      </c>
      <c r="AS20" s="160" t="s">
        <v>172</v>
      </c>
      <c r="AT20" s="161" t="s">
        <v>35</v>
      </c>
      <c r="AU20" s="94"/>
      <c r="AV20" s="94"/>
      <c r="AW20" s="95"/>
      <c r="AY20" s="156"/>
      <c r="AZ20" s="164" t="s">
        <v>171</v>
      </c>
      <c r="BA20" s="165" t="s">
        <v>172</v>
      </c>
      <c r="BB20" s="134" t="s">
        <v>35</v>
      </c>
      <c r="BC20" s="96"/>
      <c r="BD20" s="96"/>
      <c r="BE20" s="96"/>
      <c r="BF20" s="96"/>
      <c r="BG20" s="96"/>
      <c r="BH20" s="96"/>
      <c r="BI20" s="96"/>
      <c r="BJ20" s="96"/>
      <c r="BK20" s="97"/>
      <c r="BL20" s="53"/>
      <c r="BM20" s="156"/>
      <c r="BN20" s="164" t="s">
        <v>171</v>
      </c>
      <c r="BO20" s="165" t="s">
        <v>172</v>
      </c>
      <c r="BP20" s="134" t="s">
        <v>35</v>
      </c>
      <c r="BQ20" s="98"/>
      <c r="BR20" s="98"/>
      <c r="BS20" s="98"/>
      <c r="BT20" s="96"/>
      <c r="BU20" s="96"/>
      <c r="BV20" s="96"/>
      <c r="BW20" s="96"/>
      <c r="BX20" s="96"/>
      <c r="BY20" s="97"/>
      <c r="BZ20" s="96"/>
      <c r="CA20" s="156"/>
      <c r="CB20" s="164" t="s">
        <v>171</v>
      </c>
      <c r="CC20" s="165" t="s">
        <v>172</v>
      </c>
      <c r="CD20" s="134" t="s">
        <v>35</v>
      </c>
      <c r="CE20" s="94"/>
      <c r="CF20" s="94"/>
      <c r="CG20" s="95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</row>
    <row r="21" spans="1:97" s="52" customFormat="1" x14ac:dyDescent="0.25">
      <c r="A21" s="167" t="s">
        <v>24</v>
      </c>
      <c r="B21" s="112">
        <f t="shared" ref="B21:B28" si="0">AVERAGE(B10:I10)</f>
        <v>87861</v>
      </c>
      <c r="C21" s="94">
        <f t="shared" ref="C21:C28" si="1">STDEV(B10:I10)</f>
        <v>35321.03384265933</v>
      </c>
      <c r="D21" s="162">
        <f t="shared" ref="D21:D28" si="2">(C21/B21)</f>
        <v>0.40201037824130537</v>
      </c>
      <c r="E21" s="155"/>
      <c r="F21" s="155"/>
      <c r="G21" s="155"/>
      <c r="H21" s="155"/>
      <c r="I21" s="162"/>
      <c r="J21" s="163"/>
      <c r="K21" s="167" t="s">
        <v>24</v>
      </c>
      <c r="L21" s="115">
        <f t="shared" ref="L21:L28" si="3">AVERAGE(L10:T10)</f>
        <v>68655</v>
      </c>
      <c r="M21" s="115">
        <f t="shared" ref="M21:M28" si="4">STDEV(L10:T10)</f>
        <v>19624.629435991905</v>
      </c>
      <c r="N21" s="116">
        <f t="shared" ref="N21:N28" si="5">(M21/L21)</f>
        <v>0.28584414006251407</v>
      </c>
      <c r="O21" s="98"/>
      <c r="P21" s="98"/>
      <c r="Q21" s="98"/>
      <c r="R21" s="98"/>
      <c r="S21" s="98"/>
      <c r="T21" s="99"/>
      <c r="U21" s="51"/>
      <c r="V21" s="167" t="s">
        <v>24</v>
      </c>
      <c r="W21" s="129">
        <f t="shared" ref="W21:W28" si="6">AVERAGE(W10:AB10)</f>
        <v>115432.16666666667</v>
      </c>
      <c r="X21" s="115">
        <f t="shared" ref="X21:X28" si="7">STDEV(W10:AB10)</f>
        <v>17145.597900530203</v>
      </c>
      <c r="Y21" s="116">
        <f t="shared" ref="Y21:Y28" si="8">(X21/W21)</f>
        <v>0.14853396930546686</v>
      </c>
      <c r="Z21" s="94"/>
      <c r="AA21" s="94"/>
      <c r="AB21" s="95"/>
      <c r="AD21" s="167" t="s">
        <v>24</v>
      </c>
      <c r="AE21" s="115">
        <f t="shared" ref="AE21:AE28" si="9">AVERAGE(AE10:AG10)</f>
        <v>135539.66666666666</v>
      </c>
      <c r="AF21" s="115">
        <f t="shared" ref="AF21:AF28" si="10">STDEV(AE10:AG10)</f>
        <v>10887.811962618263</v>
      </c>
      <c r="AG21" s="116">
        <f t="shared" ref="AG21:AG28" si="11">(AF21/AE21)</f>
        <v>8.0329339966540653E-2</v>
      </c>
      <c r="AH21" s="51"/>
      <c r="AI21" s="167" t="s">
        <v>24</v>
      </c>
      <c r="AJ21" s="110">
        <f t="shared" ref="AJ21:AJ28" si="12">AVERAGE(AJ10:AO10)</f>
        <v>101040.5</v>
      </c>
      <c r="AK21" s="110">
        <f t="shared" ref="AK21:AK28" si="13">STDEV(AJ10:AO10)</f>
        <v>44250.965036934504</v>
      </c>
      <c r="AL21" s="111">
        <f t="shared" ref="AL21:AL28" si="14">(AK21/AJ21)</f>
        <v>0.43795275198494171</v>
      </c>
      <c r="AM21" s="94"/>
      <c r="AN21" s="94"/>
      <c r="AO21" s="95"/>
      <c r="AQ21" s="167" t="s">
        <v>24</v>
      </c>
      <c r="AR21" s="110">
        <f t="shared" ref="AR21:AR28" si="15">AVERAGE(AR10:AW10)</f>
        <v>112090</v>
      </c>
      <c r="AS21" s="110">
        <f t="shared" ref="AS21:AS28" si="16">STDEV(AR10:AW10)</f>
        <v>33440.089054905344</v>
      </c>
      <c r="AT21" s="111">
        <f t="shared" ref="AT21:AT28" si="17">AS21/AR21</f>
        <v>0.29833249223753538</v>
      </c>
      <c r="AU21" s="94"/>
      <c r="AV21" s="94"/>
      <c r="AW21" s="95"/>
      <c r="AY21" s="167" t="s">
        <v>24</v>
      </c>
      <c r="AZ21" s="115">
        <f t="shared" ref="AZ21:AZ28" si="18">AVERAGE(AZ10:BK10)</f>
        <v>87829.916666666672</v>
      </c>
      <c r="BA21" s="115">
        <f t="shared" ref="BA21:BA28" si="19">STDEV(AZ10:BK10)</f>
        <v>27640.280042188548</v>
      </c>
      <c r="BB21" s="116">
        <f t="shared" ref="BB21:BB28" si="20">(BA21/AZ21)</f>
        <v>0.31470233709875106</v>
      </c>
      <c r="BC21" s="98"/>
      <c r="BD21" s="98"/>
      <c r="BE21" s="98"/>
      <c r="BF21" s="98"/>
      <c r="BG21" s="98"/>
      <c r="BH21" s="98"/>
      <c r="BI21" s="98"/>
      <c r="BJ21" s="98"/>
      <c r="BK21" s="99"/>
      <c r="BL21" s="51"/>
      <c r="BM21" s="167" t="s">
        <v>24</v>
      </c>
      <c r="BN21" s="115">
        <f t="shared" ref="BN21:BN28" si="21">AVERAGE(BN10:BV10)</f>
        <v>81337.222222222219</v>
      </c>
      <c r="BO21" s="115">
        <f t="shared" ref="BO21:BO28" si="22">STDEV(BN10:BV10)</f>
        <v>33311.811324130133</v>
      </c>
      <c r="BP21" s="116">
        <f t="shared" ref="BP21:BP28" si="23">(BO21/BN21)</f>
        <v>0.4095518683084432</v>
      </c>
      <c r="BQ21" s="98"/>
      <c r="BR21" s="98"/>
      <c r="BS21" s="98"/>
      <c r="BT21" s="98"/>
      <c r="BU21" s="98"/>
      <c r="BV21" s="98"/>
      <c r="BW21" s="98"/>
      <c r="BX21" s="98"/>
      <c r="BY21" s="99"/>
      <c r="BZ21" s="98"/>
      <c r="CA21" s="167" t="s">
        <v>24</v>
      </c>
      <c r="CB21" s="129">
        <f t="shared" ref="CB21:CB28" si="24">AVERAGE(CB10:CG10)</f>
        <v>119714.66666666667</v>
      </c>
      <c r="CC21" s="115">
        <f t="shared" ref="CC21:CC28" si="25">STDEV(CB10:CG10)</f>
        <v>24455.411823697952</v>
      </c>
      <c r="CD21" s="116">
        <f t="shared" ref="CD21:CD28" si="26">(CC21/CB21)</f>
        <v>0.20428083295584459</v>
      </c>
      <c r="CE21" s="94"/>
      <c r="CF21" s="94"/>
      <c r="CG21" s="95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</row>
    <row r="22" spans="1:97" s="52" customFormat="1" x14ac:dyDescent="0.25">
      <c r="A22" s="168" t="s">
        <v>25</v>
      </c>
      <c r="B22" s="112">
        <f t="shared" si="0"/>
        <v>85292.75</v>
      </c>
      <c r="C22" s="94">
        <f t="shared" si="1"/>
        <v>59311.369278097576</v>
      </c>
      <c r="D22" s="162">
        <f t="shared" si="2"/>
        <v>0.69538582444694974</v>
      </c>
      <c r="E22" s="155"/>
      <c r="F22" s="155"/>
      <c r="G22" s="155"/>
      <c r="H22" s="155"/>
      <c r="I22" s="162"/>
      <c r="J22" s="163"/>
      <c r="K22" s="168" t="s">
        <v>25</v>
      </c>
      <c r="L22" s="98">
        <f t="shared" si="3"/>
        <v>82190.111111111109</v>
      </c>
      <c r="M22" s="98">
        <f t="shared" si="4"/>
        <v>17019.370820071777</v>
      </c>
      <c r="N22" s="99">
        <f t="shared" si="5"/>
        <v>0.20707321829828948</v>
      </c>
      <c r="O22" s="98"/>
      <c r="P22" s="98"/>
      <c r="Q22" s="98"/>
      <c r="R22" s="98"/>
      <c r="S22" s="98"/>
      <c r="T22" s="99"/>
      <c r="U22" s="51"/>
      <c r="V22" s="168" t="s">
        <v>25</v>
      </c>
      <c r="W22" s="130">
        <f t="shared" si="6"/>
        <v>128783.66666666667</v>
      </c>
      <c r="X22" s="98">
        <f t="shared" si="7"/>
        <v>15541.356165620349</v>
      </c>
      <c r="Y22" s="99">
        <f t="shared" si="8"/>
        <v>0.12067800651961828</v>
      </c>
      <c r="Z22" s="94"/>
      <c r="AA22" s="94"/>
      <c r="AB22" s="95"/>
      <c r="AD22" s="168" t="s">
        <v>25</v>
      </c>
      <c r="AE22" s="98">
        <f t="shared" si="9"/>
        <v>150227</v>
      </c>
      <c r="AF22" s="98">
        <f t="shared" si="10"/>
        <v>2872.8802620366901</v>
      </c>
      <c r="AG22" s="99">
        <f t="shared" si="11"/>
        <v>1.912359470692146E-2</v>
      </c>
      <c r="AH22" s="51"/>
      <c r="AI22" s="168" t="s">
        <v>25</v>
      </c>
      <c r="AJ22" s="94">
        <f t="shared" si="12"/>
        <v>90550.166666666672</v>
      </c>
      <c r="AK22" s="94">
        <f t="shared" si="13"/>
        <v>34572.887859805218</v>
      </c>
      <c r="AL22" s="95">
        <f t="shared" si="14"/>
        <v>0.38180921286511765</v>
      </c>
      <c r="AM22" s="94"/>
      <c r="AN22" s="94"/>
      <c r="AO22" s="95"/>
      <c r="AQ22" s="168" t="s">
        <v>25</v>
      </c>
      <c r="AR22" s="94">
        <f t="shared" si="15"/>
        <v>98642.666666666672</v>
      </c>
      <c r="AS22" s="94">
        <f t="shared" si="16"/>
        <v>25069.902829222676</v>
      </c>
      <c r="AT22" s="95">
        <f t="shared" si="17"/>
        <v>0.25414867294635191</v>
      </c>
      <c r="AU22" s="94"/>
      <c r="AV22" s="94"/>
      <c r="AW22" s="95"/>
      <c r="AY22" s="168" t="s">
        <v>25</v>
      </c>
      <c r="AZ22" s="98">
        <f t="shared" si="18"/>
        <v>78511.75</v>
      </c>
      <c r="BA22" s="98">
        <f t="shared" si="19"/>
        <v>21581.089807872413</v>
      </c>
      <c r="BB22" s="99">
        <f t="shared" si="20"/>
        <v>0.27487719746244876</v>
      </c>
      <c r="BC22" s="98"/>
      <c r="BD22" s="98"/>
      <c r="BE22" s="98"/>
      <c r="BF22" s="98"/>
      <c r="BG22" s="98"/>
      <c r="BH22" s="98"/>
      <c r="BI22" s="98"/>
      <c r="BJ22" s="98"/>
      <c r="BK22" s="99"/>
      <c r="BL22" s="51"/>
      <c r="BM22" s="168" t="s">
        <v>25</v>
      </c>
      <c r="BN22" s="98">
        <f t="shared" si="21"/>
        <v>76619</v>
      </c>
      <c r="BO22" s="98">
        <f t="shared" si="22"/>
        <v>29575.884306306041</v>
      </c>
      <c r="BP22" s="99">
        <f t="shared" si="23"/>
        <v>0.38601240301108136</v>
      </c>
      <c r="BQ22" s="98"/>
      <c r="BR22" s="98"/>
      <c r="BS22" s="98"/>
      <c r="BT22" s="98"/>
      <c r="BU22" s="98"/>
      <c r="BV22" s="98"/>
      <c r="BW22" s="98"/>
      <c r="BX22" s="98"/>
      <c r="BY22" s="99"/>
      <c r="BZ22" s="98"/>
      <c r="CA22" s="168" t="s">
        <v>25</v>
      </c>
      <c r="CB22" s="130">
        <f t="shared" si="24"/>
        <v>104361.5</v>
      </c>
      <c r="CC22" s="98">
        <f t="shared" si="25"/>
        <v>20002.890098683241</v>
      </c>
      <c r="CD22" s="99">
        <f t="shared" si="26"/>
        <v>0.19166924678816652</v>
      </c>
      <c r="CE22" s="94"/>
      <c r="CF22" s="94"/>
      <c r="CG22" s="95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</row>
    <row r="23" spans="1:97" s="52" customFormat="1" x14ac:dyDescent="0.25">
      <c r="A23" s="168" t="s">
        <v>26</v>
      </c>
      <c r="B23" s="112">
        <f t="shared" si="0"/>
        <v>3884.25</v>
      </c>
      <c r="C23" s="94">
        <f t="shared" si="1"/>
        <v>6004.7251096829687</v>
      </c>
      <c r="D23" s="162">
        <f t="shared" si="2"/>
        <v>1.5459162282764931</v>
      </c>
      <c r="E23" s="155"/>
      <c r="F23" s="155"/>
      <c r="G23" s="155"/>
      <c r="H23" s="155"/>
      <c r="I23" s="162"/>
      <c r="J23" s="163"/>
      <c r="K23" s="168" t="s">
        <v>26</v>
      </c>
      <c r="L23" s="98">
        <f t="shared" si="3"/>
        <v>27538.666666666668</v>
      </c>
      <c r="M23" s="98">
        <f t="shared" si="4"/>
        <v>8290.1850099982694</v>
      </c>
      <c r="N23" s="99">
        <f t="shared" si="5"/>
        <v>0.30103799542455223</v>
      </c>
      <c r="O23" s="98"/>
      <c r="P23" s="98"/>
      <c r="Q23" s="98"/>
      <c r="R23" s="98"/>
      <c r="S23" s="98"/>
      <c r="T23" s="99"/>
      <c r="U23" s="51"/>
      <c r="V23" s="168" t="s">
        <v>26</v>
      </c>
      <c r="W23" s="130">
        <f t="shared" si="6"/>
        <v>38492.833333333336</v>
      </c>
      <c r="X23" s="98">
        <f t="shared" si="7"/>
        <v>12749.290873090424</v>
      </c>
      <c r="Y23" s="99">
        <f t="shared" si="8"/>
        <v>0.3312120664822566</v>
      </c>
      <c r="Z23" s="94"/>
      <c r="AA23" s="94"/>
      <c r="AB23" s="95"/>
      <c r="AD23" s="168" t="s">
        <v>26</v>
      </c>
      <c r="AE23" s="98">
        <f t="shared" si="9"/>
        <v>52424</v>
      </c>
      <c r="AF23" s="98">
        <f t="shared" si="10"/>
        <v>13378.897974048536</v>
      </c>
      <c r="AG23" s="99">
        <f t="shared" si="11"/>
        <v>0.25520559236320267</v>
      </c>
      <c r="AH23" s="51"/>
      <c r="AI23" s="168" t="s">
        <v>26</v>
      </c>
      <c r="AJ23" s="94">
        <f t="shared" si="12"/>
        <v>56870.166666666664</v>
      </c>
      <c r="AK23" s="94">
        <f t="shared" si="13"/>
        <v>23693.286504127416</v>
      </c>
      <c r="AL23" s="95">
        <f t="shared" si="14"/>
        <v>0.41662066234131107</v>
      </c>
      <c r="AM23" s="94"/>
      <c r="AN23" s="94"/>
      <c r="AO23" s="95"/>
      <c r="AQ23" s="168" t="s">
        <v>26</v>
      </c>
      <c r="AR23" s="94">
        <f t="shared" si="15"/>
        <v>63269.833333333336</v>
      </c>
      <c r="AS23" s="94">
        <f t="shared" si="16"/>
        <v>20349.882785084203</v>
      </c>
      <c r="AT23" s="95">
        <f t="shared" si="17"/>
        <v>0.32163642154503652</v>
      </c>
      <c r="AU23" s="94"/>
      <c r="AV23" s="94"/>
      <c r="AW23" s="95"/>
      <c r="AY23" s="168" t="s">
        <v>26</v>
      </c>
      <c r="AZ23" s="98">
        <f t="shared" si="18"/>
        <v>55031.666666666664</v>
      </c>
      <c r="BA23" s="98">
        <f t="shared" si="19"/>
        <v>14126.775642750395</v>
      </c>
      <c r="BB23" s="99">
        <f t="shared" si="20"/>
        <v>0.25670266772616485</v>
      </c>
      <c r="BC23" s="98"/>
      <c r="BD23" s="98"/>
      <c r="BE23" s="98"/>
      <c r="BF23" s="98"/>
      <c r="BG23" s="98"/>
      <c r="BH23" s="98"/>
      <c r="BI23" s="98"/>
      <c r="BJ23" s="98"/>
      <c r="BK23" s="99"/>
      <c r="BL23" s="51"/>
      <c r="BM23" s="168" t="s">
        <v>26</v>
      </c>
      <c r="BN23" s="98">
        <f t="shared" si="21"/>
        <v>51582.111111111109</v>
      </c>
      <c r="BO23" s="98">
        <f t="shared" si="22"/>
        <v>18872.245821870569</v>
      </c>
      <c r="BP23" s="99">
        <f t="shared" si="23"/>
        <v>0.36586803865430334</v>
      </c>
      <c r="BQ23" s="98"/>
      <c r="BR23" s="98"/>
      <c r="BS23" s="98"/>
      <c r="BT23" s="98"/>
      <c r="BU23" s="98"/>
      <c r="BV23" s="98"/>
      <c r="BW23" s="98"/>
      <c r="BX23" s="98"/>
      <c r="BY23" s="99"/>
      <c r="BZ23" s="98"/>
      <c r="CA23" s="168" t="s">
        <v>26</v>
      </c>
      <c r="CB23" s="130">
        <f t="shared" si="24"/>
        <v>73584.666666666672</v>
      </c>
      <c r="CC23" s="98">
        <f t="shared" si="25"/>
        <v>10723.956707608737</v>
      </c>
      <c r="CD23" s="99">
        <f t="shared" si="26"/>
        <v>0.14573629525547083</v>
      </c>
      <c r="CE23" s="94"/>
      <c r="CF23" s="94"/>
      <c r="CG23" s="95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</row>
    <row r="24" spans="1:97" s="52" customFormat="1" x14ac:dyDescent="0.25">
      <c r="A24" s="168" t="s">
        <v>27</v>
      </c>
      <c r="B24" s="112">
        <f t="shared" si="0"/>
        <v>7112.375</v>
      </c>
      <c r="C24" s="94">
        <f t="shared" si="1"/>
        <v>8971.1705230461102</v>
      </c>
      <c r="D24" s="162">
        <f t="shared" si="2"/>
        <v>1.2613466701412834</v>
      </c>
      <c r="E24" s="155"/>
      <c r="F24" s="155"/>
      <c r="G24" s="155"/>
      <c r="H24" s="155"/>
      <c r="I24" s="162"/>
      <c r="J24" s="163"/>
      <c r="K24" s="168" t="s">
        <v>27</v>
      </c>
      <c r="L24" s="98">
        <f t="shared" si="3"/>
        <v>13686.888888888889</v>
      </c>
      <c r="M24" s="98">
        <f t="shared" si="4"/>
        <v>10218.896753618323</v>
      </c>
      <c r="N24" s="99">
        <f t="shared" si="5"/>
        <v>0.74661939879661721</v>
      </c>
      <c r="O24" s="98"/>
      <c r="P24" s="98"/>
      <c r="Q24" s="98"/>
      <c r="R24" s="98"/>
      <c r="S24" s="98"/>
      <c r="T24" s="99"/>
      <c r="U24" s="51"/>
      <c r="V24" s="168" t="s">
        <v>27</v>
      </c>
      <c r="W24" s="130">
        <f t="shared" si="6"/>
        <v>38352</v>
      </c>
      <c r="X24" s="98">
        <f t="shared" si="7"/>
        <v>16181.717164751088</v>
      </c>
      <c r="Y24" s="99">
        <f t="shared" si="8"/>
        <v>0.42192629236418144</v>
      </c>
      <c r="Z24" s="94"/>
      <c r="AA24" s="94"/>
      <c r="AB24" s="95"/>
      <c r="AD24" s="168" t="s">
        <v>27</v>
      </c>
      <c r="AE24" s="98">
        <f t="shared" si="9"/>
        <v>68232.333333333328</v>
      </c>
      <c r="AF24" s="98">
        <f t="shared" si="10"/>
        <v>9648.6463471998504</v>
      </c>
      <c r="AG24" s="99">
        <f t="shared" si="11"/>
        <v>0.14140871161570298</v>
      </c>
      <c r="AH24" s="51"/>
      <c r="AI24" s="168" t="s">
        <v>27</v>
      </c>
      <c r="AJ24" s="94">
        <f t="shared" si="12"/>
        <v>61101.666666666664</v>
      </c>
      <c r="AK24" s="94">
        <f t="shared" si="13"/>
        <v>28192.490721230475</v>
      </c>
      <c r="AL24" s="95">
        <f t="shared" si="14"/>
        <v>0.46140297407976555</v>
      </c>
      <c r="AM24" s="94"/>
      <c r="AN24" s="94"/>
      <c r="AO24" s="95"/>
      <c r="AQ24" s="168" t="s">
        <v>27</v>
      </c>
      <c r="AR24" s="94">
        <f t="shared" si="15"/>
        <v>47368.5</v>
      </c>
      <c r="AS24" s="94">
        <f t="shared" si="16"/>
        <v>20305.801237577401</v>
      </c>
      <c r="AT24" s="95">
        <f t="shared" si="17"/>
        <v>0.42867731166444795</v>
      </c>
      <c r="AU24" s="94"/>
      <c r="AV24" s="94"/>
      <c r="AW24" s="95"/>
      <c r="AY24" s="168" t="s">
        <v>27</v>
      </c>
      <c r="AZ24" s="98">
        <f t="shared" si="18"/>
        <v>53877.75</v>
      </c>
      <c r="BA24" s="98">
        <f t="shared" si="19"/>
        <v>20230.246460211725</v>
      </c>
      <c r="BB24" s="99">
        <f t="shared" si="20"/>
        <v>0.37548424832536115</v>
      </c>
      <c r="BC24" s="98"/>
      <c r="BD24" s="98"/>
      <c r="BE24" s="98"/>
      <c r="BF24" s="98"/>
      <c r="BG24" s="98"/>
      <c r="BH24" s="98"/>
      <c r="BI24" s="98"/>
      <c r="BJ24" s="98"/>
      <c r="BK24" s="99"/>
      <c r="BL24" s="51"/>
      <c r="BM24" s="168" t="s">
        <v>27</v>
      </c>
      <c r="BN24" s="98">
        <f t="shared" si="21"/>
        <v>48153.444444444445</v>
      </c>
      <c r="BO24" s="98">
        <f t="shared" si="22"/>
        <v>18033.189894685234</v>
      </c>
      <c r="BP24" s="99">
        <f t="shared" si="23"/>
        <v>0.37449428805639173</v>
      </c>
      <c r="BQ24" s="98"/>
      <c r="BR24" s="98"/>
      <c r="BS24" s="98"/>
      <c r="BT24" s="98"/>
      <c r="BU24" s="98"/>
      <c r="BV24" s="98"/>
      <c r="BW24" s="98"/>
      <c r="BX24" s="98"/>
      <c r="BY24" s="99"/>
      <c r="BZ24" s="98"/>
      <c r="CA24" s="168" t="s">
        <v>27</v>
      </c>
      <c r="CB24" s="130">
        <f t="shared" si="24"/>
        <v>80418.833333333328</v>
      </c>
      <c r="CC24" s="98">
        <f t="shared" si="25"/>
        <v>13878.318506457012</v>
      </c>
      <c r="CD24" s="99">
        <f t="shared" si="26"/>
        <v>0.17257547680319923</v>
      </c>
      <c r="CE24" s="94"/>
      <c r="CF24" s="94"/>
      <c r="CG24" s="95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</row>
    <row r="25" spans="1:97" s="52" customFormat="1" x14ac:dyDescent="0.25">
      <c r="A25" s="168" t="s">
        <v>28</v>
      </c>
      <c r="B25" s="112">
        <f t="shared" si="0"/>
        <v>90906.75</v>
      </c>
      <c r="C25" s="94">
        <f t="shared" si="1"/>
        <v>43986.269772509695</v>
      </c>
      <c r="D25" s="162">
        <f t="shared" si="2"/>
        <v>0.48386142692935008</v>
      </c>
      <c r="E25" s="155"/>
      <c r="F25" s="155"/>
      <c r="G25" s="155"/>
      <c r="H25" s="155"/>
      <c r="I25" s="162"/>
      <c r="J25" s="163"/>
      <c r="K25" s="168" t="s">
        <v>28</v>
      </c>
      <c r="L25" s="98">
        <f t="shared" si="3"/>
        <v>67397.777777777781</v>
      </c>
      <c r="M25" s="98">
        <f t="shared" si="4"/>
        <v>15759.834293051583</v>
      </c>
      <c r="N25" s="99">
        <f t="shared" si="5"/>
        <v>0.23383314424719615</v>
      </c>
      <c r="O25" s="98"/>
      <c r="P25" s="98"/>
      <c r="Q25" s="98"/>
      <c r="R25" s="98"/>
      <c r="S25" s="98"/>
      <c r="T25" s="99"/>
      <c r="U25" s="51"/>
      <c r="V25" s="168" t="s">
        <v>28</v>
      </c>
      <c r="W25" s="130">
        <f t="shared" si="6"/>
        <v>108941.5</v>
      </c>
      <c r="X25" s="98">
        <f t="shared" si="7"/>
        <v>16788.499119933265</v>
      </c>
      <c r="Y25" s="99">
        <f t="shared" si="8"/>
        <v>0.154105635776387</v>
      </c>
      <c r="Z25" s="94"/>
      <c r="AA25" s="94"/>
      <c r="AB25" s="95"/>
      <c r="AD25" s="168" t="s">
        <v>28</v>
      </c>
      <c r="AE25" s="98">
        <f t="shared" si="9"/>
        <v>141415.66666666666</v>
      </c>
      <c r="AF25" s="98">
        <f t="shared" si="10"/>
        <v>8181.8169946127091</v>
      </c>
      <c r="AG25" s="99">
        <f t="shared" si="11"/>
        <v>5.7856510438113004E-2</v>
      </c>
      <c r="AH25" s="51"/>
      <c r="AI25" s="168" t="s">
        <v>28</v>
      </c>
      <c r="AJ25" s="94">
        <f t="shared" si="12"/>
        <v>109335.5</v>
      </c>
      <c r="AK25" s="94">
        <f t="shared" si="13"/>
        <v>45281.894239309382</v>
      </c>
      <c r="AL25" s="95">
        <f t="shared" si="14"/>
        <v>0.41415545947390719</v>
      </c>
      <c r="AM25" s="94"/>
      <c r="AN25" s="94"/>
      <c r="AO25" s="95"/>
      <c r="AQ25" s="168" t="s">
        <v>28</v>
      </c>
      <c r="AR25" s="94">
        <f t="shared" si="15"/>
        <v>115507.5</v>
      </c>
      <c r="AS25" s="94">
        <f t="shared" si="16"/>
        <v>32693.748991206256</v>
      </c>
      <c r="AT25" s="95">
        <f t="shared" si="17"/>
        <v>0.28304438232327994</v>
      </c>
      <c r="AU25" s="94"/>
      <c r="AV25" s="94"/>
      <c r="AW25" s="95"/>
      <c r="AY25" s="168" t="s">
        <v>28</v>
      </c>
      <c r="AZ25" s="98">
        <f t="shared" si="18"/>
        <v>90331.166666666672</v>
      </c>
      <c r="BA25" s="98">
        <f t="shared" si="19"/>
        <v>24540.599780894947</v>
      </c>
      <c r="BB25" s="99">
        <f t="shared" si="20"/>
        <v>0.27167367240426371</v>
      </c>
      <c r="BC25" s="98"/>
      <c r="BD25" s="98"/>
      <c r="BE25" s="98"/>
      <c r="BF25" s="98"/>
      <c r="BG25" s="98"/>
      <c r="BH25" s="98"/>
      <c r="BI25" s="98"/>
      <c r="BJ25" s="98"/>
      <c r="BK25" s="99"/>
      <c r="BL25" s="51"/>
      <c r="BM25" s="168" t="s">
        <v>28</v>
      </c>
      <c r="BN25" s="98">
        <f t="shared" si="21"/>
        <v>93593.222222222219</v>
      </c>
      <c r="BO25" s="98">
        <f t="shared" si="22"/>
        <v>32334.477782151433</v>
      </c>
      <c r="BP25" s="99">
        <f t="shared" si="23"/>
        <v>0.34547883932640289</v>
      </c>
      <c r="BQ25" s="98"/>
      <c r="BR25" s="98"/>
      <c r="BS25" s="98"/>
      <c r="BT25" s="98"/>
      <c r="BU25" s="98"/>
      <c r="BV25" s="98"/>
      <c r="BW25" s="98"/>
      <c r="BX25" s="98"/>
      <c r="BY25" s="99"/>
      <c r="BZ25" s="98"/>
      <c r="CA25" s="168" t="s">
        <v>28</v>
      </c>
      <c r="CB25" s="130">
        <f t="shared" si="24"/>
        <v>125683.66666666667</v>
      </c>
      <c r="CC25" s="98">
        <f t="shared" si="25"/>
        <v>23081.851361332905</v>
      </c>
      <c r="CD25" s="99">
        <f t="shared" si="26"/>
        <v>0.18365036582318761</v>
      </c>
      <c r="CE25" s="94"/>
      <c r="CF25" s="94"/>
      <c r="CG25" s="95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</row>
    <row r="26" spans="1:97" s="52" customFormat="1" x14ac:dyDescent="0.25">
      <c r="A26" s="168" t="s">
        <v>29</v>
      </c>
      <c r="B26" s="112">
        <f t="shared" si="0"/>
        <v>37508.25</v>
      </c>
      <c r="C26" s="94">
        <f t="shared" si="1"/>
        <v>43507.360502891592</v>
      </c>
      <c r="D26" s="162">
        <f t="shared" si="2"/>
        <v>1.1599410930366409</v>
      </c>
      <c r="E26" s="155"/>
      <c r="F26" s="155"/>
      <c r="G26" s="155"/>
      <c r="H26" s="155"/>
      <c r="I26" s="162"/>
      <c r="J26" s="163"/>
      <c r="K26" s="168" t="s">
        <v>29</v>
      </c>
      <c r="L26" s="98">
        <f t="shared" si="3"/>
        <v>41738.222222222219</v>
      </c>
      <c r="M26" s="98">
        <f t="shared" si="4"/>
        <v>14802.873165181292</v>
      </c>
      <c r="N26" s="99">
        <f t="shared" si="5"/>
        <v>0.35465988671889248</v>
      </c>
      <c r="O26" s="98"/>
      <c r="P26" s="98"/>
      <c r="Q26" s="98"/>
      <c r="R26" s="98"/>
      <c r="S26" s="98"/>
      <c r="T26" s="99"/>
      <c r="U26" s="51"/>
      <c r="V26" s="168" t="s">
        <v>29</v>
      </c>
      <c r="W26" s="130">
        <f t="shared" si="6"/>
        <v>74709.5</v>
      </c>
      <c r="X26" s="98">
        <f t="shared" si="7"/>
        <v>18532.680192028351</v>
      </c>
      <c r="Y26" s="99">
        <f t="shared" si="8"/>
        <v>0.24806323415400117</v>
      </c>
      <c r="Z26" s="94"/>
      <c r="AA26" s="94"/>
      <c r="AB26" s="95"/>
      <c r="AD26" s="168" t="s">
        <v>29</v>
      </c>
      <c r="AE26" s="98">
        <f t="shared" si="9"/>
        <v>121308.33333333333</v>
      </c>
      <c r="AF26" s="98">
        <f t="shared" si="10"/>
        <v>17988.31032457835</v>
      </c>
      <c r="AG26" s="99">
        <f t="shared" si="11"/>
        <v>0.14828585827776342</v>
      </c>
      <c r="AH26" s="51"/>
      <c r="AI26" s="168" t="s">
        <v>29</v>
      </c>
      <c r="AJ26" s="94">
        <f t="shared" si="12"/>
        <v>89533.166666666672</v>
      </c>
      <c r="AK26" s="94">
        <f t="shared" si="13"/>
        <v>45832.914192386539</v>
      </c>
      <c r="AL26" s="95">
        <f t="shared" si="14"/>
        <v>0.51190989773681483</v>
      </c>
      <c r="AM26" s="94"/>
      <c r="AN26" s="94"/>
      <c r="AO26" s="95"/>
      <c r="AQ26" s="168" t="s">
        <v>29</v>
      </c>
      <c r="AR26" s="94">
        <f t="shared" si="15"/>
        <v>95194.833333333328</v>
      </c>
      <c r="AS26" s="94">
        <f t="shared" si="16"/>
        <v>30906.936486275492</v>
      </c>
      <c r="AT26" s="95">
        <f t="shared" si="17"/>
        <v>0.32467031459629803</v>
      </c>
      <c r="AU26" s="94"/>
      <c r="AV26" s="94"/>
      <c r="AW26" s="95"/>
      <c r="AY26" s="168" t="s">
        <v>29</v>
      </c>
      <c r="AZ26" s="98">
        <f t="shared" si="18"/>
        <v>67714.25</v>
      </c>
      <c r="BA26" s="98">
        <f t="shared" si="19"/>
        <v>24432.028022566086</v>
      </c>
      <c r="BB26" s="99">
        <f t="shared" si="20"/>
        <v>0.36081073071866093</v>
      </c>
      <c r="BC26" s="98"/>
      <c r="BD26" s="98"/>
      <c r="BE26" s="98"/>
      <c r="BF26" s="98"/>
      <c r="BG26" s="98"/>
      <c r="BH26" s="98"/>
      <c r="BI26" s="98"/>
      <c r="BJ26" s="98"/>
      <c r="BK26" s="99"/>
      <c r="BL26" s="51"/>
      <c r="BM26" s="168" t="s">
        <v>29</v>
      </c>
      <c r="BN26" s="98">
        <f t="shared" si="21"/>
        <v>67662.888888888891</v>
      </c>
      <c r="BO26" s="98">
        <f t="shared" si="22"/>
        <v>27174.028494338316</v>
      </c>
      <c r="BP26" s="99">
        <f t="shared" si="23"/>
        <v>0.40160904951843757</v>
      </c>
      <c r="BQ26" s="98"/>
      <c r="BR26" s="98"/>
      <c r="BS26" s="98"/>
      <c r="BT26" s="98"/>
      <c r="BU26" s="98"/>
      <c r="BV26" s="98"/>
      <c r="BW26" s="98"/>
      <c r="BX26" s="98"/>
      <c r="BY26" s="99"/>
      <c r="BZ26" s="98"/>
      <c r="CA26" s="168" t="s">
        <v>29</v>
      </c>
      <c r="CB26" s="130">
        <f t="shared" si="24"/>
        <v>107729</v>
      </c>
      <c r="CC26" s="98">
        <f t="shared" si="25"/>
        <v>24888.09056556971</v>
      </c>
      <c r="CD26" s="99">
        <f t="shared" si="26"/>
        <v>0.23102498459625273</v>
      </c>
      <c r="CE26" s="94"/>
      <c r="CF26" s="94"/>
      <c r="CG26" s="95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</row>
    <row r="27" spans="1:97" s="52" customFormat="1" x14ac:dyDescent="0.25">
      <c r="A27" s="168" t="s">
        <v>30</v>
      </c>
      <c r="B27" s="112">
        <f t="shared" si="0"/>
        <v>101499.375</v>
      </c>
      <c r="C27" s="94">
        <f t="shared" si="1"/>
        <v>48699.687270739807</v>
      </c>
      <c r="D27" s="162">
        <f t="shared" si="2"/>
        <v>0.47980282903948723</v>
      </c>
      <c r="E27" s="155"/>
      <c r="F27" s="155"/>
      <c r="G27" s="155"/>
      <c r="H27" s="155"/>
      <c r="I27" s="162"/>
      <c r="J27" s="163"/>
      <c r="K27" s="168" t="s">
        <v>30</v>
      </c>
      <c r="L27" s="98">
        <f t="shared" si="3"/>
        <v>74578.777777777781</v>
      </c>
      <c r="M27" s="98">
        <f t="shared" si="4"/>
        <v>19675.229114153783</v>
      </c>
      <c r="N27" s="99">
        <f t="shared" si="5"/>
        <v>0.26381806863046242</v>
      </c>
      <c r="O27" s="98"/>
      <c r="P27" s="98"/>
      <c r="Q27" s="98"/>
      <c r="R27" s="98"/>
      <c r="S27" s="98"/>
      <c r="T27" s="99"/>
      <c r="U27" s="51"/>
      <c r="V27" s="168" t="s">
        <v>30</v>
      </c>
      <c r="W27" s="130">
        <f t="shared" si="6"/>
        <v>82388.666666666672</v>
      </c>
      <c r="X27" s="98">
        <f t="shared" si="7"/>
        <v>16206.544340687411</v>
      </c>
      <c r="Y27" s="99">
        <f t="shared" si="8"/>
        <v>0.19670841872289163</v>
      </c>
      <c r="Z27" s="94"/>
      <c r="AA27" s="94"/>
      <c r="AB27" s="95"/>
      <c r="AD27" s="168" t="s">
        <v>30</v>
      </c>
      <c r="AE27" s="98">
        <f t="shared" si="9"/>
        <v>141782.33333333334</v>
      </c>
      <c r="AF27" s="98">
        <f t="shared" si="10"/>
        <v>10064.68759243591</v>
      </c>
      <c r="AG27" s="99">
        <f t="shared" si="11"/>
        <v>7.0986894881844065E-2</v>
      </c>
      <c r="AH27" s="51"/>
      <c r="AI27" s="168" t="s">
        <v>30</v>
      </c>
      <c r="AJ27" s="94">
        <f t="shared" si="12"/>
        <v>126873</v>
      </c>
      <c r="AK27" s="94">
        <f t="shared" si="13"/>
        <v>44021.703633548757</v>
      </c>
      <c r="AL27" s="95">
        <f t="shared" si="14"/>
        <v>0.34697456222796619</v>
      </c>
      <c r="AM27" s="94"/>
      <c r="AN27" s="94"/>
      <c r="AO27" s="95"/>
      <c r="AQ27" s="168" t="s">
        <v>30</v>
      </c>
      <c r="AR27" s="94">
        <f t="shared" si="15"/>
        <v>129554.83333333333</v>
      </c>
      <c r="AS27" s="94">
        <f t="shared" si="16"/>
        <v>31006.454356579787</v>
      </c>
      <c r="AT27" s="95">
        <f t="shared" si="17"/>
        <v>0.23933074173159463</v>
      </c>
      <c r="AU27" s="94"/>
      <c r="AV27" s="94"/>
      <c r="AW27" s="95"/>
      <c r="AY27" s="168" t="s">
        <v>30</v>
      </c>
      <c r="AZ27" s="98">
        <f t="shared" si="18"/>
        <v>104046.41666666667</v>
      </c>
      <c r="BA27" s="98">
        <f t="shared" si="19"/>
        <v>28958.920234950798</v>
      </c>
      <c r="BB27" s="99">
        <f t="shared" si="20"/>
        <v>0.27832693486914056</v>
      </c>
      <c r="BC27" s="98"/>
      <c r="BD27" s="98"/>
      <c r="BE27" s="98"/>
      <c r="BF27" s="98"/>
      <c r="BG27" s="98"/>
      <c r="BH27" s="98"/>
      <c r="BI27" s="98"/>
      <c r="BJ27" s="98"/>
      <c r="BK27" s="99"/>
      <c r="BL27" s="51"/>
      <c r="BM27" s="168" t="s">
        <v>30</v>
      </c>
      <c r="BN27" s="98">
        <f t="shared" si="21"/>
        <v>108006.44444444444</v>
      </c>
      <c r="BO27" s="98">
        <f t="shared" si="22"/>
        <v>31098.733933679337</v>
      </c>
      <c r="BP27" s="99">
        <f t="shared" si="23"/>
        <v>0.2879340588762338</v>
      </c>
      <c r="BQ27" s="98"/>
      <c r="BR27" s="98"/>
      <c r="BS27" s="98"/>
      <c r="BT27" s="98"/>
      <c r="BU27" s="98"/>
      <c r="BV27" s="98"/>
      <c r="BW27" s="98"/>
      <c r="BX27" s="98"/>
      <c r="BY27" s="99"/>
      <c r="BZ27" s="98"/>
      <c r="CA27" s="168" t="s">
        <v>30</v>
      </c>
      <c r="CB27" s="130">
        <f t="shared" si="24"/>
        <v>138610.5</v>
      </c>
      <c r="CC27" s="98">
        <f t="shared" si="25"/>
        <v>20727.620266205187</v>
      </c>
      <c r="CD27" s="99">
        <f t="shared" si="26"/>
        <v>0.14953860108869954</v>
      </c>
      <c r="CE27" s="94"/>
      <c r="CF27" s="94"/>
      <c r="CG27" s="95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</row>
    <row r="28" spans="1:97" s="52" customFormat="1" x14ac:dyDescent="0.25">
      <c r="A28" s="166" t="s">
        <v>31</v>
      </c>
      <c r="B28" s="113">
        <f t="shared" si="0"/>
        <v>72907.125</v>
      </c>
      <c r="C28" s="100">
        <f t="shared" si="1"/>
        <v>65932.283745061388</v>
      </c>
      <c r="D28" s="169">
        <f t="shared" si="2"/>
        <v>0.9043325154442915</v>
      </c>
      <c r="E28" s="155"/>
      <c r="F28" s="155"/>
      <c r="G28" s="155"/>
      <c r="H28" s="155"/>
      <c r="I28" s="162"/>
      <c r="J28" s="163"/>
      <c r="K28" s="168" t="s">
        <v>31</v>
      </c>
      <c r="L28" s="117">
        <f t="shared" si="3"/>
        <v>81747.888888888891</v>
      </c>
      <c r="M28" s="117">
        <f t="shared" si="4"/>
        <v>19693.07151287251</v>
      </c>
      <c r="N28" s="118">
        <f t="shared" si="5"/>
        <v>0.24090006213664042</v>
      </c>
      <c r="O28" s="98"/>
      <c r="P28" s="98"/>
      <c r="Q28" s="98"/>
      <c r="R28" s="98"/>
      <c r="S28" s="98"/>
      <c r="T28" s="99"/>
      <c r="U28" s="51"/>
      <c r="V28" s="166" t="s">
        <v>31</v>
      </c>
      <c r="W28" s="131">
        <f t="shared" si="6"/>
        <v>86979.5</v>
      </c>
      <c r="X28" s="117">
        <f t="shared" si="7"/>
        <v>19094.546580110251</v>
      </c>
      <c r="Y28" s="118">
        <f t="shared" si="8"/>
        <v>0.21952927506033321</v>
      </c>
      <c r="Z28" s="94"/>
      <c r="AA28" s="94"/>
      <c r="AB28" s="95"/>
      <c r="AD28" s="166" t="s">
        <v>31</v>
      </c>
      <c r="AE28" s="117">
        <f t="shared" si="9"/>
        <v>148793</v>
      </c>
      <c r="AF28" s="117">
        <f t="shared" si="10"/>
        <v>15713.207533791438</v>
      </c>
      <c r="AG28" s="118">
        <f t="shared" si="11"/>
        <v>0.105604480948643</v>
      </c>
      <c r="AH28" s="51"/>
      <c r="AI28" s="166" t="s">
        <v>31</v>
      </c>
      <c r="AJ28" s="100">
        <f t="shared" si="12"/>
        <v>137973.83333333334</v>
      </c>
      <c r="AK28" s="100">
        <f t="shared" si="13"/>
        <v>47728.398793241176</v>
      </c>
      <c r="AL28" s="114">
        <f t="shared" si="14"/>
        <v>0.34592355405487157</v>
      </c>
      <c r="AM28" s="94"/>
      <c r="AN28" s="94"/>
      <c r="AO28" s="95"/>
      <c r="AQ28" s="166" t="s">
        <v>31</v>
      </c>
      <c r="AR28" s="100">
        <f t="shared" si="15"/>
        <v>142076.16666666666</v>
      </c>
      <c r="AS28" s="100">
        <f t="shared" si="16"/>
        <v>32079.885245534555</v>
      </c>
      <c r="AT28" s="114">
        <f t="shared" si="17"/>
        <v>0.22579357254759752</v>
      </c>
      <c r="AU28" s="94"/>
      <c r="AV28" s="94"/>
      <c r="AW28" s="95"/>
      <c r="AY28" s="166" t="s">
        <v>31</v>
      </c>
      <c r="AZ28" s="117">
        <f t="shared" si="18"/>
        <v>113894.25</v>
      </c>
      <c r="BA28" s="117">
        <f t="shared" si="19"/>
        <v>30409.439264583023</v>
      </c>
      <c r="BB28" s="118">
        <f t="shared" si="20"/>
        <v>0.26699714221379062</v>
      </c>
      <c r="BC28" s="98"/>
      <c r="BD28" s="98"/>
      <c r="BE28" s="98"/>
      <c r="BF28" s="98"/>
      <c r="BG28" s="98"/>
      <c r="BH28" s="98"/>
      <c r="BI28" s="98"/>
      <c r="BJ28" s="98"/>
      <c r="BK28" s="99"/>
      <c r="BL28" s="51"/>
      <c r="BM28" s="166" t="s">
        <v>31</v>
      </c>
      <c r="BN28" s="117">
        <f t="shared" si="21"/>
        <v>119294.55555555556</v>
      </c>
      <c r="BO28" s="117">
        <f t="shared" si="22"/>
        <v>33759.526281892322</v>
      </c>
      <c r="BP28" s="118">
        <f t="shared" si="23"/>
        <v>0.28299301778420632</v>
      </c>
      <c r="BQ28" s="98"/>
      <c r="BR28" s="98"/>
      <c r="BS28" s="98"/>
      <c r="BT28" s="98"/>
      <c r="BU28" s="98"/>
      <c r="BV28" s="98"/>
      <c r="BW28" s="98"/>
      <c r="BX28" s="98"/>
      <c r="BY28" s="99"/>
      <c r="BZ28" s="98"/>
      <c r="CA28" s="166" t="s">
        <v>31</v>
      </c>
      <c r="CB28" s="131">
        <f t="shared" si="24"/>
        <v>151562.16666666666</v>
      </c>
      <c r="CC28" s="117">
        <f t="shared" si="25"/>
        <v>22479.438644384976</v>
      </c>
      <c r="CD28" s="118">
        <f t="shared" si="26"/>
        <v>0.1483182718931724</v>
      </c>
      <c r="CE28" s="94"/>
      <c r="CF28" s="94"/>
      <c r="CG28" s="95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</row>
    <row r="29" spans="1:97" s="52" customFormat="1" x14ac:dyDescent="0.25">
      <c r="A29" s="156"/>
      <c r="B29" s="94"/>
      <c r="C29" s="94"/>
      <c r="D29" s="94"/>
      <c r="E29" s="94"/>
      <c r="F29" s="94"/>
      <c r="G29" s="94"/>
      <c r="H29" s="94"/>
      <c r="I29" s="95"/>
      <c r="K29" s="170"/>
      <c r="L29" s="98"/>
      <c r="M29" s="98"/>
      <c r="N29" s="98"/>
      <c r="O29" s="98"/>
      <c r="P29" s="98"/>
      <c r="Q29" s="98"/>
      <c r="R29" s="98"/>
      <c r="S29" s="98"/>
      <c r="T29" s="99"/>
      <c r="U29" s="51"/>
      <c r="V29" s="156"/>
      <c r="W29" s="94"/>
      <c r="X29" s="94"/>
      <c r="Y29" s="94"/>
      <c r="Z29" s="94"/>
      <c r="AA29" s="94"/>
      <c r="AB29" s="95"/>
      <c r="AD29" s="156"/>
      <c r="AE29" s="94"/>
      <c r="AF29" s="94"/>
      <c r="AG29" s="95"/>
      <c r="AH29" s="51"/>
      <c r="AI29" s="156"/>
      <c r="AJ29" s="94"/>
      <c r="AK29" s="94"/>
      <c r="AL29" s="94"/>
      <c r="AM29" s="94"/>
      <c r="AN29" s="94"/>
      <c r="AO29" s="95"/>
      <c r="AQ29" s="156"/>
      <c r="AR29" s="94"/>
      <c r="AS29" s="94"/>
      <c r="AT29" s="94"/>
      <c r="AU29" s="94"/>
      <c r="AV29" s="94"/>
      <c r="AW29" s="95"/>
      <c r="AY29" s="156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9"/>
      <c r="BL29" s="51"/>
      <c r="BM29" s="156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9"/>
      <c r="BZ29" s="98"/>
      <c r="CA29" s="156"/>
      <c r="CB29" s="112"/>
      <c r="CC29" s="94"/>
      <c r="CD29" s="94"/>
      <c r="CE29" s="94"/>
      <c r="CF29" s="94"/>
      <c r="CG29" s="95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</row>
    <row r="30" spans="1:97" s="52" customFormat="1" x14ac:dyDescent="0.25">
      <c r="A30" s="156" t="s">
        <v>173</v>
      </c>
      <c r="B30" s="155"/>
      <c r="C30" s="94"/>
      <c r="D30" s="94"/>
      <c r="E30" s="94"/>
      <c r="F30" s="94"/>
      <c r="G30" s="94"/>
      <c r="H30" s="94"/>
      <c r="I30" s="95"/>
      <c r="K30" s="156" t="s">
        <v>173</v>
      </c>
      <c r="L30" s="96"/>
      <c r="M30" s="98"/>
      <c r="N30" s="98"/>
      <c r="O30" s="98"/>
      <c r="P30" s="98"/>
      <c r="Q30" s="98"/>
      <c r="R30" s="98"/>
      <c r="S30" s="98"/>
      <c r="T30" s="99"/>
      <c r="U30" s="51"/>
      <c r="V30" s="156" t="s">
        <v>173</v>
      </c>
      <c r="W30" s="94"/>
      <c r="X30" s="94"/>
      <c r="Y30" s="94"/>
      <c r="Z30" s="94"/>
      <c r="AA30" s="94"/>
      <c r="AB30" s="95"/>
      <c r="AD30" s="156" t="s">
        <v>173</v>
      </c>
      <c r="AE30" s="94"/>
      <c r="AF30" s="94"/>
      <c r="AG30" s="95"/>
      <c r="AH30" s="51"/>
      <c r="AI30" s="156" t="s">
        <v>173</v>
      </c>
      <c r="AJ30" s="155"/>
      <c r="AK30" s="94"/>
      <c r="AL30" s="94"/>
      <c r="AM30" s="94"/>
      <c r="AN30" s="94"/>
      <c r="AO30" s="95"/>
      <c r="AQ30" s="156" t="s">
        <v>173</v>
      </c>
      <c r="AR30" s="94"/>
      <c r="AS30" s="94"/>
      <c r="AT30" s="94"/>
      <c r="AU30" s="94"/>
      <c r="AV30" s="94"/>
      <c r="AW30" s="95"/>
      <c r="AY30" s="156" t="s">
        <v>173</v>
      </c>
      <c r="AZ30" s="96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9"/>
      <c r="BL30" s="51"/>
      <c r="BM30" s="156" t="s">
        <v>173</v>
      </c>
      <c r="BN30" s="96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9"/>
      <c r="BZ30" s="98"/>
      <c r="CA30" s="156" t="s">
        <v>173</v>
      </c>
      <c r="CB30" s="112"/>
      <c r="CC30" s="94"/>
      <c r="CD30" s="94"/>
      <c r="CE30" s="94"/>
      <c r="CF30" s="94"/>
      <c r="CG30" s="95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</row>
    <row r="31" spans="1:97" s="52" customFormat="1" x14ac:dyDescent="0.25">
      <c r="A31" s="156"/>
      <c r="B31" s="159" t="s">
        <v>37</v>
      </c>
      <c r="C31" s="160" t="s">
        <v>37</v>
      </c>
      <c r="D31" s="160" t="s">
        <v>37</v>
      </c>
      <c r="E31" s="160" t="s">
        <v>37</v>
      </c>
      <c r="F31" s="160" t="s">
        <v>37</v>
      </c>
      <c r="G31" s="160" t="s">
        <v>37</v>
      </c>
      <c r="H31" s="160" t="s">
        <v>37</v>
      </c>
      <c r="I31" s="171" t="s">
        <v>37</v>
      </c>
      <c r="K31" s="156"/>
      <c r="L31" s="164" t="s">
        <v>37</v>
      </c>
      <c r="M31" s="165" t="s">
        <v>37</v>
      </c>
      <c r="N31" s="165" t="s">
        <v>37</v>
      </c>
      <c r="O31" s="165" t="s">
        <v>37</v>
      </c>
      <c r="P31" s="165" t="s">
        <v>37</v>
      </c>
      <c r="Q31" s="165" t="s">
        <v>37</v>
      </c>
      <c r="R31" s="165" t="s">
        <v>37</v>
      </c>
      <c r="S31" s="165" t="s">
        <v>37</v>
      </c>
      <c r="T31" s="172" t="s">
        <v>37</v>
      </c>
      <c r="U31" s="51"/>
      <c r="V31" s="156"/>
      <c r="W31" s="164" t="s">
        <v>37</v>
      </c>
      <c r="X31" s="165" t="s">
        <v>37</v>
      </c>
      <c r="Y31" s="165" t="s">
        <v>37</v>
      </c>
      <c r="Z31" s="165" t="s">
        <v>37</v>
      </c>
      <c r="AA31" s="165" t="s">
        <v>37</v>
      </c>
      <c r="AB31" s="172" t="s">
        <v>37</v>
      </c>
      <c r="AC31" s="51"/>
      <c r="AD31" s="156"/>
      <c r="AE31" s="98" t="s">
        <v>37</v>
      </c>
      <c r="AF31" s="98" t="s">
        <v>37</v>
      </c>
      <c r="AG31" s="99" t="s">
        <v>37</v>
      </c>
      <c r="AH31" s="51"/>
      <c r="AI31" s="156"/>
      <c r="AJ31" s="159" t="s">
        <v>37</v>
      </c>
      <c r="AK31" s="160" t="s">
        <v>37</v>
      </c>
      <c r="AL31" s="160" t="s">
        <v>37</v>
      </c>
      <c r="AM31" s="160" t="s">
        <v>37</v>
      </c>
      <c r="AN31" s="160" t="s">
        <v>37</v>
      </c>
      <c r="AO31" s="171" t="s">
        <v>37</v>
      </c>
      <c r="AQ31" s="156"/>
      <c r="AR31" s="159" t="s">
        <v>37</v>
      </c>
      <c r="AS31" s="160" t="s">
        <v>37</v>
      </c>
      <c r="AT31" s="160" t="s">
        <v>37</v>
      </c>
      <c r="AU31" s="160" t="s">
        <v>37</v>
      </c>
      <c r="AV31" s="160" t="s">
        <v>37</v>
      </c>
      <c r="AW31" s="171" t="s">
        <v>37</v>
      </c>
      <c r="AY31" s="156"/>
      <c r="AZ31" s="164" t="s">
        <v>37</v>
      </c>
      <c r="BA31" s="165" t="s">
        <v>37</v>
      </c>
      <c r="BB31" s="165" t="s">
        <v>37</v>
      </c>
      <c r="BC31" s="165" t="s">
        <v>37</v>
      </c>
      <c r="BD31" s="165" t="s">
        <v>37</v>
      </c>
      <c r="BE31" s="165" t="s">
        <v>37</v>
      </c>
      <c r="BF31" s="165" t="s">
        <v>37</v>
      </c>
      <c r="BG31" s="165" t="s">
        <v>37</v>
      </c>
      <c r="BH31" s="165" t="s">
        <v>37</v>
      </c>
      <c r="BI31" s="165" t="s">
        <v>37</v>
      </c>
      <c r="BJ31" s="165" t="s">
        <v>37</v>
      </c>
      <c r="BK31" s="172" t="s">
        <v>37</v>
      </c>
      <c r="BL31" s="51"/>
      <c r="BM31" s="156"/>
      <c r="BN31" s="164" t="s">
        <v>37</v>
      </c>
      <c r="BO31" s="165" t="s">
        <v>37</v>
      </c>
      <c r="BP31" s="165" t="s">
        <v>37</v>
      </c>
      <c r="BQ31" s="165" t="s">
        <v>37</v>
      </c>
      <c r="BR31" s="165" t="s">
        <v>37</v>
      </c>
      <c r="BS31" s="165" t="s">
        <v>37</v>
      </c>
      <c r="BT31" s="165" t="s">
        <v>37</v>
      </c>
      <c r="BU31" s="165" t="s">
        <v>37</v>
      </c>
      <c r="BV31" s="165" t="s">
        <v>37</v>
      </c>
      <c r="BW31" s="165" t="s">
        <v>37</v>
      </c>
      <c r="BX31" s="165" t="s">
        <v>37</v>
      </c>
      <c r="BY31" s="172" t="s">
        <v>37</v>
      </c>
      <c r="BZ31" s="98"/>
      <c r="CA31" s="156"/>
      <c r="CB31" s="164" t="s">
        <v>37</v>
      </c>
      <c r="CC31" s="165" t="s">
        <v>37</v>
      </c>
      <c r="CD31" s="165" t="s">
        <v>37</v>
      </c>
      <c r="CE31" s="165" t="s">
        <v>37</v>
      </c>
      <c r="CF31" s="165" t="s">
        <v>37</v>
      </c>
      <c r="CG31" s="172" t="s">
        <v>37</v>
      </c>
      <c r="CH31" s="51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</row>
    <row r="32" spans="1:97" s="52" customFormat="1" x14ac:dyDescent="0.25">
      <c r="A32" s="167" t="s">
        <v>25</v>
      </c>
      <c r="B32" s="109">
        <f t="shared" ref="B32:I32" si="27">(B11/B$10)*100</f>
        <v>28.957360722066603</v>
      </c>
      <c r="C32" s="110">
        <f t="shared" si="27"/>
        <v>81.412767500906781</v>
      </c>
      <c r="D32" s="110">
        <f t="shared" si="27"/>
        <v>118.93084429359355</v>
      </c>
      <c r="E32" s="110">
        <f t="shared" si="27"/>
        <v>114.10360919132849</v>
      </c>
      <c r="F32" s="110">
        <f t="shared" si="27"/>
        <v>28.518704354128339</v>
      </c>
      <c r="G32" s="110">
        <f t="shared" si="27"/>
        <v>128.05941831139083</v>
      </c>
      <c r="H32" s="110">
        <f t="shared" si="27"/>
        <v>126.05136624838747</v>
      </c>
      <c r="I32" s="111">
        <f t="shared" si="27"/>
        <v>97.914056471486305</v>
      </c>
      <c r="K32" s="167" t="s">
        <v>25</v>
      </c>
      <c r="L32" s="115">
        <f t="shared" ref="L32:T32" si="28">(L11/L$10)*100</f>
        <v>170.7611741467224</v>
      </c>
      <c r="M32" s="115">
        <f t="shared" si="28"/>
        <v>132.71599264705881</v>
      </c>
      <c r="N32" s="115">
        <f t="shared" si="28"/>
        <v>120.23265952320858</v>
      </c>
      <c r="O32" s="115">
        <f t="shared" si="28"/>
        <v>107.18016905689049</v>
      </c>
      <c r="P32" s="115">
        <f t="shared" si="28"/>
        <v>110.77357868856615</v>
      </c>
      <c r="Q32" s="115">
        <f t="shared" si="28"/>
        <v>111.17950485663988</v>
      </c>
      <c r="R32" s="115">
        <f t="shared" si="28"/>
        <v>116.52007315161543</v>
      </c>
      <c r="S32" s="115">
        <f t="shared" si="28"/>
        <v>123.09281878487943</v>
      </c>
      <c r="T32" s="116">
        <f t="shared" si="28"/>
        <v>116.76556887409377</v>
      </c>
      <c r="U32" s="51"/>
      <c r="V32" s="167" t="s">
        <v>25</v>
      </c>
      <c r="W32" s="129">
        <f t="shared" ref="W32:AB38" si="29">(W11/W$10)*100</f>
        <v>112.46436398192503</v>
      </c>
      <c r="X32" s="115">
        <f t="shared" si="29"/>
        <v>113.48458406050028</v>
      </c>
      <c r="Y32" s="115">
        <f t="shared" si="29"/>
        <v>119.11830191479886</v>
      </c>
      <c r="Z32" s="115">
        <f t="shared" si="29"/>
        <v>106.03580217273874</v>
      </c>
      <c r="AA32" s="115">
        <f t="shared" si="29"/>
        <v>112.89391989096691</v>
      </c>
      <c r="AB32" s="116">
        <f t="shared" si="29"/>
        <v>108.08600011054</v>
      </c>
      <c r="AC32" s="51"/>
      <c r="AD32" s="167" t="s">
        <v>25</v>
      </c>
      <c r="AE32" s="115">
        <f t="shared" ref="AE32:AG38" si="30">(AE11/AE$10)*100</f>
        <v>103.94555420467435</v>
      </c>
      <c r="AF32" s="115">
        <f t="shared" si="30"/>
        <v>110.16656320351825</v>
      </c>
      <c r="AG32" s="116">
        <f t="shared" si="30"/>
        <v>119.62016755909521</v>
      </c>
      <c r="AH32" s="51"/>
      <c r="AI32" s="167" t="s">
        <v>25</v>
      </c>
      <c r="AJ32" s="110">
        <f t="shared" ref="AJ32:AO38" si="31">(AJ11/AJ$10)*100</f>
        <v>96.673866819669911</v>
      </c>
      <c r="AK32" s="110">
        <f t="shared" si="31"/>
        <v>96.164855897469266</v>
      </c>
      <c r="AL32" s="110">
        <f t="shared" si="31"/>
        <v>97.756039578514518</v>
      </c>
      <c r="AM32" s="110">
        <f t="shared" si="31"/>
        <v>90.225517879963576</v>
      </c>
      <c r="AN32" s="110">
        <f t="shared" si="31"/>
        <v>86.858684626372337</v>
      </c>
      <c r="AO32" s="111">
        <f t="shared" si="31"/>
        <v>82.79794921808859</v>
      </c>
      <c r="AQ32" s="167" t="s">
        <v>25</v>
      </c>
      <c r="AR32" s="109">
        <f t="shared" ref="AR32:AW38" si="32">AR11/AR$10*100</f>
        <v>92.640891440148579</v>
      </c>
      <c r="AS32" s="110">
        <f t="shared" si="32"/>
        <v>76.925897791864202</v>
      </c>
      <c r="AT32" s="110">
        <f t="shared" si="32"/>
        <v>91.720593080724882</v>
      </c>
      <c r="AU32" s="110">
        <f t="shared" si="32"/>
        <v>106.97558935758715</v>
      </c>
      <c r="AV32" s="110">
        <f t="shared" si="32"/>
        <v>81.922188018450854</v>
      </c>
      <c r="AW32" s="111">
        <f t="shared" si="32"/>
        <v>87.177726992292378</v>
      </c>
      <c r="AY32" s="167" t="s">
        <v>25</v>
      </c>
      <c r="AZ32" s="129">
        <f t="shared" ref="AZ32:BK32" si="33">(AZ11/AZ$10)*100</f>
        <v>99.400448743884951</v>
      </c>
      <c r="BA32" s="115">
        <f t="shared" si="33"/>
        <v>96.905267288586046</v>
      </c>
      <c r="BB32" s="115">
        <f t="shared" si="33"/>
        <v>98.394486507474284</v>
      </c>
      <c r="BC32" s="115">
        <f t="shared" si="33"/>
        <v>81.366210225270635</v>
      </c>
      <c r="BD32" s="115">
        <f t="shared" si="33"/>
        <v>92.727492544531316</v>
      </c>
      <c r="BE32" s="115">
        <f t="shared" si="33"/>
        <v>87.603768820428655</v>
      </c>
      <c r="BF32" s="115">
        <f t="shared" si="33"/>
        <v>90.873425299654812</v>
      </c>
      <c r="BG32" s="115">
        <f t="shared" si="33"/>
        <v>90.11637669366192</v>
      </c>
      <c r="BH32" s="115">
        <f t="shared" si="33"/>
        <v>95.092444647340784</v>
      </c>
      <c r="BI32" s="115">
        <f t="shared" si="33"/>
        <v>75.986572937588335</v>
      </c>
      <c r="BJ32" s="115">
        <f t="shared" si="33"/>
        <v>92.492775126504483</v>
      </c>
      <c r="BK32" s="116">
        <f t="shared" si="33"/>
        <v>88.881077791534636</v>
      </c>
      <c r="BL32" s="51"/>
      <c r="BM32" s="167" t="s">
        <v>25</v>
      </c>
      <c r="BN32" s="115">
        <f t="shared" ref="BN32:BY32" si="34">(BN11/BN$10)*100</f>
        <v>93.471745802491427</v>
      </c>
      <c r="BO32" s="115">
        <f t="shared" si="34"/>
        <v>114.34442797466649</v>
      </c>
      <c r="BP32" s="115">
        <f t="shared" si="34"/>
        <v>100.42974900435307</v>
      </c>
      <c r="BQ32" s="115">
        <f t="shared" si="34"/>
        <v>86.970506847047133</v>
      </c>
      <c r="BR32" s="115">
        <f t="shared" si="34"/>
        <v>90.845716092317417</v>
      </c>
      <c r="BS32" s="115">
        <f t="shared" si="34"/>
        <v>101.15463192444236</v>
      </c>
      <c r="BT32" s="115">
        <f t="shared" si="34"/>
        <v>86.145076367433973</v>
      </c>
      <c r="BU32" s="115">
        <f t="shared" si="34"/>
        <v>94.071090493057071</v>
      </c>
      <c r="BV32" s="115">
        <f t="shared" si="34"/>
        <v>92.558203609312571</v>
      </c>
      <c r="BW32" s="115">
        <f t="shared" si="34"/>
        <v>83.671150844632251</v>
      </c>
      <c r="BX32" s="115">
        <f t="shared" si="34"/>
        <v>79.068368467855834</v>
      </c>
      <c r="BY32" s="116">
        <f t="shared" si="34"/>
        <v>77.035581750709454</v>
      </c>
      <c r="BZ32" s="98"/>
      <c r="CA32" s="167" t="s">
        <v>25</v>
      </c>
      <c r="CB32" s="129">
        <f t="shared" ref="CB32:CG38" si="35">(CB11/CB$10)*100</f>
        <v>87.024836315422576</v>
      </c>
      <c r="CC32" s="115">
        <f t="shared" si="35"/>
        <v>88.012432614797106</v>
      </c>
      <c r="CD32" s="115">
        <f t="shared" si="35"/>
        <v>83.590748782075579</v>
      </c>
      <c r="CE32" s="115">
        <f t="shared" si="35"/>
        <v>89.511526680638397</v>
      </c>
      <c r="CF32" s="115">
        <f t="shared" si="35"/>
        <v>89.718731298623581</v>
      </c>
      <c r="CG32" s="116">
        <f t="shared" si="35"/>
        <v>86.512599556077816</v>
      </c>
      <c r="CH32" s="51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</row>
    <row r="33" spans="1:97" s="52" customFormat="1" x14ac:dyDescent="0.25">
      <c r="A33" s="168" t="s">
        <v>26</v>
      </c>
      <c r="B33" s="112">
        <v>0</v>
      </c>
      <c r="C33" s="94">
        <f t="shared" ref="C33:I38" si="36">(C12/C$10)*100</f>
        <v>1.8443960826985855</v>
      </c>
      <c r="D33" s="94">
        <f t="shared" si="36"/>
        <v>0</v>
      </c>
      <c r="E33" s="94">
        <f t="shared" si="36"/>
        <v>1.7650186071238705</v>
      </c>
      <c r="F33" s="94">
        <f t="shared" si="36"/>
        <v>0</v>
      </c>
      <c r="G33" s="94">
        <f t="shared" si="36"/>
        <v>13.517203081977833</v>
      </c>
      <c r="H33" s="94">
        <f t="shared" si="36"/>
        <v>5.0482780188421099</v>
      </c>
      <c r="I33" s="95">
        <f t="shared" si="36"/>
        <v>3.8001676056454894</v>
      </c>
      <c r="K33" s="168" t="s">
        <v>26</v>
      </c>
      <c r="L33" s="98">
        <f t="shared" ref="L33:T33" si="37">(L12/L$10)*100</f>
        <v>29.027516192751158</v>
      </c>
      <c r="M33" s="98">
        <f t="shared" si="37"/>
        <v>52.734375</v>
      </c>
      <c r="N33" s="98">
        <f t="shared" si="37"/>
        <v>45.054264277355848</v>
      </c>
      <c r="O33" s="98">
        <f t="shared" si="37"/>
        <v>26.934076254999418</v>
      </c>
      <c r="P33" s="98">
        <f t="shared" si="37"/>
        <v>40.841000684358605</v>
      </c>
      <c r="Q33" s="98">
        <f t="shared" si="37"/>
        <v>35.175860837878098</v>
      </c>
      <c r="R33" s="98">
        <f t="shared" si="37"/>
        <v>47.974023712071265</v>
      </c>
      <c r="S33" s="98">
        <f t="shared" si="37"/>
        <v>40.916868484784672</v>
      </c>
      <c r="T33" s="99">
        <f t="shared" si="37"/>
        <v>48.226997013197192</v>
      </c>
      <c r="U33" s="51"/>
      <c r="V33" s="168" t="s">
        <v>26</v>
      </c>
      <c r="W33" s="130">
        <f t="shared" si="29"/>
        <v>28.202393188914531</v>
      </c>
      <c r="X33" s="98">
        <f t="shared" si="29"/>
        <v>27.38413806476634</v>
      </c>
      <c r="Y33" s="98">
        <f t="shared" si="29"/>
        <v>25.130940011450626</v>
      </c>
      <c r="Z33" s="98">
        <f t="shared" si="29"/>
        <v>37.212652301782605</v>
      </c>
      <c r="AA33" s="98">
        <f t="shared" si="29"/>
        <v>39.138335731051718</v>
      </c>
      <c r="AB33" s="99">
        <f t="shared" si="29"/>
        <v>38.401591775824905</v>
      </c>
      <c r="AC33" s="51"/>
      <c r="AD33" s="168" t="s">
        <v>26</v>
      </c>
      <c r="AE33" s="98">
        <f t="shared" si="30"/>
        <v>42.131645260105003</v>
      </c>
      <c r="AF33" s="98">
        <f t="shared" si="30"/>
        <v>43.453774410447039</v>
      </c>
      <c r="AG33" s="99">
        <f t="shared" si="30"/>
        <v>29.551982305250345</v>
      </c>
      <c r="AH33" s="51"/>
      <c r="AI33" s="168" t="s">
        <v>26</v>
      </c>
      <c r="AJ33" s="94">
        <f t="shared" si="31"/>
        <v>64.276553376759267</v>
      </c>
      <c r="AK33" s="94">
        <f t="shared" si="31"/>
        <v>52.548630538026153</v>
      </c>
      <c r="AL33" s="94">
        <f t="shared" si="31"/>
        <v>57.722950398355181</v>
      </c>
      <c r="AM33" s="94">
        <f t="shared" si="31"/>
        <v>56.532519112008991</v>
      </c>
      <c r="AN33" s="94">
        <f t="shared" si="31"/>
        <v>56.764906808724987</v>
      </c>
      <c r="AO33" s="95">
        <f t="shared" si="31"/>
        <v>53.335229697055894</v>
      </c>
      <c r="AQ33" s="168" t="s">
        <v>26</v>
      </c>
      <c r="AR33" s="112">
        <f t="shared" si="32"/>
        <v>60.981259496876582</v>
      </c>
      <c r="AS33" s="94">
        <f t="shared" si="32"/>
        <v>50.520601409225449</v>
      </c>
      <c r="AT33" s="94">
        <f t="shared" si="32"/>
        <v>56.006589785831963</v>
      </c>
      <c r="AU33" s="94">
        <f t="shared" si="32"/>
        <v>48.855261094558571</v>
      </c>
      <c r="AV33" s="94">
        <f t="shared" si="32"/>
        <v>59.760062142179002</v>
      </c>
      <c r="AW33" s="95">
        <f t="shared" si="32"/>
        <v>60.804998218645999</v>
      </c>
      <c r="AY33" s="168" t="s">
        <v>26</v>
      </c>
      <c r="AZ33" s="130">
        <f t="shared" ref="AZ33:BK33" si="38">(AZ12/AZ$10)*100</f>
        <v>73.17100084599258</v>
      </c>
      <c r="BA33" s="98">
        <f t="shared" si="38"/>
        <v>72.964343684783188</v>
      </c>
      <c r="BB33" s="98">
        <f t="shared" si="38"/>
        <v>73.061541448262474</v>
      </c>
      <c r="BC33" s="98">
        <f t="shared" si="38"/>
        <v>50.156107874228681</v>
      </c>
      <c r="BD33" s="98">
        <f t="shared" si="38"/>
        <v>64.873861529781578</v>
      </c>
      <c r="BE33" s="98">
        <f t="shared" si="38"/>
        <v>64.023389413212968</v>
      </c>
      <c r="BF33" s="98">
        <f t="shared" si="38"/>
        <v>65.447667087011354</v>
      </c>
      <c r="BG33" s="98">
        <f t="shared" si="38"/>
        <v>67.41581741387995</v>
      </c>
      <c r="BH33" s="98">
        <f t="shared" si="38"/>
        <v>67.349064140607169</v>
      </c>
      <c r="BI33" s="98">
        <f t="shared" si="38"/>
        <v>52.882541099456972</v>
      </c>
      <c r="BJ33" s="98">
        <f t="shared" si="38"/>
        <v>59.849634050468921</v>
      </c>
      <c r="BK33" s="99">
        <f t="shared" si="38"/>
        <v>60.350869829811352</v>
      </c>
      <c r="BL33" s="51"/>
      <c r="BM33" s="168" t="s">
        <v>26</v>
      </c>
      <c r="BN33" s="98">
        <f t="shared" ref="BN33:BY33" si="39">(BN12/BN$10)*100</f>
        <v>69.138833724499008</v>
      </c>
      <c r="BO33" s="98">
        <f t="shared" si="39"/>
        <v>67.151776490140591</v>
      </c>
      <c r="BP33" s="98">
        <f t="shared" si="39"/>
        <v>74.311382791516166</v>
      </c>
      <c r="BQ33" s="98">
        <f t="shared" si="39"/>
        <v>59.162902170399626</v>
      </c>
      <c r="BR33" s="98">
        <f t="shared" si="39"/>
        <v>53.891084413531452</v>
      </c>
      <c r="BS33" s="98">
        <f t="shared" si="39"/>
        <v>68.983187085538205</v>
      </c>
      <c r="BT33" s="98">
        <f t="shared" si="39"/>
        <v>64.411180250351734</v>
      </c>
      <c r="BU33" s="98">
        <f t="shared" si="39"/>
        <v>56.474312760555435</v>
      </c>
      <c r="BV33" s="98">
        <f t="shared" si="39"/>
        <v>68.700922992147682</v>
      </c>
      <c r="BW33" s="98">
        <f t="shared" si="39"/>
        <v>59.616916003949761</v>
      </c>
      <c r="BX33" s="98">
        <f t="shared" si="39"/>
        <v>56.050461195096858</v>
      </c>
      <c r="BY33" s="99">
        <f t="shared" si="39"/>
        <v>53.519973804846103</v>
      </c>
      <c r="BZ33" s="98"/>
      <c r="CA33" s="168" t="s">
        <v>26</v>
      </c>
      <c r="CB33" s="130">
        <f t="shared" si="35"/>
        <v>59.529244522205062</v>
      </c>
      <c r="CC33" s="98">
        <f t="shared" si="35"/>
        <v>59.998133672143616</v>
      </c>
      <c r="CD33" s="98">
        <f t="shared" si="35"/>
        <v>55.568114345396921</v>
      </c>
      <c r="CE33" s="98">
        <f t="shared" si="35"/>
        <v>65.320006448492663</v>
      </c>
      <c r="CF33" s="98">
        <f t="shared" si="35"/>
        <v>67.006782365848792</v>
      </c>
      <c r="CG33" s="99">
        <f t="shared" si="35"/>
        <v>65.470487209617644</v>
      </c>
      <c r="CH33" s="51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</row>
    <row r="34" spans="1:97" s="52" customFormat="1" x14ac:dyDescent="0.25">
      <c r="A34" s="168" t="s">
        <v>27</v>
      </c>
      <c r="B34" s="112">
        <v>0</v>
      </c>
      <c r="C34" s="94">
        <f t="shared" si="36"/>
        <v>3.1537903518317014</v>
      </c>
      <c r="D34" s="94">
        <f t="shared" si="36"/>
        <v>0</v>
      </c>
      <c r="E34" s="94">
        <f t="shared" si="36"/>
        <v>4.6523716699155298</v>
      </c>
      <c r="F34" s="94">
        <f t="shared" si="36"/>
        <v>0.88978089981602282</v>
      </c>
      <c r="G34" s="94">
        <f t="shared" si="36"/>
        <v>19.102709456489045</v>
      </c>
      <c r="H34" s="94">
        <f t="shared" si="36"/>
        <v>8.639224424377467</v>
      </c>
      <c r="I34" s="95">
        <f t="shared" si="36"/>
        <v>12.119049792152405</v>
      </c>
      <c r="K34" s="168" t="s">
        <v>27</v>
      </c>
      <c r="L34" s="98">
        <f t="shared" ref="L34:T34" si="40">(L13/L$10)*100</f>
        <v>7.7265836740318798</v>
      </c>
      <c r="M34" s="98">
        <f t="shared" si="40"/>
        <v>15.728400735294118</v>
      </c>
      <c r="N34" s="98">
        <f t="shared" si="40"/>
        <v>0</v>
      </c>
      <c r="O34" s="98">
        <f t="shared" si="40"/>
        <v>11.110055824653601</v>
      </c>
      <c r="P34" s="98">
        <f t="shared" si="40"/>
        <v>25.014574303601755</v>
      </c>
      <c r="Q34" s="98">
        <f t="shared" si="40"/>
        <v>12.036341700624162</v>
      </c>
      <c r="R34" s="98">
        <f t="shared" si="40"/>
        <v>32.052350679887034</v>
      </c>
      <c r="S34" s="98">
        <f t="shared" si="40"/>
        <v>22.156996946404128</v>
      </c>
      <c r="T34" s="99">
        <f t="shared" si="40"/>
        <v>39.91000118419494</v>
      </c>
      <c r="U34" s="51"/>
      <c r="V34" s="168" t="s">
        <v>27</v>
      </c>
      <c r="W34" s="130">
        <f t="shared" si="29"/>
        <v>25.096483912883272</v>
      </c>
      <c r="X34" s="98">
        <f t="shared" si="29"/>
        <v>23.746364165212334</v>
      </c>
      <c r="Y34" s="98">
        <f t="shared" si="29"/>
        <v>21.955512203397017</v>
      </c>
      <c r="Z34" s="98">
        <f t="shared" si="29"/>
        <v>40.331462697317086</v>
      </c>
      <c r="AA34" s="98">
        <f t="shared" si="29"/>
        <v>41.036571515105621</v>
      </c>
      <c r="AB34" s="99">
        <f t="shared" si="29"/>
        <v>40.328935420959958</v>
      </c>
      <c r="AC34" s="51"/>
      <c r="AD34" s="168" t="s">
        <v>27</v>
      </c>
      <c r="AE34" s="98">
        <f t="shared" si="30"/>
        <v>51.538759347682863</v>
      </c>
      <c r="AF34" s="98">
        <f t="shared" si="30"/>
        <v>53.420641272073176</v>
      </c>
      <c r="AG34" s="99">
        <f t="shared" si="30"/>
        <v>45.662638140778284</v>
      </c>
      <c r="AH34" s="51"/>
      <c r="AI34" s="168" t="s">
        <v>27</v>
      </c>
      <c r="AJ34" s="94">
        <f t="shared" si="31"/>
        <v>68.888588882513758</v>
      </c>
      <c r="AK34" s="94">
        <f t="shared" si="31"/>
        <v>45.097911651811856</v>
      </c>
      <c r="AL34" s="94">
        <f t="shared" si="31"/>
        <v>63.148933436134669</v>
      </c>
      <c r="AM34" s="94">
        <f t="shared" si="31"/>
        <v>61.785930194295858</v>
      </c>
      <c r="AN34" s="94">
        <f t="shared" si="31"/>
        <v>64.162934645348713</v>
      </c>
      <c r="AO34" s="95">
        <f t="shared" si="31"/>
        <v>57.58376170835281</v>
      </c>
      <c r="AQ34" s="168" t="s">
        <v>27</v>
      </c>
      <c r="AR34" s="112">
        <f t="shared" si="32"/>
        <v>52.427486071247678</v>
      </c>
      <c r="AS34" s="94">
        <f t="shared" si="32"/>
        <v>34.423867773790498</v>
      </c>
      <c r="AT34" s="94">
        <f t="shared" si="32"/>
        <v>47.32520593080725</v>
      </c>
      <c r="AU34" s="94">
        <f t="shared" si="32"/>
        <v>22.076734096492604</v>
      </c>
      <c r="AV34" s="94">
        <f t="shared" si="32"/>
        <v>52.694266233205788</v>
      </c>
      <c r="AW34" s="95">
        <f t="shared" si="32"/>
        <v>40.198642695145161</v>
      </c>
      <c r="AY34" s="168" t="s">
        <v>27</v>
      </c>
      <c r="AZ34" s="130">
        <f t="shared" ref="AZ34:BK34" si="41">(AZ13/AZ$10)*100</f>
        <v>72.716739618199881</v>
      </c>
      <c r="BA34" s="98">
        <f t="shared" si="41"/>
        <v>70.49569234611063</v>
      </c>
      <c r="BB34" s="98">
        <f t="shared" si="41"/>
        <v>70.778489613667247</v>
      </c>
      <c r="BC34" s="98">
        <f t="shared" si="41"/>
        <v>12.83854102646049</v>
      </c>
      <c r="BD34" s="98">
        <f t="shared" si="41"/>
        <v>69.890384460385263</v>
      </c>
      <c r="BE34" s="98">
        <f t="shared" si="41"/>
        <v>66.010384773207917</v>
      </c>
      <c r="BF34" s="98">
        <f t="shared" si="41"/>
        <v>71.057357942603844</v>
      </c>
      <c r="BG34" s="98">
        <f t="shared" si="41"/>
        <v>65.858100515364043</v>
      </c>
      <c r="BH34" s="98">
        <f t="shared" si="41"/>
        <v>67.625827436658298</v>
      </c>
      <c r="BI34" s="98">
        <f t="shared" si="41"/>
        <v>60.262776166034371</v>
      </c>
      <c r="BJ34" s="98">
        <f t="shared" si="41"/>
        <v>66.059149845537192</v>
      </c>
      <c r="BK34" s="99">
        <f t="shared" si="41"/>
        <v>69.605271441462236</v>
      </c>
      <c r="BL34" s="51"/>
      <c r="BM34" s="168" t="s">
        <v>27</v>
      </c>
      <c r="BN34" s="98">
        <f t="shared" ref="BN34:BY34" si="42">(BN13/BN$10)*100</f>
        <v>62.688210868387792</v>
      </c>
      <c r="BO34" s="98">
        <f t="shared" si="42"/>
        <v>63.055293536360779</v>
      </c>
      <c r="BP34" s="98">
        <f t="shared" si="42"/>
        <v>71.119755487635445</v>
      </c>
      <c r="BQ34" s="98">
        <f t="shared" si="42"/>
        <v>54.978201398579351</v>
      </c>
      <c r="BR34" s="98">
        <f t="shared" si="42"/>
        <v>47.691274106860575</v>
      </c>
      <c r="BS34" s="98">
        <f t="shared" si="42"/>
        <v>66.88408466742581</v>
      </c>
      <c r="BT34" s="98">
        <f t="shared" si="42"/>
        <v>58.313389321613506</v>
      </c>
      <c r="BU34" s="98">
        <f t="shared" si="42"/>
        <v>51.319625113625676</v>
      </c>
      <c r="BV34" s="98">
        <f t="shared" si="42"/>
        <v>67.893649262983885</v>
      </c>
      <c r="BW34" s="98">
        <f t="shared" si="42"/>
        <v>61.378380387118689</v>
      </c>
      <c r="BX34" s="98">
        <f t="shared" si="42"/>
        <v>59.546476957681648</v>
      </c>
      <c r="BY34" s="99">
        <f t="shared" si="42"/>
        <v>56.013970748744811</v>
      </c>
      <c r="BZ34" s="98"/>
      <c r="CA34" s="168" t="s">
        <v>27</v>
      </c>
      <c r="CB34" s="130">
        <f t="shared" si="35"/>
        <v>66.874888940526802</v>
      </c>
      <c r="CC34" s="98">
        <f t="shared" si="35"/>
        <v>65.956744262836381</v>
      </c>
      <c r="CD34" s="98">
        <f t="shared" si="35"/>
        <v>63.030897007590113</v>
      </c>
      <c r="CE34" s="98">
        <f t="shared" si="35"/>
        <v>69.813531087108387</v>
      </c>
      <c r="CF34" s="98">
        <f t="shared" si="35"/>
        <v>71.455216437263118</v>
      </c>
      <c r="CG34" s="99">
        <f t="shared" si="35"/>
        <v>68.366024887764027</v>
      </c>
      <c r="CH34" s="51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</row>
    <row r="35" spans="1:97" s="52" customFormat="1" x14ac:dyDescent="0.25">
      <c r="A35" s="168" t="s">
        <v>28</v>
      </c>
      <c r="B35" s="112">
        <f>(B14/B$10)*100</f>
        <v>83.010685755783797</v>
      </c>
      <c r="C35" s="94">
        <f t="shared" si="36"/>
        <v>103.1664853101197</v>
      </c>
      <c r="D35" s="94">
        <f t="shared" si="36"/>
        <v>100.7955027577429</v>
      </c>
      <c r="E35" s="94">
        <f t="shared" si="36"/>
        <v>96.735778841041991</v>
      </c>
      <c r="F35" s="94">
        <f t="shared" si="36"/>
        <v>86.423593689022695</v>
      </c>
      <c r="G35" s="94">
        <f t="shared" si="36"/>
        <v>113.63983433212243</v>
      </c>
      <c r="H35" s="94">
        <f t="shared" si="36"/>
        <v>110.43508854227748</v>
      </c>
      <c r="I35" s="95">
        <f t="shared" si="36"/>
        <v>111.89834136789439</v>
      </c>
      <c r="K35" s="168" t="s">
        <v>28</v>
      </c>
      <c r="L35" s="98">
        <f t="shared" ref="L35:T35" si="43">(L14/L$10)*100</f>
        <v>103.70251274748496</v>
      </c>
      <c r="M35" s="98">
        <f t="shared" si="43"/>
        <v>122.16681985294117</v>
      </c>
      <c r="N35" s="98">
        <f t="shared" si="43"/>
        <v>101.65431475575339</v>
      </c>
      <c r="O35" s="98">
        <f t="shared" si="43"/>
        <v>80.769514884815479</v>
      </c>
      <c r="P35" s="98">
        <f t="shared" si="43"/>
        <v>94.166476567054474</v>
      </c>
      <c r="Q35" s="98">
        <f t="shared" si="43"/>
        <v>88.030137020029798</v>
      </c>
      <c r="R35" s="98">
        <f t="shared" si="43"/>
        <v>107.8476256826862</v>
      </c>
      <c r="S35" s="98">
        <f t="shared" si="43"/>
        <v>96.579182899863113</v>
      </c>
      <c r="T35" s="99">
        <f t="shared" si="43"/>
        <v>107.29595663214957</v>
      </c>
      <c r="U35" s="51"/>
      <c r="V35" s="168" t="s">
        <v>28</v>
      </c>
      <c r="W35" s="130">
        <f t="shared" si="29"/>
        <v>97.081240424335277</v>
      </c>
      <c r="X35" s="98">
        <f t="shared" si="29"/>
        <v>92.711847973628082</v>
      </c>
      <c r="Y35" s="98">
        <f t="shared" si="29"/>
        <v>93.163553086367386</v>
      </c>
      <c r="Z35" s="98">
        <f t="shared" si="29"/>
        <v>96.028899825940812</v>
      </c>
      <c r="AA35" s="98">
        <f t="shared" si="29"/>
        <v>95.607632316195961</v>
      </c>
      <c r="AB35" s="99">
        <f t="shared" si="29"/>
        <v>91.413411658810432</v>
      </c>
      <c r="AC35" s="51"/>
      <c r="AD35" s="168" t="s">
        <v>28</v>
      </c>
      <c r="AE35" s="98">
        <f t="shared" si="30"/>
        <v>102.35008048686061</v>
      </c>
      <c r="AF35" s="98">
        <f t="shared" si="30"/>
        <v>103.47037837595268</v>
      </c>
      <c r="AG35" s="99">
        <f t="shared" si="30"/>
        <v>107.58073627344116</v>
      </c>
      <c r="AH35" s="51"/>
      <c r="AI35" s="168" t="s">
        <v>28</v>
      </c>
      <c r="AJ35" s="94">
        <f t="shared" si="31"/>
        <v>112.46413986297208</v>
      </c>
      <c r="AK35" s="94">
        <f t="shared" si="31"/>
        <v>113.4376423134474</v>
      </c>
      <c r="AL35" s="94">
        <f t="shared" si="31"/>
        <v>109.69223849910048</v>
      </c>
      <c r="AM35" s="94">
        <f t="shared" si="31"/>
        <v>109.30538656381765</v>
      </c>
      <c r="AN35" s="94">
        <f t="shared" si="31"/>
        <v>108.67531069508753</v>
      </c>
      <c r="AO35" s="95">
        <f t="shared" si="31"/>
        <v>102.27292737604215</v>
      </c>
      <c r="AQ35" s="168" t="s">
        <v>28</v>
      </c>
      <c r="AR35" s="112">
        <f t="shared" si="32"/>
        <v>108.28769204794868</v>
      </c>
      <c r="AS35" s="94">
        <f t="shared" si="32"/>
        <v>96.675354270896079</v>
      </c>
      <c r="AT35" s="94">
        <f t="shared" si="32"/>
        <v>108.80658978583196</v>
      </c>
      <c r="AU35" s="94">
        <f t="shared" si="32"/>
        <v>109.13046887251059</v>
      </c>
      <c r="AV35" s="94">
        <f t="shared" si="32"/>
        <v>97.573769862961143</v>
      </c>
      <c r="AW35" s="95">
        <f t="shared" si="32"/>
        <v>101.88649733665854</v>
      </c>
      <c r="AY35" s="168" t="s">
        <v>28</v>
      </c>
      <c r="AZ35" s="130">
        <f t="shared" ref="AZ35:BK35" si="44">(AZ14/AZ$10)*100</f>
        <v>119.58656710928017</v>
      </c>
      <c r="BA35" s="98">
        <f t="shared" si="44"/>
        <v>116.08012414604998</v>
      </c>
      <c r="BB35" s="98">
        <f t="shared" si="44"/>
        <v>124.99126383226557</v>
      </c>
      <c r="BC35" s="98">
        <f t="shared" si="44"/>
        <v>56.960116691660311</v>
      </c>
      <c r="BD35" s="98">
        <f t="shared" si="44"/>
        <v>105.01894092044814</v>
      </c>
      <c r="BE35" s="98">
        <f t="shared" si="44"/>
        <v>108.14052586723903</v>
      </c>
      <c r="BF35" s="98">
        <f t="shared" si="44"/>
        <v>110.32137261645458</v>
      </c>
      <c r="BG35" s="98">
        <f t="shared" si="44"/>
        <v>109.19905452009144</v>
      </c>
      <c r="BH35" s="98">
        <f t="shared" si="44"/>
        <v>114.93380506733621</v>
      </c>
      <c r="BI35" s="98">
        <f t="shared" si="44"/>
        <v>92.36312579037417</v>
      </c>
      <c r="BJ35" s="98">
        <f t="shared" si="44"/>
        <v>108.30666681430137</v>
      </c>
      <c r="BK35" s="99">
        <f t="shared" si="44"/>
        <v>108.89136045999201</v>
      </c>
      <c r="BL35" s="51"/>
      <c r="BM35" s="168" t="s">
        <v>28</v>
      </c>
      <c r="BN35" s="98">
        <f t="shared" ref="BN35:BY35" si="45">(BN14/BN$10)*100</f>
        <v>129.24354576638382</v>
      </c>
      <c r="BO35" s="98">
        <f t="shared" si="45"/>
        <v>141.8137717288775</v>
      </c>
      <c r="BP35" s="98">
        <f t="shared" si="45"/>
        <v>129.07659535056032</v>
      </c>
      <c r="BQ35" s="98">
        <f t="shared" si="45"/>
        <v>103.88590619900191</v>
      </c>
      <c r="BR35" s="98">
        <f t="shared" si="45"/>
        <v>105.50426809990516</v>
      </c>
      <c r="BS35" s="98">
        <f t="shared" si="45"/>
        <v>119.02505191238528</v>
      </c>
      <c r="BT35" s="98">
        <f t="shared" si="45"/>
        <v>111.0134458900831</v>
      </c>
      <c r="BU35" s="98">
        <f t="shared" si="45"/>
        <v>107.94596119487197</v>
      </c>
      <c r="BV35" s="98">
        <f t="shared" si="45"/>
        <v>117.23791155806585</v>
      </c>
      <c r="BW35" s="98">
        <f t="shared" si="45"/>
        <v>106.52240850259599</v>
      </c>
      <c r="BX35" s="98">
        <f t="shared" si="45"/>
        <v>97.007898728880065</v>
      </c>
      <c r="BY35" s="99">
        <f t="shared" si="45"/>
        <v>94.678199810812785</v>
      </c>
      <c r="BZ35" s="98"/>
      <c r="CA35" s="168" t="s">
        <v>28</v>
      </c>
      <c r="CB35" s="130">
        <f t="shared" si="35"/>
        <v>104.08767205675309</v>
      </c>
      <c r="CC35" s="98">
        <f t="shared" si="35"/>
        <v>106.19836193839683</v>
      </c>
      <c r="CD35" s="98">
        <f t="shared" si="35"/>
        <v>98.067059168592223</v>
      </c>
      <c r="CE35" s="98">
        <f t="shared" si="35"/>
        <v>105.03304852490731</v>
      </c>
      <c r="CF35" s="98">
        <f t="shared" si="35"/>
        <v>112.83163774187113</v>
      </c>
      <c r="CG35" s="99">
        <f t="shared" si="35"/>
        <v>106.37962377092811</v>
      </c>
      <c r="CH35" s="51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</row>
    <row r="36" spans="1:97" s="52" customFormat="1" x14ac:dyDescent="0.25">
      <c r="A36" s="168" t="s">
        <v>29</v>
      </c>
      <c r="B36" s="112">
        <v>0</v>
      </c>
      <c r="C36" s="94">
        <f t="shared" si="36"/>
        <v>11.969532100108813</v>
      </c>
      <c r="D36" s="94">
        <f t="shared" si="36"/>
        <v>0</v>
      </c>
      <c r="E36" s="94">
        <f t="shared" si="36"/>
        <v>22.427786638312956</v>
      </c>
      <c r="F36" s="94">
        <f t="shared" si="36"/>
        <v>7.524112170374087</v>
      </c>
      <c r="G36" s="94">
        <f t="shared" si="36"/>
        <v>73.77773664360582</v>
      </c>
      <c r="H36" s="94">
        <f t="shared" si="36"/>
        <v>72.80012509284235</v>
      </c>
      <c r="I36" s="95">
        <f t="shared" si="36"/>
        <v>65.516383036981111</v>
      </c>
      <c r="K36" s="168" t="s">
        <v>29</v>
      </c>
      <c r="L36" s="98">
        <f t="shared" ref="L36:T36" si="46">(L15/L$10)*100</f>
        <v>47.52170517708668</v>
      </c>
      <c r="M36" s="98">
        <f t="shared" si="46"/>
        <v>64.347426470588232</v>
      </c>
      <c r="N36" s="98">
        <f t="shared" si="46"/>
        <v>49.108597388890161</v>
      </c>
      <c r="O36" s="98">
        <f t="shared" si="46"/>
        <v>50.324500585683985</v>
      </c>
      <c r="P36" s="98">
        <f t="shared" si="46"/>
        <v>62.196791118546116</v>
      </c>
      <c r="Q36" s="98">
        <f t="shared" si="46"/>
        <v>52.848120745054104</v>
      </c>
      <c r="R36" s="98">
        <f t="shared" si="46"/>
        <v>75.905997686020328</v>
      </c>
      <c r="S36" s="98">
        <f t="shared" si="46"/>
        <v>65.113983363167321</v>
      </c>
      <c r="T36" s="99">
        <f t="shared" si="46"/>
        <v>72.852988776463462</v>
      </c>
      <c r="U36" s="51"/>
      <c r="V36" s="168" t="s">
        <v>29</v>
      </c>
      <c r="W36" s="130">
        <f t="shared" si="29"/>
        <v>66.90941178752206</v>
      </c>
      <c r="X36" s="98">
        <f t="shared" si="29"/>
        <v>56.41749078921854</v>
      </c>
      <c r="Y36" s="98">
        <f t="shared" si="29"/>
        <v>53.945164231641897</v>
      </c>
      <c r="Z36" s="98">
        <f t="shared" si="29"/>
        <v>74.023918132164937</v>
      </c>
      <c r="AA36" s="98">
        <f t="shared" si="29"/>
        <v>67.655788596956157</v>
      </c>
      <c r="AB36" s="99">
        <f t="shared" si="29"/>
        <v>64.878287577674072</v>
      </c>
      <c r="AC36" s="51"/>
      <c r="AD36" s="168" t="s">
        <v>29</v>
      </c>
      <c r="AE36" s="98">
        <f t="shared" si="30"/>
        <v>90.376216642101753</v>
      </c>
      <c r="AF36" s="98">
        <f t="shared" si="30"/>
        <v>97.42862912574887</v>
      </c>
      <c r="AG36" s="99">
        <f t="shared" si="30"/>
        <v>80.040099612529531</v>
      </c>
      <c r="AH36" s="51"/>
      <c r="AI36" s="168" t="s">
        <v>29</v>
      </c>
      <c r="AJ36" s="94">
        <f t="shared" si="31"/>
        <v>80.475210098214589</v>
      </c>
      <c r="AK36" s="94">
        <f t="shared" si="31"/>
        <v>76.226335306746478</v>
      </c>
      <c r="AL36" s="94">
        <f t="shared" si="31"/>
        <v>78.924119763556916</v>
      </c>
      <c r="AM36" s="94">
        <f t="shared" si="31"/>
        <v>94.315755641773222</v>
      </c>
      <c r="AN36" s="94">
        <f t="shared" si="31"/>
        <v>94.331927931160592</v>
      </c>
      <c r="AO36" s="95">
        <f t="shared" si="31"/>
        <v>90.454517747932627</v>
      </c>
      <c r="AQ36" s="168" t="s">
        <v>29</v>
      </c>
      <c r="AR36" s="112">
        <f t="shared" si="32"/>
        <v>92.694918115819689</v>
      </c>
      <c r="AS36" s="94">
        <f t="shared" si="32"/>
        <v>83.467139900987505</v>
      </c>
      <c r="AT36" s="94">
        <f t="shared" si="32"/>
        <v>85.712026359143323</v>
      </c>
      <c r="AU36" s="94">
        <f t="shared" si="32"/>
        <v>88.316083842977363</v>
      </c>
      <c r="AV36" s="94">
        <f t="shared" si="32"/>
        <v>74.865022967672644</v>
      </c>
      <c r="AW36" s="95">
        <f t="shared" si="32"/>
        <v>83.216169480626689</v>
      </c>
      <c r="AY36" s="168" t="s">
        <v>29</v>
      </c>
      <c r="AZ36" s="130">
        <f t="shared" ref="AZ36:BK36" si="47">(AZ15/AZ$10)*100</f>
        <v>83.105896200389893</v>
      </c>
      <c r="BA36" s="98">
        <f t="shared" si="47"/>
        <v>74.9496102598862</v>
      </c>
      <c r="BB36" s="98">
        <f t="shared" si="47"/>
        <v>67.359735973597353</v>
      </c>
      <c r="BC36" s="98">
        <f t="shared" si="47"/>
        <v>33.994640706050099</v>
      </c>
      <c r="BD36" s="98">
        <f t="shared" si="47"/>
        <v>85.482388973966309</v>
      </c>
      <c r="BE36" s="98">
        <f t="shared" si="47"/>
        <v>80.167134875793067</v>
      </c>
      <c r="BF36" s="98">
        <f t="shared" si="47"/>
        <v>84.573350147120635</v>
      </c>
      <c r="BG36" s="98">
        <f t="shared" si="47"/>
        <v>79.770346546802557</v>
      </c>
      <c r="BH36" s="98">
        <f t="shared" si="47"/>
        <v>84.748059803697785</v>
      </c>
      <c r="BI36" s="98">
        <f t="shared" si="47"/>
        <v>76.597485680279704</v>
      </c>
      <c r="BJ36" s="98">
        <f t="shared" si="47"/>
        <v>90.92489453345587</v>
      </c>
      <c r="BK36" s="99">
        <f t="shared" si="47"/>
        <v>93.888107779153458</v>
      </c>
      <c r="BL36" s="51"/>
      <c r="BM36" s="168" t="s">
        <v>29</v>
      </c>
      <c r="BN36" s="98">
        <f t="shared" ref="BN36:BY36" si="48">(BN15/BN$10)*100</f>
        <v>78.66762953601733</v>
      </c>
      <c r="BO36" s="98">
        <f t="shared" si="48"/>
        <v>82.372097201635</v>
      </c>
      <c r="BP36" s="98">
        <f t="shared" si="48"/>
        <v>92.560896545336675</v>
      </c>
      <c r="BQ36" s="98">
        <f t="shared" si="48"/>
        <v>79.339025409364325</v>
      </c>
      <c r="BR36" s="98">
        <f t="shared" si="48"/>
        <v>73.479291811571287</v>
      </c>
      <c r="BS36" s="98">
        <f t="shared" si="48"/>
        <v>92.975919351597554</v>
      </c>
      <c r="BT36" s="98">
        <f t="shared" si="48"/>
        <v>83.393527986887719</v>
      </c>
      <c r="BU36" s="98">
        <f t="shared" si="48"/>
        <v>77.096197849731993</v>
      </c>
      <c r="BV36" s="98">
        <f t="shared" si="48"/>
        <v>92.870918859347015</v>
      </c>
      <c r="BW36" s="98">
        <f t="shared" si="48"/>
        <v>90.077827208731946</v>
      </c>
      <c r="BX36" s="98">
        <f t="shared" si="48"/>
        <v>82.083137172847898</v>
      </c>
      <c r="BY36" s="99">
        <f t="shared" si="48"/>
        <v>79.101178781925341</v>
      </c>
      <c r="BZ36" s="98"/>
      <c r="CA36" s="168" t="s">
        <v>29</v>
      </c>
      <c r="CB36" s="130">
        <f t="shared" si="35"/>
        <v>90.73251411309613</v>
      </c>
      <c r="CC36" s="98">
        <f t="shared" si="35"/>
        <v>95.1123744715062</v>
      </c>
      <c r="CD36" s="98">
        <f t="shared" si="35"/>
        <v>88.593359897558429</v>
      </c>
      <c r="CE36" s="98">
        <f t="shared" si="35"/>
        <v>82.396689773765388</v>
      </c>
      <c r="CF36" s="98">
        <f t="shared" si="35"/>
        <v>93.599640933572715</v>
      </c>
      <c r="CG36" s="99">
        <f t="shared" si="35"/>
        <v>87.140317575100184</v>
      </c>
      <c r="CH36" s="51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</row>
    <row r="37" spans="1:97" s="52" customFormat="1" x14ac:dyDescent="0.25">
      <c r="A37" s="168" t="s">
        <v>30</v>
      </c>
      <c r="B37" s="112">
        <f>(B16/B$10)*100</f>
        <v>73.918456271397446</v>
      </c>
      <c r="C37" s="94">
        <f t="shared" si="36"/>
        <v>127.93434892999637</v>
      </c>
      <c r="D37" s="94">
        <f t="shared" si="36"/>
        <v>131.48493848112005</v>
      </c>
      <c r="E37" s="94">
        <f t="shared" si="36"/>
        <v>120.87305806604051</v>
      </c>
      <c r="F37" s="94">
        <f t="shared" si="36"/>
        <v>82.911300663433124</v>
      </c>
      <c r="G37" s="94">
        <f t="shared" si="36"/>
        <v>125.13940627964553</v>
      </c>
      <c r="H37" s="94">
        <f t="shared" si="36"/>
        <v>125.25546303897424</v>
      </c>
      <c r="I37" s="95">
        <f t="shared" si="36"/>
        <v>120.07285037462351</v>
      </c>
      <c r="K37" s="168" t="s">
        <v>30</v>
      </c>
      <c r="L37" s="98">
        <f t="shared" ref="L37:T37" si="49">(L16/L$10)*100</f>
        <v>136.64155450411135</v>
      </c>
      <c r="M37" s="98">
        <f t="shared" si="49"/>
        <v>130.31479779411765</v>
      </c>
      <c r="N37" s="98">
        <f t="shared" si="49"/>
        <v>88.525342450037854</v>
      </c>
      <c r="O37" s="98">
        <f t="shared" si="49"/>
        <v>87.000981416405494</v>
      </c>
      <c r="P37" s="98">
        <f t="shared" si="49"/>
        <v>97.119357209844623</v>
      </c>
      <c r="Q37" s="98">
        <f t="shared" si="49"/>
        <v>91.459946570805997</v>
      </c>
      <c r="R37" s="98">
        <f t="shared" si="49"/>
        <v>119.53944340080366</v>
      </c>
      <c r="S37" s="98">
        <f t="shared" si="49"/>
        <v>119.99183952827208</v>
      </c>
      <c r="T37" s="99">
        <f t="shared" si="49"/>
        <v>126.05492032999565</v>
      </c>
      <c r="U37" s="51"/>
      <c r="V37" s="168" t="s">
        <v>30</v>
      </c>
      <c r="W37" s="130">
        <f t="shared" si="29"/>
        <v>97.117118864301915</v>
      </c>
      <c r="X37" s="98">
        <f t="shared" si="29"/>
        <v>72.365716501842158</v>
      </c>
      <c r="Y37" s="98">
        <f t="shared" si="29"/>
        <v>67.752708920884658</v>
      </c>
      <c r="Z37" s="98">
        <f t="shared" si="29"/>
        <v>77.597383110257496</v>
      </c>
      <c r="AA37" s="98">
        <f t="shared" si="29"/>
        <v>62.238964185659121</v>
      </c>
      <c r="AB37" s="99">
        <f t="shared" si="29"/>
        <v>55.278679205059575</v>
      </c>
      <c r="AC37" s="51"/>
      <c r="AD37" s="168" t="s">
        <v>30</v>
      </c>
      <c r="AE37" s="98">
        <f t="shared" si="30"/>
        <v>104.18327910941458</v>
      </c>
      <c r="AF37" s="98">
        <f t="shared" si="30"/>
        <v>102.09793347942828</v>
      </c>
      <c r="AG37" s="99">
        <f t="shared" si="30"/>
        <v>107.76850430036519</v>
      </c>
      <c r="AH37" s="51"/>
      <c r="AI37" s="168" t="s">
        <v>30</v>
      </c>
      <c r="AJ37" s="94">
        <f t="shared" si="31"/>
        <v>145.23102365925274</v>
      </c>
      <c r="AK37" s="94">
        <f t="shared" si="31"/>
        <v>144.42619218007937</v>
      </c>
      <c r="AL37" s="94">
        <f t="shared" si="31"/>
        <v>137.9208429709586</v>
      </c>
      <c r="AM37" s="94">
        <f t="shared" si="31"/>
        <v>122.27170810471621</v>
      </c>
      <c r="AN37" s="94">
        <f t="shared" si="31"/>
        <v>120.06182849493159</v>
      </c>
      <c r="AO37" s="95">
        <f t="shared" si="31"/>
        <v>112.93049149684052</v>
      </c>
      <c r="AQ37" s="168" t="s">
        <v>30</v>
      </c>
      <c r="AR37" s="112">
        <f t="shared" si="32"/>
        <v>116.15127469187911</v>
      </c>
      <c r="AS37" s="94">
        <f t="shared" si="32"/>
        <v>104.19689865625901</v>
      </c>
      <c r="AT37" s="94">
        <f t="shared" si="32"/>
        <v>130.40131795716638</v>
      </c>
      <c r="AU37" s="94">
        <f t="shared" si="32"/>
        <v>126.80727614865926</v>
      </c>
      <c r="AV37" s="94">
        <f t="shared" si="32"/>
        <v>113.26083412449532</v>
      </c>
      <c r="AW37" s="95">
        <f t="shared" si="32"/>
        <v>114.81999635039668</v>
      </c>
      <c r="AY37" s="168" t="s">
        <v>30</v>
      </c>
      <c r="AZ37" s="130">
        <f t="shared" ref="AZ37:BK37" si="50">(AZ16/AZ$10)*100</f>
        <v>146.4063706918748</v>
      </c>
      <c r="BA37" s="98">
        <f t="shared" si="50"/>
        <v>145.99111713607905</v>
      </c>
      <c r="BB37" s="98">
        <f t="shared" si="50"/>
        <v>157.89167152009318</v>
      </c>
      <c r="BC37" s="98">
        <f t="shared" si="50"/>
        <v>46.899558308954283</v>
      </c>
      <c r="BD37" s="98">
        <f t="shared" si="50"/>
        <v>122.15845893447248</v>
      </c>
      <c r="BE37" s="98">
        <f t="shared" si="50"/>
        <v>122.28622833875194</v>
      </c>
      <c r="BF37" s="98">
        <f t="shared" si="50"/>
        <v>127.94910008024762</v>
      </c>
      <c r="BG37" s="98">
        <f t="shared" si="50"/>
        <v>127.45379160692836</v>
      </c>
      <c r="BH37" s="98">
        <f t="shared" si="50"/>
        <v>137.39443049532071</v>
      </c>
      <c r="BI37" s="98">
        <f t="shared" si="50"/>
        <v>103.43859257606189</v>
      </c>
      <c r="BJ37" s="98">
        <f t="shared" si="50"/>
        <v>124.64650714736527</v>
      </c>
      <c r="BK37" s="99">
        <f t="shared" si="50"/>
        <v>128.81245671835981</v>
      </c>
      <c r="BL37" s="51"/>
      <c r="BM37" s="168" t="s">
        <v>30</v>
      </c>
      <c r="BN37" s="98">
        <f t="shared" ref="BN37:BY37" si="51">(BN16/BN$10)*100</f>
        <v>156.29897093338147</v>
      </c>
      <c r="BO37" s="98">
        <f t="shared" si="51"/>
        <v>186.03287966581323</v>
      </c>
      <c r="BP37" s="98">
        <f t="shared" si="51"/>
        <v>160.49828656108178</v>
      </c>
      <c r="BQ37" s="98">
        <f t="shared" si="51"/>
        <v>115.44034751622083</v>
      </c>
      <c r="BR37" s="98">
        <f t="shared" si="51"/>
        <v>111.15633891874803</v>
      </c>
      <c r="BS37" s="98">
        <f t="shared" si="51"/>
        <v>131.41871525219372</v>
      </c>
      <c r="BT37" s="98">
        <f t="shared" si="51"/>
        <v>127.84764225519632</v>
      </c>
      <c r="BU37" s="98">
        <f t="shared" si="51"/>
        <v>123.66705325517977</v>
      </c>
      <c r="BV37" s="98">
        <f t="shared" si="51"/>
        <v>144.56261193001791</v>
      </c>
      <c r="BW37" s="98">
        <f t="shared" si="51"/>
        <v>126.57167429366234</v>
      </c>
      <c r="BX37" s="98">
        <f t="shared" si="51"/>
        <v>112.7914072989137</v>
      </c>
      <c r="BY37" s="99">
        <f t="shared" si="51"/>
        <v>110.47169468092848</v>
      </c>
      <c r="BZ37" s="98"/>
      <c r="CA37" s="168" t="s">
        <v>30</v>
      </c>
      <c r="CB37" s="130">
        <f t="shared" si="35"/>
        <v>110.55167511857735</v>
      </c>
      <c r="CC37" s="98">
        <f t="shared" si="35"/>
        <v>112.59412393852604</v>
      </c>
      <c r="CD37" s="98">
        <f t="shared" si="35"/>
        <v>107.69027162754763</v>
      </c>
      <c r="CE37" s="98">
        <f t="shared" si="35"/>
        <v>119.01553011983448</v>
      </c>
      <c r="CF37" s="98">
        <f t="shared" si="35"/>
        <v>129.83044085378017</v>
      </c>
      <c r="CG37" s="99">
        <f t="shared" si="35"/>
        <v>122.13584822280474</v>
      </c>
      <c r="CH37" s="51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</row>
    <row r="38" spans="1:97" s="52" customFormat="1" x14ac:dyDescent="0.25">
      <c r="A38" s="166" t="s">
        <v>31</v>
      </c>
      <c r="B38" s="113">
        <f>(B17/B$10)*100</f>
        <v>7.666770411868451</v>
      </c>
      <c r="C38" s="100">
        <f t="shared" si="36"/>
        <v>32.295973884657236</v>
      </c>
      <c r="D38" s="100">
        <f t="shared" si="36"/>
        <v>65.424268137462889</v>
      </c>
      <c r="E38" s="100">
        <f t="shared" si="36"/>
        <v>78.94736842105263</v>
      </c>
      <c r="F38" s="100">
        <f t="shared" si="36"/>
        <v>20.333389084016279</v>
      </c>
      <c r="G38" s="100">
        <f t="shared" si="36"/>
        <v>121.151191219911</v>
      </c>
      <c r="H38" s="100">
        <f t="shared" si="36"/>
        <v>125.29846370352998</v>
      </c>
      <c r="I38" s="114">
        <f t="shared" si="36"/>
        <v>106.62706084416824</v>
      </c>
      <c r="K38" s="166" t="s">
        <v>31</v>
      </c>
      <c r="L38" s="117">
        <f t="shared" ref="L38:T38" si="52">(L17/L$10)*100</f>
        <v>158.23188938398641</v>
      </c>
      <c r="M38" s="117">
        <f t="shared" si="52"/>
        <v>154.5703125</v>
      </c>
      <c r="N38" s="117">
        <f t="shared" si="52"/>
        <v>100.89484432003304</v>
      </c>
      <c r="O38" s="117">
        <f t="shared" si="52"/>
        <v>92.177161490486597</v>
      </c>
      <c r="P38" s="117">
        <f t="shared" si="52"/>
        <v>106.15922743517604</v>
      </c>
      <c r="Q38" s="117">
        <f t="shared" si="52"/>
        <v>96.741311600536747</v>
      </c>
      <c r="R38" s="117">
        <f t="shared" si="52"/>
        <v>129.22830022020128</v>
      </c>
      <c r="S38" s="117">
        <f t="shared" si="52"/>
        <v>128.46556807412867</v>
      </c>
      <c r="T38" s="118">
        <f t="shared" si="52"/>
        <v>137.39819212905093</v>
      </c>
      <c r="U38" s="51"/>
      <c r="V38" s="166" t="s">
        <v>31</v>
      </c>
      <c r="W38" s="131">
        <f t="shared" si="29"/>
        <v>105.18007098112987</v>
      </c>
      <c r="X38" s="117">
        <f t="shared" si="29"/>
        <v>76.2565445026178</v>
      </c>
      <c r="Y38" s="117">
        <f t="shared" si="29"/>
        <v>68.889289425136241</v>
      </c>
      <c r="Z38" s="117">
        <f t="shared" si="29"/>
        <v>83.33833503391152</v>
      </c>
      <c r="AA38" s="117">
        <f t="shared" si="29"/>
        <v>65.7106080109033</v>
      </c>
      <c r="AB38" s="118">
        <f t="shared" si="29"/>
        <v>56.785181325058623</v>
      </c>
      <c r="AC38" s="51"/>
      <c r="AD38" s="166" t="s">
        <v>31</v>
      </c>
      <c r="AE38" s="117">
        <f t="shared" si="30"/>
        <v>113.03411691990028</v>
      </c>
      <c r="AF38" s="117">
        <f t="shared" si="30"/>
        <v>107.48300337314795</v>
      </c>
      <c r="AG38" s="118">
        <f t="shared" si="30"/>
        <v>108.40580171378107</v>
      </c>
      <c r="AH38" s="51"/>
      <c r="AI38" s="166" t="s">
        <v>31</v>
      </c>
      <c r="AJ38" s="100">
        <f t="shared" si="31"/>
        <v>154.47028249350299</v>
      </c>
      <c r="AK38" s="100">
        <f t="shared" si="31"/>
        <v>157.92238631188602</v>
      </c>
      <c r="AL38" s="100">
        <f t="shared" si="31"/>
        <v>152.65837830891803</v>
      </c>
      <c r="AM38" s="100">
        <f t="shared" si="31"/>
        <v>135.48443873061058</v>
      </c>
      <c r="AN38" s="100">
        <f t="shared" si="31"/>
        <v>129.59211134649487</v>
      </c>
      <c r="AO38" s="114">
        <f t="shared" si="31"/>
        <v>121.45058279320831</v>
      </c>
      <c r="AQ38" s="166" t="s">
        <v>31</v>
      </c>
      <c r="AR38" s="113">
        <f t="shared" si="32"/>
        <v>125.3702515617086</v>
      </c>
      <c r="AS38" s="100">
        <f t="shared" si="32"/>
        <v>111.40935641878617</v>
      </c>
      <c r="AT38" s="100">
        <f t="shared" si="32"/>
        <v>143.01416803953873</v>
      </c>
      <c r="AU38" s="100">
        <f t="shared" si="32"/>
        <v>141.60394124719042</v>
      </c>
      <c r="AV38" s="100">
        <f t="shared" si="32"/>
        <v>124.87317433374569</v>
      </c>
      <c r="AW38" s="114">
        <f t="shared" si="32"/>
        <v>129.99278768867146</v>
      </c>
      <c r="AY38" s="166" t="s">
        <v>31</v>
      </c>
      <c r="AZ38" s="131">
        <f t="shared" ref="AZ38:BK38" si="53">(AZ17/AZ$10)*100</f>
        <v>167.19387942766764</v>
      </c>
      <c r="BA38" s="117">
        <f t="shared" si="53"/>
        <v>168.30529939532312</v>
      </c>
      <c r="BB38" s="117">
        <f t="shared" si="53"/>
        <v>174.1603572121918</v>
      </c>
      <c r="BC38" s="117">
        <f t="shared" si="53"/>
        <v>52.373577205791968</v>
      </c>
      <c r="BD38" s="117">
        <f t="shared" si="53"/>
        <v>133.92762150398968</v>
      </c>
      <c r="BE38" s="117">
        <f t="shared" si="53"/>
        <v>130.51355702155865</v>
      </c>
      <c r="BF38" s="117">
        <f t="shared" si="53"/>
        <v>135.38283210414357</v>
      </c>
      <c r="BG38" s="117">
        <f t="shared" si="53"/>
        <v>138.6096795443097</v>
      </c>
      <c r="BH38" s="117">
        <f t="shared" si="53"/>
        <v>146.07110248801644</v>
      </c>
      <c r="BI38" s="117">
        <f t="shared" si="53"/>
        <v>114.79673435988991</v>
      </c>
      <c r="BJ38" s="117">
        <f t="shared" si="53"/>
        <v>136.78097283890469</v>
      </c>
      <c r="BK38" s="118">
        <f t="shared" si="53"/>
        <v>139.87576857700458</v>
      </c>
      <c r="BL38" s="51"/>
      <c r="BM38" s="166" t="s">
        <v>31</v>
      </c>
      <c r="BN38" s="117">
        <f t="shared" ref="BN38:BY38" si="54">(BN17/BN$10)*100</f>
        <v>176.83336342300052</v>
      </c>
      <c r="BO38" s="117">
        <f t="shared" si="54"/>
        <v>206.43444279746666</v>
      </c>
      <c r="BP38" s="117">
        <f t="shared" si="54"/>
        <v>181.6171158655182</v>
      </c>
      <c r="BQ38" s="117">
        <f t="shared" si="54"/>
        <v>126.67864998462666</v>
      </c>
      <c r="BR38" s="117">
        <f t="shared" si="54"/>
        <v>122.0233955105912</v>
      </c>
      <c r="BS38" s="117">
        <f t="shared" si="54"/>
        <v>145.65275638019961</v>
      </c>
      <c r="BT38" s="117">
        <f t="shared" si="54"/>
        <v>145.2721813672164</v>
      </c>
      <c r="BU38" s="117">
        <f t="shared" si="54"/>
        <v>135.50919976177789</v>
      </c>
      <c r="BV38" s="117">
        <f t="shared" si="54"/>
        <v>151.67240666758505</v>
      </c>
      <c r="BW38" s="117">
        <f t="shared" si="54"/>
        <v>133.2777677500186</v>
      </c>
      <c r="BX38" s="117">
        <f t="shared" si="54"/>
        <v>121.99264180223537</v>
      </c>
      <c r="BY38" s="118">
        <f t="shared" si="54"/>
        <v>119.94197045768755</v>
      </c>
      <c r="BZ38" s="98"/>
      <c r="CA38" s="166" t="s">
        <v>31</v>
      </c>
      <c r="CB38" s="131">
        <f t="shared" si="35"/>
        <v>121.65147145258956</v>
      </c>
      <c r="CC38" s="117">
        <f t="shared" si="35"/>
        <v>122.80006603929338</v>
      </c>
      <c r="CD38" s="117">
        <f t="shared" si="35"/>
        <v>116.37133639036534</v>
      </c>
      <c r="CE38" s="117">
        <f t="shared" si="35"/>
        <v>129.71572894835833</v>
      </c>
      <c r="CF38" s="117">
        <f t="shared" si="35"/>
        <v>141.83024137243169</v>
      </c>
      <c r="CG38" s="118">
        <f t="shared" si="35"/>
        <v>135.32194401759619</v>
      </c>
      <c r="CH38" s="51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</row>
    <row r="39" spans="1:97" s="52" customFormat="1" x14ac:dyDescent="0.25">
      <c r="A39" s="156"/>
      <c r="B39" s="94"/>
      <c r="C39" s="94"/>
      <c r="D39" s="94"/>
      <c r="E39" s="94"/>
      <c r="F39" s="94"/>
      <c r="G39" s="94"/>
      <c r="H39" s="94"/>
      <c r="I39" s="95"/>
      <c r="K39" s="156"/>
      <c r="L39" s="98"/>
      <c r="M39" s="98"/>
      <c r="N39" s="98"/>
      <c r="O39" s="98"/>
      <c r="P39" s="98"/>
      <c r="Q39" s="98"/>
      <c r="R39" s="98"/>
      <c r="S39" s="98"/>
      <c r="T39" s="99"/>
      <c r="U39" s="51"/>
      <c r="V39" s="156"/>
      <c r="W39" s="94"/>
      <c r="X39" s="94"/>
      <c r="Y39" s="94"/>
      <c r="Z39" s="94"/>
      <c r="AA39" s="94"/>
      <c r="AB39" s="95"/>
      <c r="AD39" s="156"/>
      <c r="AE39" s="94"/>
      <c r="AF39" s="94"/>
      <c r="AG39" s="95"/>
      <c r="AH39" s="51"/>
      <c r="AI39" s="156"/>
      <c r="AJ39" s="94"/>
      <c r="AK39" s="94"/>
      <c r="AL39" s="94"/>
      <c r="AM39" s="94"/>
      <c r="AN39" s="94"/>
      <c r="AO39" s="95"/>
      <c r="AQ39" s="156"/>
      <c r="AR39" s="94"/>
      <c r="AS39" s="94"/>
      <c r="AT39" s="94"/>
      <c r="AU39" s="94"/>
      <c r="AV39" s="94"/>
      <c r="AW39" s="95"/>
      <c r="AY39" s="156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9"/>
      <c r="BL39" s="51"/>
      <c r="BM39" s="156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9"/>
      <c r="BZ39" s="98"/>
      <c r="CA39" s="156"/>
      <c r="CB39" s="112"/>
      <c r="CC39" s="94"/>
      <c r="CD39" s="94"/>
      <c r="CE39" s="94"/>
      <c r="CF39" s="94"/>
      <c r="CG39" s="95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</row>
    <row r="40" spans="1:97" s="52" customFormat="1" x14ac:dyDescent="0.25">
      <c r="A40" s="154" t="s">
        <v>309</v>
      </c>
      <c r="B40" s="94"/>
      <c r="C40" s="94"/>
      <c r="D40" s="94"/>
      <c r="E40" s="94"/>
      <c r="F40" s="94"/>
      <c r="G40" s="94"/>
      <c r="H40" s="94"/>
      <c r="I40" s="95"/>
      <c r="K40" s="154" t="s">
        <v>309</v>
      </c>
      <c r="L40" s="98"/>
      <c r="M40" s="98"/>
      <c r="N40" s="98"/>
      <c r="O40" s="98"/>
      <c r="P40" s="98"/>
      <c r="Q40" s="98"/>
      <c r="R40" s="98"/>
      <c r="S40" s="98"/>
      <c r="T40" s="99"/>
      <c r="U40" s="51"/>
      <c r="V40" s="154" t="s">
        <v>309</v>
      </c>
      <c r="W40" s="94"/>
      <c r="X40" s="94"/>
      <c r="Y40" s="94"/>
      <c r="Z40" s="94"/>
      <c r="AA40" s="94"/>
      <c r="AB40" s="95"/>
      <c r="AD40" s="154" t="s">
        <v>309</v>
      </c>
      <c r="AE40" s="94"/>
      <c r="AF40" s="94"/>
      <c r="AG40" s="95"/>
      <c r="AH40" s="51"/>
      <c r="AI40" s="154" t="s">
        <v>309</v>
      </c>
      <c r="AJ40" s="94"/>
      <c r="AK40" s="94"/>
      <c r="AL40" s="94"/>
      <c r="AM40" s="94"/>
      <c r="AN40" s="94"/>
      <c r="AO40" s="95"/>
      <c r="AQ40" s="154" t="s">
        <v>309</v>
      </c>
      <c r="AR40" s="94"/>
      <c r="AS40" s="94"/>
      <c r="AT40" s="94"/>
      <c r="AU40" s="94"/>
      <c r="AV40" s="94"/>
      <c r="AW40" s="95"/>
      <c r="AY40" s="154" t="s">
        <v>309</v>
      </c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9"/>
      <c r="BL40" s="51"/>
      <c r="BM40" s="154" t="s">
        <v>309</v>
      </c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9"/>
      <c r="BZ40" s="98"/>
      <c r="CA40" s="154" t="s">
        <v>309</v>
      </c>
      <c r="CB40" s="112"/>
      <c r="CC40" s="94"/>
      <c r="CD40" s="94"/>
      <c r="CE40" s="94"/>
      <c r="CF40" s="94"/>
      <c r="CG40" s="95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</row>
    <row r="41" spans="1:97" s="52" customFormat="1" x14ac:dyDescent="0.25">
      <c r="A41" s="156"/>
      <c r="B41" s="119" t="s">
        <v>171</v>
      </c>
      <c r="C41" s="119" t="s">
        <v>172</v>
      </c>
      <c r="D41" s="119" t="s">
        <v>35</v>
      </c>
      <c r="E41" s="96"/>
      <c r="F41" s="96"/>
      <c r="G41" s="96"/>
      <c r="H41" s="96"/>
      <c r="I41" s="97"/>
      <c r="J41" s="53"/>
      <c r="K41" s="156"/>
      <c r="L41" s="132" t="s">
        <v>171</v>
      </c>
      <c r="M41" s="133" t="s">
        <v>172</v>
      </c>
      <c r="N41" s="134" t="s">
        <v>35</v>
      </c>
      <c r="O41" s="96"/>
      <c r="P41" s="96"/>
      <c r="Q41" s="96"/>
      <c r="R41" s="96"/>
      <c r="S41" s="96"/>
      <c r="T41" s="97"/>
      <c r="U41" s="53"/>
      <c r="V41" s="156"/>
      <c r="W41" s="132" t="s">
        <v>171</v>
      </c>
      <c r="X41" s="133" t="s">
        <v>172</v>
      </c>
      <c r="Y41" s="134" t="s">
        <v>35</v>
      </c>
      <c r="Z41" s="94"/>
      <c r="AA41" s="94"/>
      <c r="AB41" s="95"/>
      <c r="AD41" s="156"/>
      <c r="AE41" s="132" t="s">
        <v>171</v>
      </c>
      <c r="AF41" s="133" t="s">
        <v>172</v>
      </c>
      <c r="AG41" s="134" t="s">
        <v>35</v>
      </c>
      <c r="AH41" s="53"/>
      <c r="AI41" s="156"/>
      <c r="AJ41" s="132" t="s">
        <v>171</v>
      </c>
      <c r="AK41" s="133" t="s">
        <v>172</v>
      </c>
      <c r="AL41" s="134" t="s">
        <v>35</v>
      </c>
      <c r="AM41" s="96"/>
      <c r="AN41" s="96"/>
      <c r="AO41" s="97"/>
      <c r="AP41" s="53"/>
      <c r="AQ41" s="156"/>
      <c r="AR41" s="132" t="s">
        <v>171</v>
      </c>
      <c r="AS41" s="133" t="s">
        <v>172</v>
      </c>
      <c r="AT41" s="134" t="s">
        <v>35</v>
      </c>
      <c r="AU41" s="96"/>
      <c r="AV41" s="96"/>
      <c r="AW41" s="97"/>
      <c r="AY41" s="156"/>
      <c r="AZ41" s="132" t="s">
        <v>171</v>
      </c>
      <c r="BA41" s="133" t="s">
        <v>172</v>
      </c>
      <c r="BB41" s="134" t="s">
        <v>35</v>
      </c>
      <c r="BC41" s="96"/>
      <c r="BD41" s="96"/>
      <c r="BE41" s="96"/>
      <c r="BF41" s="96"/>
      <c r="BG41" s="96"/>
      <c r="BH41" s="96"/>
      <c r="BI41" s="96"/>
      <c r="BJ41" s="96"/>
      <c r="BK41" s="97"/>
      <c r="BL41" s="53"/>
      <c r="BM41" s="156"/>
      <c r="BN41" s="132" t="s">
        <v>171</v>
      </c>
      <c r="BO41" s="133" t="s">
        <v>172</v>
      </c>
      <c r="BP41" s="134" t="s">
        <v>35</v>
      </c>
      <c r="BQ41" s="98"/>
      <c r="BR41" s="98"/>
      <c r="BS41" s="98"/>
      <c r="BT41" s="96"/>
      <c r="BU41" s="96"/>
      <c r="BV41" s="96"/>
      <c r="BW41" s="96"/>
      <c r="BX41" s="96"/>
      <c r="BY41" s="97"/>
      <c r="BZ41" s="96"/>
      <c r="CA41" s="156"/>
      <c r="CB41" s="132" t="s">
        <v>171</v>
      </c>
      <c r="CC41" s="133" t="s">
        <v>172</v>
      </c>
      <c r="CD41" s="134" t="s">
        <v>35</v>
      </c>
      <c r="CE41" s="94"/>
      <c r="CF41" s="94"/>
      <c r="CG41" s="95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</row>
    <row r="42" spans="1:97" s="52" customFormat="1" x14ac:dyDescent="0.25">
      <c r="A42" s="167" t="s">
        <v>25</v>
      </c>
      <c r="B42" s="115">
        <f t="shared" ref="B42:B48" si="55">AVERAGE(B32:I32)</f>
        <v>90.493515886661044</v>
      </c>
      <c r="C42" s="115">
        <f t="shared" ref="C42:C48" si="56">STDEV(B32:I32)</f>
        <v>41.069237654861539</v>
      </c>
      <c r="D42" s="116">
        <f t="shared" ref="D42:D48" si="57">(C42/B42)</f>
        <v>0.4538362472986337</v>
      </c>
      <c r="E42" s="98"/>
      <c r="F42" s="98"/>
      <c r="G42" s="98"/>
      <c r="H42" s="98"/>
      <c r="I42" s="99"/>
      <c r="J42" s="51"/>
      <c r="K42" s="167" t="s">
        <v>25</v>
      </c>
      <c r="L42" s="115">
        <f t="shared" ref="L42:L48" si="58">AVERAGE(L32:T32)</f>
        <v>123.24683774774164</v>
      </c>
      <c r="M42" s="115">
        <f t="shared" ref="M42:M48" si="59">STDEV(L32:T32)</f>
        <v>19.374541335799297</v>
      </c>
      <c r="N42" s="116">
        <f t="shared" ref="N42:N48" si="60">(M42/L42)</f>
        <v>0.15720112328930172</v>
      </c>
      <c r="O42" s="98"/>
      <c r="P42" s="98"/>
      <c r="Q42" s="98"/>
      <c r="R42" s="98"/>
      <c r="S42" s="98"/>
      <c r="T42" s="99"/>
      <c r="U42" s="51"/>
      <c r="V42" s="167" t="s">
        <v>25</v>
      </c>
      <c r="W42" s="129">
        <f t="shared" ref="W42:W48" si="61">AVERAGE(W32:AB32)</f>
        <v>112.01382868857831</v>
      </c>
      <c r="X42" s="115">
        <f t="shared" ref="X42:X48" si="62">STDEV(W32:AB32)</f>
        <v>4.5777470905180051</v>
      </c>
      <c r="Y42" s="116">
        <f t="shared" ref="Y42:Y48" si="63">(X42/W42)</f>
        <v>4.0867695927483134E-2</v>
      </c>
      <c r="Z42" s="94"/>
      <c r="AA42" s="94"/>
      <c r="AB42" s="95"/>
      <c r="AD42" s="167" t="s">
        <v>25</v>
      </c>
      <c r="AE42" s="129">
        <f t="shared" ref="AE42:AE48" si="64">AVERAGE(AE32:AG32)</f>
        <v>111.24409498909593</v>
      </c>
      <c r="AF42" s="115">
        <f t="shared" ref="AF42:AF48" si="65">STDEV(AE32:AG32)</f>
        <v>7.8926663437867965</v>
      </c>
      <c r="AG42" s="116">
        <f t="shared" ref="AG42:AG48" si="66">(AF42/AE42)</f>
        <v>7.094908133829872E-2</v>
      </c>
      <c r="AH42" s="51"/>
      <c r="AI42" s="167" t="s">
        <v>25</v>
      </c>
      <c r="AJ42" s="115">
        <f t="shared" ref="AJ42:AJ48" si="67">AVERAGE(AJ32:AO32)</f>
        <v>91.7461523366797</v>
      </c>
      <c r="AK42" s="115">
        <f t="shared" ref="AK42:AK48" si="68">STDEV(AJ32:AO32)</f>
        <v>6.1023940329249129</v>
      </c>
      <c r="AL42" s="116">
        <f t="shared" ref="AL42:AL48" si="69">(AK42/AJ42)</f>
        <v>6.6513895978231707E-2</v>
      </c>
      <c r="AM42" s="98"/>
      <c r="AN42" s="98"/>
      <c r="AO42" s="99"/>
      <c r="AP42" s="51"/>
      <c r="AQ42" s="167" t="s">
        <v>25</v>
      </c>
      <c r="AR42" s="115">
        <f t="shared" ref="AR42:AR48" si="70">AVERAGE(AR32:AW32)</f>
        <v>89.560481113511358</v>
      </c>
      <c r="AS42" s="115">
        <f t="shared" ref="AS42:AS48" si="71">STDEV(AR32:AW32)</f>
        <v>10.402833661691355</v>
      </c>
      <c r="AT42" s="116">
        <f t="shared" ref="AT42:AT48" si="72">(AS42/AR42)</f>
        <v>0.11615428515291834</v>
      </c>
      <c r="AU42" s="98"/>
      <c r="AV42" s="98"/>
      <c r="AW42" s="99"/>
      <c r="AY42" s="167" t="s">
        <v>25</v>
      </c>
      <c r="AZ42" s="115">
        <f t="shared" ref="AZ42:AZ48" si="73">AVERAGE(AZ32:BK32)</f>
        <v>90.820028885538406</v>
      </c>
      <c r="BA42" s="115">
        <f t="shared" ref="BA42:BA48" si="74">STDEV(AZ32:BK32)</f>
        <v>6.8538251697282941</v>
      </c>
      <c r="BB42" s="116">
        <f t="shared" ref="BB42:BB48" si="75">(BA42/AZ42)</f>
        <v>7.5466009577757939E-2</v>
      </c>
      <c r="BC42" s="98"/>
      <c r="BD42" s="98"/>
      <c r="BE42" s="98"/>
      <c r="BF42" s="98"/>
      <c r="BG42" s="98"/>
      <c r="BH42" s="98"/>
      <c r="BI42" s="98"/>
      <c r="BJ42" s="98"/>
      <c r="BK42" s="99"/>
      <c r="BL42" s="51"/>
      <c r="BM42" s="170" t="s">
        <v>25</v>
      </c>
      <c r="BN42" s="129">
        <f t="shared" ref="BN42:BN48" si="76">AVERAGE(BN32:BV32)</f>
        <v>95.554572012791297</v>
      </c>
      <c r="BO42" s="115">
        <f t="shared" ref="BO42:BO48" si="77">STDEV(BN32:BV32)</f>
        <v>8.7185285597810651</v>
      </c>
      <c r="BP42" s="116">
        <f t="shared" ref="BP42:BP48" si="78">(BO42/BN42)</f>
        <v>9.1241354297667415E-2</v>
      </c>
      <c r="BQ42" s="98"/>
      <c r="BR42" s="98"/>
      <c r="BS42" s="98"/>
      <c r="BT42" s="98"/>
      <c r="BU42" s="98"/>
      <c r="BV42" s="98"/>
      <c r="BW42" s="98"/>
      <c r="BX42" s="98"/>
      <c r="BY42" s="99"/>
      <c r="BZ42" s="98"/>
      <c r="CA42" s="170" t="s">
        <v>25</v>
      </c>
      <c r="CB42" s="129">
        <f t="shared" ref="CB42:CB48" si="79">AVERAGE(CB32:CG32)</f>
        <v>87.395145874605831</v>
      </c>
      <c r="CC42" s="115">
        <f t="shared" ref="CC42:CC48" si="80">STDEV(CB32:CG32)</f>
        <v>2.2648891482847127</v>
      </c>
      <c r="CD42" s="116">
        <f t="shared" ref="CD42:CD48" si="81">(CC42/CB42)</f>
        <v>2.5915502807608622E-2</v>
      </c>
      <c r="CE42" s="94"/>
      <c r="CF42" s="94"/>
      <c r="CG42" s="95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</row>
    <row r="43" spans="1:97" s="52" customFormat="1" x14ac:dyDescent="0.25">
      <c r="A43" s="168" t="s">
        <v>26</v>
      </c>
      <c r="B43" s="98">
        <f t="shared" si="55"/>
        <v>3.2468829245359867</v>
      </c>
      <c r="C43" s="98">
        <f t="shared" si="56"/>
        <v>4.5484732404585628</v>
      </c>
      <c r="D43" s="99">
        <f t="shared" si="57"/>
        <v>1.4008738061008428</v>
      </c>
      <c r="E43" s="98"/>
      <c r="F43" s="98"/>
      <c r="G43" s="98"/>
      <c r="H43" s="98"/>
      <c r="I43" s="99"/>
      <c r="J43" s="51"/>
      <c r="K43" s="168" t="s">
        <v>26</v>
      </c>
      <c r="L43" s="98">
        <f t="shared" si="58"/>
        <v>40.764998050821809</v>
      </c>
      <c r="M43" s="98">
        <f t="shared" si="59"/>
        <v>8.8716221932453454</v>
      </c>
      <c r="N43" s="99">
        <f t="shared" si="60"/>
        <v>0.2176284218678258</v>
      </c>
      <c r="O43" s="98"/>
      <c r="P43" s="98"/>
      <c r="Q43" s="98"/>
      <c r="R43" s="98"/>
      <c r="S43" s="98"/>
      <c r="T43" s="99"/>
      <c r="U43" s="51"/>
      <c r="V43" s="168" t="s">
        <v>26</v>
      </c>
      <c r="W43" s="130">
        <f t="shared" si="61"/>
        <v>32.57834184563179</v>
      </c>
      <c r="X43" s="98">
        <f t="shared" si="62"/>
        <v>6.3247619176278516</v>
      </c>
      <c r="Y43" s="99">
        <f t="shared" si="63"/>
        <v>0.19414008078117997</v>
      </c>
      <c r="Z43" s="94"/>
      <c r="AA43" s="94"/>
      <c r="AB43" s="95"/>
      <c r="AD43" s="168" t="s">
        <v>26</v>
      </c>
      <c r="AE43" s="130">
        <f t="shared" si="64"/>
        <v>38.379133991934133</v>
      </c>
      <c r="AF43" s="98">
        <f t="shared" si="65"/>
        <v>7.6730672841660335</v>
      </c>
      <c r="AG43" s="99">
        <f t="shared" si="66"/>
        <v>0.19992809858030217</v>
      </c>
      <c r="AH43" s="51"/>
      <c r="AI43" s="168" t="s">
        <v>26</v>
      </c>
      <c r="AJ43" s="98">
        <f t="shared" si="67"/>
        <v>56.86346498848841</v>
      </c>
      <c r="AK43" s="98">
        <f t="shared" si="68"/>
        <v>4.1684067487867091</v>
      </c>
      <c r="AL43" s="99">
        <f t="shared" si="69"/>
        <v>7.3305535454629298E-2</v>
      </c>
      <c r="AM43" s="98"/>
      <c r="AN43" s="98"/>
      <c r="AO43" s="99"/>
      <c r="AP43" s="51"/>
      <c r="AQ43" s="168" t="s">
        <v>26</v>
      </c>
      <c r="AR43" s="98">
        <f t="shared" si="70"/>
        <v>56.154795357886258</v>
      </c>
      <c r="AS43" s="98">
        <f t="shared" si="71"/>
        <v>5.3472684264269201</v>
      </c>
      <c r="AT43" s="99">
        <f t="shared" si="72"/>
        <v>9.5223718515002317E-2</v>
      </c>
      <c r="AU43" s="98"/>
      <c r="AV43" s="98"/>
      <c r="AW43" s="99"/>
      <c r="AY43" s="168" t="s">
        <v>26</v>
      </c>
      <c r="AZ43" s="98">
        <f t="shared" si="73"/>
        <v>64.295486534791436</v>
      </c>
      <c r="BA43" s="98">
        <f t="shared" si="74"/>
        <v>7.4897954243976068</v>
      </c>
      <c r="BB43" s="99">
        <f t="shared" si="75"/>
        <v>0.11649022082358371</v>
      </c>
      <c r="BC43" s="98"/>
      <c r="BD43" s="98"/>
      <c r="BE43" s="98"/>
      <c r="BF43" s="98"/>
      <c r="BG43" s="98"/>
      <c r="BH43" s="98"/>
      <c r="BI43" s="98"/>
      <c r="BJ43" s="98"/>
      <c r="BK43" s="99"/>
      <c r="BL43" s="51"/>
      <c r="BM43" s="156" t="s">
        <v>26</v>
      </c>
      <c r="BN43" s="130">
        <f t="shared" si="76"/>
        <v>64.691731408742214</v>
      </c>
      <c r="BO43" s="98">
        <f t="shared" si="77"/>
        <v>6.7794086114473284</v>
      </c>
      <c r="BP43" s="99">
        <f t="shared" si="78"/>
        <v>0.10479559696142532</v>
      </c>
      <c r="BQ43" s="98"/>
      <c r="BR43" s="98"/>
      <c r="BS43" s="98"/>
      <c r="BT43" s="98"/>
      <c r="BU43" s="98"/>
      <c r="BV43" s="98"/>
      <c r="BW43" s="98"/>
      <c r="BX43" s="98"/>
      <c r="BY43" s="99"/>
      <c r="BZ43" s="98"/>
      <c r="CA43" s="156" t="s">
        <v>26</v>
      </c>
      <c r="CB43" s="130">
        <f t="shared" si="79"/>
        <v>62.148794760617449</v>
      </c>
      <c r="CC43" s="98">
        <f t="shared" si="80"/>
        <v>4.4605607083404104</v>
      </c>
      <c r="CD43" s="99">
        <f t="shared" si="81"/>
        <v>7.1772280146725959E-2</v>
      </c>
      <c r="CE43" s="94"/>
      <c r="CF43" s="94"/>
      <c r="CG43" s="95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8"/>
    </row>
    <row r="44" spans="1:97" s="163" customFormat="1" ht="12.75" x14ac:dyDescent="0.2">
      <c r="A44" s="168" t="s">
        <v>27</v>
      </c>
      <c r="B44" s="98">
        <f t="shared" si="55"/>
        <v>6.0696158243227716</v>
      </c>
      <c r="C44" s="98">
        <f t="shared" si="56"/>
        <v>6.8042198130228293</v>
      </c>
      <c r="D44" s="97">
        <f t="shared" si="57"/>
        <v>1.1210297340000135</v>
      </c>
      <c r="E44" s="96"/>
      <c r="F44" s="96"/>
      <c r="G44" s="96"/>
      <c r="H44" s="96"/>
      <c r="I44" s="97"/>
      <c r="J44" s="53"/>
      <c r="K44" s="168" t="s">
        <v>27</v>
      </c>
      <c r="L44" s="98">
        <f t="shared" si="58"/>
        <v>18.415033894299068</v>
      </c>
      <c r="M44" s="98">
        <f t="shared" si="59"/>
        <v>12.550852096927226</v>
      </c>
      <c r="N44" s="97">
        <f t="shared" si="60"/>
        <v>0.681554656318755</v>
      </c>
      <c r="O44" s="96"/>
      <c r="P44" s="96"/>
      <c r="Q44" s="96"/>
      <c r="R44" s="96"/>
      <c r="S44" s="96"/>
      <c r="T44" s="97"/>
      <c r="U44" s="53"/>
      <c r="V44" s="168" t="s">
        <v>27</v>
      </c>
      <c r="W44" s="130">
        <f t="shared" si="61"/>
        <v>32.08255498581255</v>
      </c>
      <c r="X44" s="98">
        <f t="shared" si="62"/>
        <v>9.349609004352061</v>
      </c>
      <c r="Y44" s="97">
        <f t="shared" si="63"/>
        <v>0.29142345453741503</v>
      </c>
      <c r="Z44" s="155"/>
      <c r="AA44" s="155"/>
      <c r="AB44" s="162"/>
      <c r="AD44" s="168" t="s">
        <v>27</v>
      </c>
      <c r="AE44" s="130">
        <f t="shared" si="64"/>
        <v>50.207346253511446</v>
      </c>
      <c r="AF44" s="98">
        <f t="shared" si="65"/>
        <v>4.0467454536693648</v>
      </c>
      <c r="AG44" s="97">
        <f t="shared" si="66"/>
        <v>8.0600664158511262E-2</v>
      </c>
      <c r="AH44" s="53"/>
      <c r="AI44" s="168" t="s">
        <v>27</v>
      </c>
      <c r="AJ44" s="98">
        <f t="shared" si="67"/>
        <v>60.111343419742951</v>
      </c>
      <c r="AK44" s="98">
        <f t="shared" si="68"/>
        <v>8.2131410082184733</v>
      </c>
      <c r="AL44" s="97">
        <f t="shared" si="69"/>
        <v>0.1366321319899324</v>
      </c>
      <c r="AM44" s="96"/>
      <c r="AN44" s="96"/>
      <c r="AO44" s="97"/>
      <c r="AP44" s="53"/>
      <c r="AQ44" s="168" t="s">
        <v>27</v>
      </c>
      <c r="AR44" s="98">
        <f t="shared" si="70"/>
        <v>41.524367133448159</v>
      </c>
      <c r="AS44" s="98">
        <f t="shared" si="71"/>
        <v>11.896885696739421</v>
      </c>
      <c r="AT44" s="97">
        <f t="shared" si="72"/>
        <v>0.28650372102014288</v>
      </c>
      <c r="AU44" s="96"/>
      <c r="AV44" s="96"/>
      <c r="AW44" s="97"/>
      <c r="AY44" s="168" t="s">
        <v>27</v>
      </c>
      <c r="AZ44" s="98">
        <f t="shared" si="73"/>
        <v>63.599892932140939</v>
      </c>
      <c r="BA44" s="98">
        <f t="shared" si="74"/>
        <v>16.333087148119507</v>
      </c>
      <c r="BB44" s="97">
        <f t="shared" si="75"/>
        <v>0.25680997868261179</v>
      </c>
      <c r="BC44" s="96"/>
      <c r="BD44" s="96"/>
      <c r="BE44" s="96"/>
      <c r="BF44" s="96"/>
      <c r="BG44" s="96"/>
      <c r="BH44" s="96"/>
      <c r="BI44" s="96"/>
      <c r="BJ44" s="96"/>
      <c r="BK44" s="97"/>
      <c r="BL44" s="53"/>
      <c r="BM44" s="156" t="s">
        <v>27</v>
      </c>
      <c r="BN44" s="130">
        <f t="shared" si="76"/>
        <v>60.43816486260809</v>
      </c>
      <c r="BO44" s="98">
        <f t="shared" si="77"/>
        <v>7.9301595255000743</v>
      </c>
      <c r="BP44" s="97">
        <f t="shared" si="78"/>
        <v>0.13121112369191587</v>
      </c>
      <c r="BQ44" s="96"/>
      <c r="BR44" s="96"/>
      <c r="BS44" s="96"/>
      <c r="BT44" s="96"/>
      <c r="BU44" s="96"/>
      <c r="BV44" s="96"/>
      <c r="BW44" s="96"/>
      <c r="BX44" s="96"/>
      <c r="BY44" s="97"/>
      <c r="BZ44" s="96"/>
      <c r="CA44" s="156" t="s">
        <v>27</v>
      </c>
      <c r="CB44" s="130">
        <f t="shared" si="79"/>
        <v>67.582883770514812</v>
      </c>
      <c r="CC44" s="98">
        <f t="shared" si="80"/>
        <v>2.9816179369625013</v>
      </c>
      <c r="CD44" s="97">
        <f t="shared" si="81"/>
        <v>4.4117944819977141E-2</v>
      </c>
      <c r="CE44" s="155"/>
      <c r="CF44" s="155"/>
      <c r="CG44" s="162"/>
    </row>
    <row r="45" spans="1:97" s="52" customFormat="1" x14ac:dyDescent="0.25">
      <c r="A45" s="168" t="s">
        <v>28</v>
      </c>
      <c r="B45" s="98">
        <f t="shared" si="55"/>
        <v>100.76316382450068</v>
      </c>
      <c r="C45" s="98">
        <f t="shared" si="56"/>
        <v>11.502282562644972</v>
      </c>
      <c r="D45" s="99">
        <f t="shared" si="57"/>
        <v>0.1141516614412635</v>
      </c>
      <c r="E45" s="98"/>
      <c r="F45" s="98"/>
      <c r="G45" s="98"/>
      <c r="H45" s="98"/>
      <c r="I45" s="99"/>
      <c r="J45" s="51"/>
      <c r="K45" s="168" t="s">
        <v>28</v>
      </c>
      <c r="L45" s="98">
        <f t="shared" si="58"/>
        <v>100.245837893642</v>
      </c>
      <c r="M45" s="98">
        <f t="shared" si="59"/>
        <v>12.149622981564539</v>
      </c>
      <c r="N45" s="99">
        <f t="shared" si="60"/>
        <v>0.12119827852059997</v>
      </c>
      <c r="O45" s="98"/>
      <c r="P45" s="98"/>
      <c r="Q45" s="98"/>
      <c r="R45" s="98"/>
      <c r="S45" s="98"/>
      <c r="T45" s="99"/>
      <c r="U45" s="51"/>
      <c r="V45" s="168" t="s">
        <v>28</v>
      </c>
      <c r="W45" s="130">
        <f t="shared" si="61"/>
        <v>94.334430880879651</v>
      </c>
      <c r="X45" s="98">
        <f t="shared" si="62"/>
        <v>2.2169038303441053</v>
      </c>
      <c r="Y45" s="99">
        <f t="shared" si="63"/>
        <v>2.3500473895300116E-2</v>
      </c>
      <c r="Z45" s="94"/>
      <c r="AA45" s="94"/>
      <c r="AB45" s="95"/>
      <c r="AD45" s="168" t="s">
        <v>28</v>
      </c>
      <c r="AE45" s="130">
        <f t="shared" si="64"/>
        <v>104.46706504541815</v>
      </c>
      <c r="AF45" s="98">
        <f t="shared" si="65"/>
        <v>2.7540839179734142</v>
      </c>
      <c r="AG45" s="99">
        <f t="shared" si="66"/>
        <v>2.636317883321454E-2</v>
      </c>
      <c r="AH45" s="51"/>
      <c r="AI45" s="168" t="s">
        <v>28</v>
      </c>
      <c r="AJ45" s="98">
        <f t="shared" si="67"/>
        <v>109.30794088507788</v>
      </c>
      <c r="AK45" s="98">
        <f t="shared" si="68"/>
        <v>3.9256936479007281</v>
      </c>
      <c r="AL45" s="99">
        <f t="shared" si="69"/>
        <v>3.5914075556761696E-2</v>
      </c>
      <c r="AM45" s="98"/>
      <c r="AN45" s="98"/>
      <c r="AO45" s="99"/>
      <c r="AP45" s="51"/>
      <c r="AQ45" s="168" t="s">
        <v>28</v>
      </c>
      <c r="AR45" s="98">
        <f t="shared" si="70"/>
        <v>103.7267286961345</v>
      </c>
      <c r="AS45" s="98">
        <f t="shared" si="71"/>
        <v>5.7753790944842169</v>
      </c>
      <c r="AT45" s="99">
        <f t="shared" si="72"/>
        <v>5.5678793374493482E-2</v>
      </c>
      <c r="AU45" s="98"/>
      <c r="AV45" s="98"/>
      <c r="AW45" s="99"/>
      <c r="AY45" s="168" t="s">
        <v>28</v>
      </c>
      <c r="AZ45" s="98">
        <f t="shared" si="73"/>
        <v>106.23274365295777</v>
      </c>
      <c r="BA45" s="98">
        <f t="shared" si="74"/>
        <v>17.490367108450034</v>
      </c>
      <c r="BB45" s="99">
        <f t="shared" si="75"/>
        <v>0.16464195978584292</v>
      </c>
      <c r="BC45" s="98"/>
      <c r="BD45" s="98"/>
      <c r="BE45" s="98"/>
      <c r="BF45" s="98"/>
      <c r="BG45" s="98"/>
      <c r="BH45" s="98"/>
      <c r="BI45" s="98"/>
      <c r="BJ45" s="98"/>
      <c r="BK45" s="99"/>
      <c r="BL45" s="51"/>
      <c r="BM45" s="156" t="s">
        <v>28</v>
      </c>
      <c r="BN45" s="130">
        <f t="shared" si="76"/>
        <v>118.30516196668165</v>
      </c>
      <c r="BO45" s="98">
        <f t="shared" si="77"/>
        <v>12.856146389312169</v>
      </c>
      <c r="BP45" s="99">
        <f t="shared" si="78"/>
        <v>0.10866936129915322</v>
      </c>
      <c r="BQ45" s="98"/>
      <c r="BR45" s="98"/>
      <c r="BS45" s="98"/>
      <c r="BT45" s="98"/>
      <c r="BU45" s="98"/>
      <c r="BV45" s="98"/>
      <c r="BW45" s="98"/>
      <c r="BX45" s="98"/>
      <c r="BY45" s="99"/>
      <c r="BZ45" s="98"/>
      <c r="CA45" s="156" t="s">
        <v>28</v>
      </c>
      <c r="CB45" s="130">
        <f t="shared" si="79"/>
        <v>105.43290053357477</v>
      </c>
      <c r="CC45" s="98">
        <f t="shared" si="80"/>
        <v>4.7423342063929095</v>
      </c>
      <c r="CD45" s="99">
        <f t="shared" si="81"/>
        <v>4.4979642809719805E-2</v>
      </c>
      <c r="CE45" s="94"/>
      <c r="CF45" s="94"/>
      <c r="CG45" s="95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</row>
    <row r="46" spans="1:97" s="52" customFormat="1" x14ac:dyDescent="0.25">
      <c r="A46" s="168" t="s">
        <v>29</v>
      </c>
      <c r="B46" s="98">
        <f t="shared" si="55"/>
        <v>31.751959460278144</v>
      </c>
      <c r="C46" s="98">
        <f t="shared" si="56"/>
        <v>33.107619372584651</v>
      </c>
      <c r="D46" s="99">
        <f t="shared" si="57"/>
        <v>1.0426953150403975</v>
      </c>
      <c r="E46" s="98"/>
      <c r="F46" s="98"/>
      <c r="G46" s="98"/>
      <c r="H46" s="98"/>
      <c r="I46" s="99"/>
      <c r="J46" s="51"/>
      <c r="K46" s="168" t="s">
        <v>29</v>
      </c>
      <c r="L46" s="98">
        <f t="shared" si="58"/>
        <v>60.024456812388934</v>
      </c>
      <c r="M46" s="98">
        <f t="shared" si="59"/>
        <v>10.530721081362149</v>
      </c>
      <c r="N46" s="99">
        <f t="shared" si="60"/>
        <v>0.17544050609698525</v>
      </c>
      <c r="O46" s="98"/>
      <c r="P46" s="98"/>
      <c r="Q46" s="98"/>
      <c r="R46" s="98"/>
      <c r="S46" s="98"/>
      <c r="T46" s="99"/>
      <c r="U46" s="51"/>
      <c r="V46" s="168" t="s">
        <v>29</v>
      </c>
      <c r="W46" s="130">
        <f t="shared" si="61"/>
        <v>63.971676852529612</v>
      </c>
      <c r="X46" s="98">
        <f t="shared" si="62"/>
        <v>7.5055865335174756</v>
      </c>
      <c r="Y46" s="99">
        <f t="shared" si="63"/>
        <v>0.11732671242649605</v>
      </c>
      <c r="Z46" s="94"/>
      <c r="AA46" s="94"/>
      <c r="AB46" s="95"/>
      <c r="AD46" s="168" t="s">
        <v>29</v>
      </c>
      <c r="AE46" s="130">
        <f t="shared" si="64"/>
        <v>89.281648460126732</v>
      </c>
      <c r="AF46" s="98">
        <f t="shared" si="65"/>
        <v>8.7457875166716175</v>
      </c>
      <c r="AG46" s="99">
        <f t="shared" si="66"/>
        <v>9.7957280891576445E-2</v>
      </c>
      <c r="AH46" s="51"/>
      <c r="AI46" s="168" t="s">
        <v>29</v>
      </c>
      <c r="AJ46" s="98">
        <f t="shared" si="67"/>
        <v>85.78797774823073</v>
      </c>
      <c r="AK46" s="98">
        <f t="shared" si="68"/>
        <v>8.1763283791004682</v>
      </c>
      <c r="AL46" s="99">
        <f t="shared" si="69"/>
        <v>9.5308557139512418E-2</v>
      </c>
      <c r="AM46" s="98"/>
      <c r="AN46" s="98"/>
      <c r="AO46" s="99"/>
      <c r="AP46" s="51"/>
      <c r="AQ46" s="168" t="s">
        <v>29</v>
      </c>
      <c r="AR46" s="98">
        <f t="shared" si="70"/>
        <v>84.711893444537864</v>
      </c>
      <c r="AS46" s="98">
        <f t="shared" si="71"/>
        <v>5.9743886202009699</v>
      </c>
      <c r="AT46" s="99">
        <f t="shared" si="72"/>
        <v>7.0525971941737917E-2</v>
      </c>
      <c r="AU46" s="98"/>
      <c r="AV46" s="98"/>
      <c r="AW46" s="99"/>
      <c r="AY46" s="168" t="s">
        <v>29</v>
      </c>
      <c r="AZ46" s="98">
        <f t="shared" si="73"/>
        <v>77.963470956682741</v>
      </c>
      <c r="BA46" s="98">
        <f t="shared" si="74"/>
        <v>15.547755782746421</v>
      </c>
      <c r="BB46" s="99">
        <f t="shared" si="75"/>
        <v>0.19942359661468773</v>
      </c>
      <c r="BC46" s="98"/>
      <c r="BD46" s="98"/>
      <c r="BE46" s="98"/>
      <c r="BF46" s="98"/>
      <c r="BG46" s="98"/>
      <c r="BH46" s="98"/>
      <c r="BI46" s="98"/>
      <c r="BJ46" s="98"/>
      <c r="BK46" s="99"/>
      <c r="BL46" s="51"/>
      <c r="BM46" s="156" t="s">
        <v>29</v>
      </c>
      <c r="BN46" s="130">
        <f t="shared" si="76"/>
        <v>83.639500505720989</v>
      </c>
      <c r="BO46" s="98">
        <f t="shared" si="77"/>
        <v>7.4406330371356502</v>
      </c>
      <c r="BP46" s="99">
        <f t="shared" si="78"/>
        <v>8.8960754095210148E-2</v>
      </c>
      <c r="BQ46" s="98"/>
      <c r="BR46" s="98"/>
      <c r="BS46" s="98"/>
      <c r="BT46" s="98"/>
      <c r="BU46" s="98"/>
      <c r="BV46" s="98"/>
      <c r="BW46" s="98"/>
      <c r="BX46" s="98"/>
      <c r="BY46" s="99"/>
      <c r="BZ46" s="98"/>
      <c r="CA46" s="156" t="s">
        <v>29</v>
      </c>
      <c r="CB46" s="130">
        <f t="shared" si="79"/>
        <v>89.595816127433181</v>
      </c>
      <c r="CC46" s="98">
        <f t="shared" si="80"/>
        <v>4.6177250511876169</v>
      </c>
      <c r="CD46" s="99">
        <f t="shared" si="81"/>
        <v>5.1539516584343317E-2</v>
      </c>
      <c r="CE46" s="94"/>
      <c r="CF46" s="94"/>
      <c r="CG46" s="95"/>
      <c r="CI46" s="158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/>
    </row>
    <row r="47" spans="1:97" s="52" customFormat="1" x14ac:dyDescent="0.25">
      <c r="A47" s="168" t="s">
        <v>30</v>
      </c>
      <c r="B47" s="98">
        <f t="shared" si="55"/>
        <v>113.44872776315384</v>
      </c>
      <c r="C47" s="98">
        <f t="shared" si="56"/>
        <v>22.056374454702286</v>
      </c>
      <c r="D47" s="99">
        <f t="shared" si="57"/>
        <v>0.19441711590410457</v>
      </c>
      <c r="E47" s="98"/>
      <c r="F47" s="98"/>
      <c r="G47" s="98"/>
      <c r="H47" s="98"/>
      <c r="I47" s="99"/>
      <c r="J47" s="51"/>
      <c r="K47" s="168" t="s">
        <v>30</v>
      </c>
      <c r="L47" s="98">
        <f t="shared" si="58"/>
        <v>110.73868702271049</v>
      </c>
      <c r="M47" s="98">
        <f t="shared" si="59"/>
        <v>19.576488213076377</v>
      </c>
      <c r="N47" s="99">
        <f t="shared" si="60"/>
        <v>0.17678093121206678</v>
      </c>
      <c r="O47" s="98"/>
      <c r="P47" s="98"/>
      <c r="Q47" s="98"/>
      <c r="R47" s="98"/>
      <c r="S47" s="98"/>
      <c r="T47" s="99"/>
      <c r="U47" s="51"/>
      <c r="V47" s="168" t="s">
        <v>30</v>
      </c>
      <c r="W47" s="130">
        <f t="shared" si="61"/>
        <v>72.058428464667486</v>
      </c>
      <c r="X47" s="98">
        <f t="shared" si="62"/>
        <v>14.52744639487733</v>
      </c>
      <c r="Y47" s="99">
        <f t="shared" si="63"/>
        <v>0.20160648385498159</v>
      </c>
      <c r="Z47" s="94"/>
      <c r="AA47" s="94"/>
      <c r="AB47" s="95"/>
      <c r="AD47" s="168" t="s">
        <v>30</v>
      </c>
      <c r="AE47" s="130">
        <f t="shared" si="64"/>
        <v>104.68323896306936</v>
      </c>
      <c r="AF47" s="98">
        <f t="shared" si="65"/>
        <v>2.8681550254937695</v>
      </c>
      <c r="AG47" s="99">
        <f t="shared" si="66"/>
        <v>2.7398416918544246E-2</v>
      </c>
      <c r="AH47" s="51"/>
      <c r="AI47" s="168" t="s">
        <v>30</v>
      </c>
      <c r="AJ47" s="98">
        <f t="shared" si="67"/>
        <v>130.47368115112985</v>
      </c>
      <c r="AK47" s="98">
        <f t="shared" si="68"/>
        <v>13.793871696667088</v>
      </c>
      <c r="AL47" s="99">
        <f t="shared" si="69"/>
        <v>0.1057214878507905</v>
      </c>
      <c r="AM47" s="98"/>
      <c r="AN47" s="98"/>
      <c r="AO47" s="99"/>
      <c r="AP47" s="51"/>
      <c r="AQ47" s="168" t="s">
        <v>30</v>
      </c>
      <c r="AR47" s="98">
        <f t="shared" si="70"/>
        <v>117.60626632147596</v>
      </c>
      <c r="AS47" s="98">
        <f t="shared" si="71"/>
        <v>9.5597714549393356</v>
      </c>
      <c r="AT47" s="99">
        <f t="shared" si="72"/>
        <v>8.1286242255219313E-2</v>
      </c>
      <c r="AU47" s="98"/>
      <c r="AV47" s="98"/>
      <c r="AW47" s="99"/>
      <c r="AY47" s="168" t="s">
        <v>30</v>
      </c>
      <c r="AZ47" s="98">
        <f t="shared" si="73"/>
        <v>124.27735696287579</v>
      </c>
      <c r="BA47" s="98">
        <f t="shared" si="74"/>
        <v>28.183598348640004</v>
      </c>
      <c r="BB47" s="99">
        <f t="shared" si="75"/>
        <v>0.22677983373157048</v>
      </c>
      <c r="BC47" s="98"/>
      <c r="BD47" s="98"/>
      <c r="BE47" s="98"/>
      <c r="BF47" s="98"/>
      <c r="BG47" s="98"/>
      <c r="BH47" s="98"/>
      <c r="BI47" s="98"/>
      <c r="BJ47" s="98"/>
      <c r="BK47" s="99"/>
      <c r="BL47" s="51"/>
      <c r="BM47" s="156" t="s">
        <v>30</v>
      </c>
      <c r="BN47" s="130">
        <f t="shared" si="76"/>
        <v>139.65809403198145</v>
      </c>
      <c r="BO47" s="98">
        <f t="shared" si="77"/>
        <v>24.361455870144184</v>
      </c>
      <c r="BP47" s="99">
        <f t="shared" si="78"/>
        <v>0.17443640512926845</v>
      </c>
      <c r="BQ47" s="98"/>
      <c r="BR47" s="98"/>
      <c r="BS47" s="98"/>
      <c r="BT47" s="98"/>
      <c r="BU47" s="98"/>
      <c r="BV47" s="98"/>
      <c r="BW47" s="98"/>
      <c r="BX47" s="98"/>
      <c r="BY47" s="99"/>
      <c r="BZ47" s="98"/>
      <c r="CA47" s="156" t="s">
        <v>30</v>
      </c>
      <c r="CB47" s="130">
        <f t="shared" si="79"/>
        <v>116.96964831351174</v>
      </c>
      <c r="CC47" s="98">
        <f t="shared" si="80"/>
        <v>8.2791021711179553</v>
      </c>
      <c r="CD47" s="99">
        <f t="shared" si="81"/>
        <v>7.0779918470196809E-2</v>
      </c>
      <c r="CE47" s="94"/>
      <c r="CF47" s="94"/>
      <c r="CG47" s="95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</row>
    <row r="48" spans="1:97" s="52" customFormat="1" x14ac:dyDescent="0.25">
      <c r="A48" s="166" t="s">
        <v>31</v>
      </c>
      <c r="B48" s="117">
        <f t="shared" si="55"/>
        <v>69.718060713333344</v>
      </c>
      <c r="C48" s="117">
        <f t="shared" si="56"/>
        <v>46.121052179471548</v>
      </c>
      <c r="D48" s="118">
        <f t="shared" si="57"/>
        <v>0.66153664785817901</v>
      </c>
      <c r="E48" s="117"/>
      <c r="F48" s="117"/>
      <c r="G48" s="117"/>
      <c r="H48" s="117"/>
      <c r="I48" s="118"/>
      <c r="J48" s="51"/>
      <c r="K48" s="166" t="s">
        <v>31</v>
      </c>
      <c r="L48" s="117">
        <f t="shared" si="58"/>
        <v>122.65186746151107</v>
      </c>
      <c r="M48" s="117">
        <f t="shared" si="59"/>
        <v>24.810954253071969</v>
      </c>
      <c r="N48" s="118">
        <f t="shared" si="60"/>
        <v>0.2022876191498495</v>
      </c>
      <c r="O48" s="117"/>
      <c r="P48" s="117"/>
      <c r="Q48" s="117"/>
      <c r="R48" s="117"/>
      <c r="S48" s="117"/>
      <c r="T48" s="118"/>
      <c r="U48" s="51"/>
      <c r="V48" s="166" t="s">
        <v>31</v>
      </c>
      <c r="W48" s="131">
        <f t="shared" si="61"/>
        <v>76.026671546459553</v>
      </c>
      <c r="X48" s="117">
        <f t="shared" si="62"/>
        <v>16.917637538869492</v>
      </c>
      <c r="Y48" s="118">
        <f t="shared" si="63"/>
        <v>0.22252240160916686</v>
      </c>
      <c r="Z48" s="100"/>
      <c r="AA48" s="100"/>
      <c r="AB48" s="114"/>
      <c r="AD48" s="166" t="s">
        <v>31</v>
      </c>
      <c r="AE48" s="131">
        <f t="shared" si="64"/>
        <v>109.64097400227644</v>
      </c>
      <c r="AF48" s="117">
        <f t="shared" si="65"/>
        <v>2.9745509474430709</v>
      </c>
      <c r="AG48" s="118">
        <f t="shared" si="66"/>
        <v>2.7129920857701533E-2</v>
      </c>
      <c r="AH48" s="51"/>
      <c r="AI48" s="166" t="s">
        <v>31</v>
      </c>
      <c r="AJ48" s="117">
        <f t="shared" si="67"/>
        <v>141.92969666410349</v>
      </c>
      <c r="AK48" s="117">
        <f t="shared" si="68"/>
        <v>15.108199702057309</v>
      </c>
      <c r="AL48" s="118">
        <f t="shared" si="69"/>
        <v>0.10644847454168087</v>
      </c>
      <c r="AM48" s="117"/>
      <c r="AN48" s="117"/>
      <c r="AO48" s="118"/>
      <c r="AP48" s="51"/>
      <c r="AQ48" s="166" t="s">
        <v>31</v>
      </c>
      <c r="AR48" s="117">
        <f t="shared" si="70"/>
        <v>129.37727988160685</v>
      </c>
      <c r="AS48" s="117">
        <f t="shared" si="71"/>
        <v>11.790032510130548</v>
      </c>
      <c r="AT48" s="118">
        <f t="shared" si="72"/>
        <v>9.1129080167086568E-2</v>
      </c>
      <c r="AU48" s="117"/>
      <c r="AV48" s="117"/>
      <c r="AW48" s="118"/>
      <c r="AY48" s="166" t="s">
        <v>31</v>
      </c>
      <c r="AZ48" s="117">
        <f t="shared" si="73"/>
        <v>136.49928180656602</v>
      </c>
      <c r="BA48" s="117">
        <f t="shared" si="74"/>
        <v>31.72540530482194</v>
      </c>
      <c r="BB48" s="118">
        <f t="shared" si="75"/>
        <v>0.2324217745686033</v>
      </c>
      <c r="BC48" s="117"/>
      <c r="BD48" s="117"/>
      <c r="BE48" s="117"/>
      <c r="BF48" s="117"/>
      <c r="BG48" s="117"/>
      <c r="BH48" s="117"/>
      <c r="BI48" s="117"/>
      <c r="BJ48" s="117"/>
      <c r="BK48" s="118"/>
      <c r="BL48" s="51"/>
      <c r="BM48" s="173" t="s">
        <v>31</v>
      </c>
      <c r="BN48" s="131">
        <f t="shared" si="76"/>
        <v>154.63261241755359</v>
      </c>
      <c r="BO48" s="117">
        <f t="shared" si="77"/>
        <v>28.044550849541277</v>
      </c>
      <c r="BP48" s="118">
        <f t="shared" si="78"/>
        <v>0.18136245912869098</v>
      </c>
      <c r="BQ48" s="117"/>
      <c r="BR48" s="117"/>
      <c r="BS48" s="117"/>
      <c r="BT48" s="117"/>
      <c r="BU48" s="117"/>
      <c r="BV48" s="117"/>
      <c r="BW48" s="117"/>
      <c r="BX48" s="117"/>
      <c r="BY48" s="118"/>
      <c r="BZ48" s="98"/>
      <c r="CA48" s="173" t="s">
        <v>31</v>
      </c>
      <c r="CB48" s="131">
        <f t="shared" si="79"/>
        <v>127.94846470343907</v>
      </c>
      <c r="CC48" s="117">
        <f t="shared" si="80"/>
        <v>9.4908711547365936</v>
      </c>
      <c r="CD48" s="118">
        <f t="shared" si="81"/>
        <v>7.4177296122580921E-2</v>
      </c>
      <c r="CE48" s="100"/>
      <c r="CF48" s="100"/>
      <c r="CG48" s="114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</row>
    <row r="49" spans="1:97" s="94" customFormat="1" x14ac:dyDescent="0.25">
      <c r="A49" s="154"/>
      <c r="B49" s="98"/>
      <c r="C49" s="98"/>
      <c r="D49" s="98"/>
      <c r="E49" s="98"/>
      <c r="F49" s="98"/>
      <c r="G49" s="98"/>
      <c r="H49" s="98"/>
      <c r="I49" s="98"/>
      <c r="J49" s="98"/>
      <c r="K49" s="154"/>
      <c r="L49" s="98"/>
      <c r="M49" s="98"/>
      <c r="N49" s="98"/>
      <c r="O49" s="98"/>
      <c r="P49" s="98"/>
      <c r="Q49" s="98"/>
      <c r="R49" s="98"/>
      <c r="S49" s="98"/>
      <c r="T49" s="98"/>
      <c r="U49" s="98"/>
      <c r="AD49" s="154"/>
      <c r="AE49" s="98"/>
      <c r="AH49" s="98"/>
      <c r="AI49" s="154"/>
      <c r="AJ49" s="98"/>
      <c r="AK49" s="98"/>
      <c r="AL49" s="98"/>
      <c r="AM49" s="98"/>
      <c r="AN49" s="98"/>
      <c r="AO49" s="98"/>
      <c r="AP49" s="98"/>
      <c r="AQ49" s="154"/>
      <c r="AY49" s="154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154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15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</row>
    <row r="50" spans="1:97" s="94" customFormat="1" x14ac:dyDescent="0.25">
      <c r="A50" s="154"/>
      <c r="K50" s="154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154"/>
      <c r="AD50" s="154"/>
      <c r="AH50" s="98"/>
      <c r="AI50" s="154"/>
      <c r="AQ50" s="154"/>
      <c r="AY50" s="154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154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154"/>
      <c r="CI50" s="174"/>
      <c r="CJ50" s="174"/>
      <c r="CK50" s="174"/>
      <c r="CL50" s="174"/>
      <c r="CM50" s="174"/>
      <c r="CN50" s="174"/>
      <c r="CO50" s="174"/>
      <c r="CP50" s="174"/>
      <c r="CQ50" s="174"/>
      <c r="CR50" s="174"/>
      <c r="CS50" s="174"/>
    </row>
    <row r="51" spans="1:97" s="94" customFormat="1" x14ac:dyDescent="0.25">
      <c r="A51" s="154"/>
      <c r="B51" s="155"/>
      <c r="K51" s="154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154"/>
      <c r="AD51" s="154"/>
      <c r="AH51" s="98"/>
      <c r="AI51" s="154"/>
      <c r="AQ51" s="154"/>
      <c r="AY51" s="154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154"/>
      <c r="BN51" s="96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154"/>
      <c r="CI51" s="174"/>
      <c r="CJ51" s="174"/>
      <c r="CK51" s="174"/>
      <c r="CL51" s="174"/>
      <c r="CM51" s="174"/>
      <c r="CN51" s="174"/>
      <c r="CO51" s="174"/>
      <c r="CP51" s="174"/>
      <c r="CQ51" s="174"/>
      <c r="CR51" s="174"/>
      <c r="CS51" s="174"/>
    </row>
    <row r="52" spans="1:97" s="94" customFormat="1" x14ac:dyDescent="0.25">
      <c r="A52" s="154"/>
      <c r="K52" s="154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154"/>
      <c r="AD52" s="154"/>
      <c r="AH52" s="98"/>
      <c r="AI52" s="154"/>
      <c r="AQ52" s="154"/>
      <c r="AY52" s="154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154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15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</row>
    <row r="53" spans="1:97" s="76" customFormat="1" x14ac:dyDescent="0.25">
      <c r="A53" s="86"/>
      <c r="B53" s="94"/>
      <c r="K53" s="86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86"/>
      <c r="AD53" s="86"/>
      <c r="AH53" s="77"/>
      <c r="AI53" s="86"/>
      <c r="AJ53" s="94"/>
      <c r="AQ53" s="86"/>
      <c r="AR53" s="94"/>
      <c r="AY53" s="86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86"/>
      <c r="BN53" s="98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86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</row>
    <row r="54" spans="1:97" s="76" customFormat="1" x14ac:dyDescent="0.25">
      <c r="A54" s="86"/>
      <c r="B54" s="94"/>
      <c r="K54" s="86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86"/>
      <c r="AD54" s="86"/>
      <c r="AH54" s="77"/>
      <c r="AI54" s="86"/>
      <c r="AJ54" s="94"/>
      <c r="AQ54" s="86"/>
      <c r="AR54" s="94"/>
      <c r="AY54" s="86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86"/>
      <c r="BN54" s="98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86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</row>
    <row r="55" spans="1:97" s="76" customFormat="1" x14ac:dyDescent="0.25">
      <c r="A55" s="86"/>
      <c r="B55" s="94"/>
      <c r="K55" s="86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86"/>
      <c r="AD55" s="86"/>
      <c r="AH55" s="77"/>
      <c r="AI55" s="86"/>
      <c r="AJ55" s="94"/>
      <c r="AQ55" s="86"/>
      <c r="AR55" s="94"/>
      <c r="AY55" s="86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86"/>
      <c r="BN55" s="98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86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</row>
    <row r="56" spans="1:97" s="76" customFormat="1" x14ac:dyDescent="0.25">
      <c r="A56" s="86"/>
      <c r="B56" s="94"/>
      <c r="K56" s="86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86"/>
      <c r="AD56" s="86"/>
      <c r="AH56" s="77"/>
      <c r="AI56" s="86"/>
      <c r="AJ56" s="94"/>
      <c r="AQ56" s="86"/>
      <c r="AR56" s="94"/>
      <c r="AY56" s="86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86"/>
      <c r="BN56" s="98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86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</row>
    <row r="57" spans="1:97" s="76" customFormat="1" x14ac:dyDescent="0.25">
      <c r="A57" s="86"/>
      <c r="B57" s="94"/>
      <c r="K57" s="86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86"/>
      <c r="AD57" s="86"/>
      <c r="AH57" s="77"/>
      <c r="AI57" s="86"/>
      <c r="AJ57" s="94"/>
      <c r="AQ57" s="86"/>
      <c r="AR57" s="94"/>
      <c r="AY57" s="86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86"/>
      <c r="BN57" s="98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86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</row>
    <row r="58" spans="1:97" s="76" customFormat="1" x14ac:dyDescent="0.25">
      <c r="A58" s="86"/>
      <c r="B58" s="94"/>
      <c r="K58" s="86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86"/>
      <c r="AD58" s="86"/>
      <c r="AH58" s="77"/>
      <c r="AI58" s="86"/>
      <c r="AJ58" s="94"/>
      <c r="AQ58" s="86"/>
      <c r="AR58" s="94"/>
      <c r="AY58" s="86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86"/>
      <c r="BN58" s="98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86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</row>
    <row r="59" spans="1:97" s="76" customFormat="1" x14ac:dyDescent="0.25">
      <c r="A59" s="86"/>
      <c r="K59" s="86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86"/>
      <c r="AD59" s="86"/>
      <c r="AH59" s="77"/>
      <c r="AI59" s="86"/>
      <c r="AQ59" s="86"/>
      <c r="AY59" s="86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86"/>
      <c r="BN59" s="98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86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</row>
    <row r="60" spans="1:97" ht="12.75" x14ac:dyDescent="0.2">
      <c r="V60" s="8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</row>
    <row r="61" spans="1:97" ht="12.75" x14ac:dyDescent="0.2">
      <c r="V61" s="8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</row>
    <row r="62" spans="1:97" ht="12.75" x14ac:dyDescent="0.2"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</row>
    <row r="63" spans="1:97" ht="12.75" x14ac:dyDescent="0.2"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</row>
    <row r="64" spans="1:97" ht="12.75" x14ac:dyDescent="0.2"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</row>
    <row r="65" spans="87:97" ht="12.75" x14ac:dyDescent="0.2"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</row>
    <row r="66" spans="87:97" ht="12.75" x14ac:dyDescent="0.2"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</row>
    <row r="67" spans="87:97" ht="12.75" x14ac:dyDescent="0.2"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</row>
    <row r="68" spans="87:97" ht="12.75" x14ac:dyDescent="0.2"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</row>
    <row r="69" spans="87:97" ht="12.75" x14ac:dyDescent="0.2"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</row>
    <row r="70" spans="87:97" ht="12.75" x14ac:dyDescent="0.2"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</row>
    <row r="71" spans="87:97" ht="12.75" x14ac:dyDescent="0.2"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</row>
    <row r="72" spans="87:97" ht="12.75" x14ac:dyDescent="0.2"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</row>
    <row r="73" spans="87:97" ht="12.75" x14ac:dyDescent="0.2"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</row>
    <row r="74" spans="87:97" ht="12.75" x14ac:dyDescent="0.2"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</row>
    <row r="75" spans="87:97" ht="12.75" x14ac:dyDescent="0.2"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</row>
    <row r="76" spans="87:97" ht="12.75" x14ac:dyDescent="0.2"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</row>
    <row r="77" spans="87:97" ht="12.75" x14ac:dyDescent="0.2"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</row>
    <row r="78" spans="87:97" ht="12.75" x14ac:dyDescent="0.2"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</row>
    <row r="79" spans="87:97" ht="12.75" x14ac:dyDescent="0.2"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</row>
    <row r="80" spans="87:97" ht="12.75" x14ac:dyDescent="0.2"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</row>
    <row r="81" spans="87:97" ht="12.75" x14ac:dyDescent="0.2"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</row>
    <row r="82" spans="87:97" ht="12.75" x14ac:dyDescent="0.2"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</row>
    <row r="83" spans="87:97" ht="12.75" x14ac:dyDescent="0.2"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</row>
    <row r="84" spans="87:97" ht="12.75" x14ac:dyDescent="0.2"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</row>
    <row r="85" spans="87:97" ht="12.75" x14ac:dyDescent="0.2"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</row>
    <row r="86" spans="87:97" ht="12.75" x14ac:dyDescent="0.2"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</row>
    <row r="87" spans="87:97" ht="12.75" x14ac:dyDescent="0.2"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</row>
    <row r="88" spans="87:97" ht="12.75" x14ac:dyDescent="0.2"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</row>
    <row r="89" spans="87:97" ht="12.75" x14ac:dyDescent="0.2"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</row>
    <row r="90" spans="87:97" ht="12.75" x14ac:dyDescent="0.2"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</row>
    <row r="91" spans="87:97" ht="12.75" x14ac:dyDescent="0.2"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</row>
    <row r="92" spans="87:97" ht="12.75" x14ac:dyDescent="0.2"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B8DA-F570-4995-89A5-B70D50D89A17}">
  <dimension ref="A1:DE24"/>
  <sheetViews>
    <sheetView tabSelected="1" topLeftCell="AL1" zoomScale="80" zoomScaleNormal="80" workbookViewId="0">
      <selection activeCell="AQ26" sqref="AQ26"/>
    </sheetView>
  </sheetViews>
  <sheetFormatPr defaultRowHeight="15" x14ac:dyDescent="0.25"/>
  <cols>
    <col min="1" max="1" width="48.28515625" style="185" customWidth="1"/>
    <col min="2" max="2" width="14.140625" style="185" customWidth="1"/>
    <col min="3" max="3" width="12.7109375" style="185" customWidth="1"/>
    <col min="4" max="4" width="13.140625" style="185" customWidth="1"/>
    <col min="5" max="5" width="11.85546875" style="185" customWidth="1"/>
    <col min="6" max="6" width="12.140625" style="185" customWidth="1"/>
    <col min="7" max="7" width="13.140625" style="185" customWidth="1"/>
    <col min="8" max="8" width="12" style="185" customWidth="1"/>
    <col min="9" max="10" width="12.140625" style="185" customWidth="1"/>
    <col min="11" max="11" width="45.42578125" style="185" customWidth="1"/>
    <col min="12" max="12" width="14.42578125" style="185" customWidth="1"/>
    <col min="13" max="13" width="13.7109375" style="185" customWidth="1"/>
    <col min="14" max="14" width="13" style="185" customWidth="1"/>
    <col min="15" max="15" width="9.140625" style="185"/>
    <col min="16" max="16" width="43.28515625" style="185" customWidth="1"/>
    <col min="17" max="17" width="13.28515625" style="185" customWidth="1"/>
    <col min="18" max="18" width="12.42578125" style="185" customWidth="1"/>
    <col min="19" max="19" width="14.42578125" style="185" customWidth="1"/>
    <col min="20" max="20" width="12.7109375" style="185" customWidth="1"/>
    <col min="21" max="21" width="13" style="185" customWidth="1"/>
    <col min="22" max="22" width="12" style="185" customWidth="1"/>
    <col min="23" max="23" width="12.5703125" style="185" customWidth="1"/>
    <col min="24" max="24" width="12.42578125" style="185" customWidth="1"/>
    <col min="25" max="25" width="13.28515625" style="185" customWidth="1"/>
    <col min="26" max="26" width="9.140625" style="185"/>
    <col min="27" max="27" width="47.42578125" style="185" customWidth="1"/>
    <col min="28" max="28" width="15.5703125" style="185" customWidth="1"/>
    <col min="29" max="29" width="12.5703125" style="185" customWidth="1"/>
    <col min="30" max="30" width="12.140625" style="185" customWidth="1"/>
    <col min="31" max="31" width="12.42578125" style="185" customWidth="1"/>
    <col min="32" max="32" width="13.28515625" style="185" customWidth="1"/>
    <col min="33" max="33" width="13.5703125" style="185" customWidth="1"/>
    <col min="34" max="34" width="9.140625" style="185"/>
    <col min="35" max="35" width="48.7109375" style="185" customWidth="1"/>
    <col min="36" max="36" width="14.7109375" style="185" customWidth="1"/>
    <col min="37" max="37" width="14" style="185" customWidth="1"/>
    <col min="38" max="38" width="14.85546875" style="185" customWidth="1"/>
    <col min="39" max="39" width="17.42578125" style="185" customWidth="1"/>
    <col min="40" max="40" width="48.28515625" style="185" customWidth="1"/>
    <col min="41" max="41" width="14.140625" style="185" customWidth="1"/>
    <col min="42" max="42" width="13.85546875" style="185" customWidth="1"/>
    <col min="43" max="43" width="12.85546875" style="185" customWidth="1"/>
    <col min="44" max="44" width="13.140625" style="185" customWidth="1"/>
    <col min="45" max="45" width="12.42578125" style="185" customWidth="1"/>
    <col min="46" max="46" width="13" style="185" customWidth="1"/>
    <col min="47" max="47" width="9.140625" style="185"/>
    <col min="48" max="48" width="41.28515625" style="185" customWidth="1"/>
    <col min="49" max="49" width="13.140625" style="185" customWidth="1"/>
    <col min="50" max="50" width="13" style="185" customWidth="1"/>
    <col min="51" max="51" width="12.5703125" style="185" customWidth="1"/>
    <col min="52" max="52" width="9.140625" style="185"/>
    <col min="53" max="53" width="48" style="185" customWidth="1"/>
    <col min="54" max="54" width="12.85546875" style="185" customWidth="1"/>
    <col min="55" max="55" width="13.28515625" style="185" customWidth="1"/>
    <col min="56" max="56" width="13.42578125" style="185" customWidth="1"/>
    <col min="57" max="57" width="12.42578125" style="185" customWidth="1"/>
    <col min="58" max="58" width="13.140625" style="185" customWidth="1"/>
    <col min="59" max="59" width="12.7109375" style="185" customWidth="1"/>
    <col min="60" max="60" width="9.140625" style="185"/>
    <col min="61" max="61" width="47.85546875" style="185" customWidth="1"/>
    <col min="62" max="62" width="13.42578125" style="185" customWidth="1"/>
    <col min="63" max="63" width="12.85546875" style="185" customWidth="1"/>
    <col min="64" max="66" width="12.42578125" style="185" customWidth="1"/>
    <col min="67" max="67" width="12.7109375" style="185" customWidth="1"/>
    <col min="68" max="68" width="13.42578125" style="185" customWidth="1"/>
    <col min="69" max="69" width="13.7109375" style="185" customWidth="1"/>
    <col min="70" max="70" width="14.140625" style="185" customWidth="1"/>
    <col min="71" max="71" width="12.42578125" style="185" customWidth="1"/>
    <col min="72" max="72" width="12.85546875" style="185" customWidth="1"/>
    <col min="73" max="73" width="14.140625" style="185" customWidth="1"/>
    <col min="74" max="75" width="9.140625" style="185"/>
    <col min="76" max="76" width="47.28515625" style="185" customWidth="1"/>
    <col min="77" max="77" width="13.140625" style="185" customWidth="1"/>
    <col min="78" max="78" width="12.5703125" style="185" customWidth="1"/>
    <col min="79" max="79" width="12.85546875" style="185" customWidth="1"/>
    <col min="80" max="80" width="13" style="185" customWidth="1"/>
    <col min="81" max="81" width="12.7109375" style="185" customWidth="1"/>
    <col min="82" max="82" width="13.28515625" style="185" customWidth="1"/>
    <col min="83" max="83" width="12.28515625" style="185" customWidth="1"/>
    <col min="84" max="84" width="13" style="185" customWidth="1"/>
    <col min="85" max="85" width="13.28515625" style="185" customWidth="1"/>
    <col min="86" max="86" width="13.140625" style="185" customWidth="1"/>
    <col min="87" max="87" width="12.140625" style="185" customWidth="1"/>
    <col min="88" max="88" width="12.7109375" style="185" customWidth="1"/>
    <col min="89" max="89" width="9.140625" style="185"/>
    <col min="90" max="90" width="48.140625" style="185" customWidth="1"/>
    <col min="91" max="91" width="14" style="185" customWidth="1"/>
    <col min="92" max="92" width="12.7109375" style="185" customWidth="1"/>
    <col min="93" max="93" width="12.140625" style="185" customWidth="1"/>
    <col min="94" max="94" width="12.85546875" style="185" customWidth="1"/>
    <col min="95" max="96" width="13.42578125" style="185" customWidth="1"/>
    <col min="97" max="98" width="9.140625" style="185"/>
  </cols>
  <sheetData>
    <row r="1" spans="1:109" s="46" customFormat="1" x14ac:dyDescent="0.25">
      <c r="A1" s="45" t="s">
        <v>306</v>
      </c>
      <c r="P1" s="45"/>
      <c r="Q1" s="47"/>
      <c r="R1" s="47"/>
      <c r="S1" s="47"/>
      <c r="T1" s="47"/>
      <c r="U1" s="47"/>
      <c r="V1" s="47"/>
      <c r="W1" s="47"/>
      <c r="X1" s="47"/>
      <c r="Y1" s="47"/>
      <c r="Z1" s="47"/>
      <c r="AA1" s="45" t="s">
        <v>175</v>
      </c>
      <c r="AB1" s="47"/>
      <c r="AI1" s="45"/>
      <c r="AM1" s="47"/>
      <c r="AN1" s="45"/>
      <c r="BA1" s="45"/>
      <c r="BI1" s="45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5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5"/>
      <c r="CS1"/>
      <c r="CT1"/>
      <c r="CU1"/>
      <c r="CV1"/>
      <c r="CW1"/>
      <c r="CX1"/>
      <c r="CY1"/>
      <c r="CZ1"/>
      <c r="DA1"/>
      <c r="DB1"/>
      <c r="DC1"/>
    </row>
    <row r="2" spans="1:109" s="49" customFormat="1" x14ac:dyDescent="0.25">
      <c r="A2" s="49" t="s">
        <v>305</v>
      </c>
      <c r="Q2" s="50"/>
      <c r="R2" s="50"/>
      <c r="S2" s="50"/>
      <c r="T2" s="50"/>
      <c r="U2" s="50"/>
      <c r="V2" s="50"/>
      <c r="W2" s="50"/>
      <c r="X2" s="50"/>
      <c r="Y2" s="50"/>
      <c r="Z2" s="50"/>
      <c r="AB2" s="50"/>
      <c r="AM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S2" s="348"/>
      <c r="CT2" s="348"/>
      <c r="CU2" s="348"/>
      <c r="CV2" s="348"/>
      <c r="CW2" s="348"/>
      <c r="CX2" s="348"/>
      <c r="CY2" s="348"/>
      <c r="CZ2" s="348"/>
      <c r="DA2" s="348"/>
      <c r="DB2" s="348"/>
      <c r="DC2" s="348"/>
    </row>
    <row r="4" spans="1:109" s="76" customFormat="1" ht="12.75" x14ac:dyDescent="0.2">
      <c r="A4" s="177" t="s">
        <v>177</v>
      </c>
      <c r="B4" s="188" t="s">
        <v>77</v>
      </c>
      <c r="C4" s="72"/>
      <c r="D4" s="72"/>
      <c r="E4" s="72"/>
      <c r="F4" s="72"/>
      <c r="G4" s="72"/>
      <c r="H4" s="72"/>
      <c r="I4" s="125"/>
      <c r="J4" s="77"/>
      <c r="K4" s="177" t="s">
        <v>177</v>
      </c>
      <c r="L4" s="188" t="s">
        <v>77</v>
      </c>
      <c r="M4" s="72"/>
      <c r="N4" s="125"/>
      <c r="O4" s="77"/>
      <c r="P4" s="177" t="s">
        <v>177</v>
      </c>
      <c r="Q4" s="188" t="s">
        <v>181</v>
      </c>
      <c r="R4" s="121"/>
      <c r="S4" s="121"/>
      <c r="T4" s="121"/>
      <c r="U4" s="121"/>
      <c r="V4" s="121"/>
      <c r="W4" s="121"/>
      <c r="X4" s="121"/>
      <c r="Y4" s="122"/>
      <c r="Z4" s="152"/>
      <c r="AA4" s="177" t="s">
        <v>177</v>
      </c>
      <c r="AB4" s="178" t="s">
        <v>295</v>
      </c>
      <c r="AC4" s="72"/>
      <c r="AD4" s="72"/>
      <c r="AE4" s="72"/>
      <c r="AF4" s="72"/>
      <c r="AG4" s="125"/>
      <c r="AH4" s="77"/>
      <c r="AI4" s="177" t="s">
        <v>177</v>
      </c>
      <c r="AJ4" s="178" t="s">
        <v>183</v>
      </c>
      <c r="AK4" s="72"/>
      <c r="AL4" s="125"/>
      <c r="AM4" s="77"/>
      <c r="AN4" s="177" t="s">
        <v>177</v>
      </c>
      <c r="AO4" s="188" t="s">
        <v>78</v>
      </c>
      <c r="AP4" s="121"/>
      <c r="AQ4" s="121"/>
      <c r="AR4" s="72"/>
      <c r="AS4" s="121"/>
      <c r="AT4" s="122"/>
      <c r="AU4" s="152"/>
      <c r="AV4" s="177" t="s">
        <v>177</v>
      </c>
      <c r="AW4" s="188" t="s">
        <v>78</v>
      </c>
      <c r="AX4" s="74"/>
      <c r="AY4" s="179"/>
      <c r="AZ4" s="152"/>
      <c r="BA4" s="177" t="s">
        <v>177</v>
      </c>
      <c r="BB4" s="188" t="s">
        <v>296</v>
      </c>
      <c r="BC4" s="74"/>
      <c r="BD4" s="72"/>
      <c r="BE4" s="74"/>
      <c r="BF4" s="74"/>
      <c r="BG4" s="179"/>
      <c r="BH4" s="127"/>
      <c r="BI4" s="177" t="s">
        <v>177</v>
      </c>
      <c r="BJ4" s="188" t="s">
        <v>187</v>
      </c>
      <c r="BK4" s="121"/>
      <c r="BL4" s="121"/>
      <c r="BM4" s="121"/>
      <c r="BN4" s="121"/>
      <c r="BO4" s="121"/>
      <c r="BP4" s="121"/>
      <c r="BQ4" s="72"/>
      <c r="BR4" s="121"/>
      <c r="BS4" s="121"/>
      <c r="BT4" s="121"/>
      <c r="BU4" s="122"/>
      <c r="BV4" s="152"/>
      <c r="BW4" s="152"/>
      <c r="BX4" s="177" t="s">
        <v>177</v>
      </c>
      <c r="BY4" s="188" t="s">
        <v>194</v>
      </c>
      <c r="BZ4" s="121"/>
      <c r="CA4" s="72"/>
      <c r="CB4" s="72"/>
      <c r="CC4" s="72"/>
      <c r="CD4" s="72"/>
      <c r="CE4" s="121"/>
      <c r="CF4" s="121"/>
      <c r="CG4" s="121"/>
      <c r="CH4" s="121"/>
      <c r="CI4" s="121"/>
      <c r="CJ4" s="122"/>
      <c r="CK4" s="152"/>
      <c r="CL4" s="177" t="s">
        <v>177</v>
      </c>
      <c r="CM4" s="188" t="s">
        <v>190</v>
      </c>
      <c r="CN4" s="72"/>
      <c r="CO4" s="72"/>
      <c r="CP4" s="72"/>
      <c r="CQ4" s="72"/>
      <c r="CR4" s="125"/>
      <c r="CS4" s="77"/>
      <c r="CT4" s="77"/>
    </row>
    <row r="5" spans="1:109" s="76" customFormat="1" x14ac:dyDescent="0.25">
      <c r="A5" s="153" t="s">
        <v>178</v>
      </c>
      <c r="B5" s="139" t="s">
        <v>179</v>
      </c>
      <c r="C5" s="77"/>
      <c r="D5" s="77"/>
      <c r="E5" s="77"/>
      <c r="F5" s="77"/>
      <c r="G5" s="77"/>
      <c r="H5" s="77"/>
      <c r="I5" s="90"/>
      <c r="J5" s="77"/>
      <c r="K5" s="153" t="s">
        <v>178</v>
      </c>
      <c r="L5" s="139" t="s">
        <v>179</v>
      </c>
      <c r="M5" s="77"/>
      <c r="N5" s="90"/>
      <c r="O5" s="77"/>
      <c r="P5" s="153" t="s">
        <v>178</v>
      </c>
      <c r="Q5" s="139" t="s">
        <v>179</v>
      </c>
      <c r="R5" s="77"/>
      <c r="S5" s="77"/>
      <c r="T5" s="77"/>
      <c r="U5" s="77"/>
      <c r="V5" s="77"/>
      <c r="W5" s="77"/>
      <c r="X5" s="77"/>
      <c r="Y5" s="90"/>
      <c r="Z5" s="77"/>
      <c r="AA5" s="153" t="s">
        <v>178</v>
      </c>
      <c r="AB5" s="139" t="s">
        <v>179</v>
      </c>
      <c r="AC5" s="77"/>
      <c r="AD5" s="77"/>
      <c r="AE5" s="77"/>
      <c r="AF5" s="77"/>
      <c r="AG5" s="90"/>
      <c r="AH5" s="77"/>
      <c r="AI5" s="153" t="s">
        <v>178</v>
      </c>
      <c r="AJ5" s="139" t="s">
        <v>179</v>
      </c>
      <c r="AK5" s="77"/>
      <c r="AL5" s="90"/>
      <c r="AM5" s="77"/>
      <c r="AN5" s="153" t="s">
        <v>178</v>
      </c>
      <c r="AO5" s="139" t="s">
        <v>184</v>
      </c>
      <c r="AP5" s="77"/>
      <c r="AQ5" s="77"/>
      <c r="AR5" s="77"/>
      <c r="AS5" s="77"/>
      <c r="AT5" s="90"/>
      <c r="AU5" s="77"/>
      <c r="AV5" s="153" t="s">
        <v>178</v>
      </c>
      <c r="AW5" s="139" t="s">
        <v>184</v>
      </c>
      <c r="AX5" s="77"/>
      <c r="AY5" s="90"/>
      <c r="AZ5" s="77"/>
      <c r="BA5" s="153" t="s">
        <v>178</v>
      </c>
      <c r="BB5" s="139" t="s">
        <v>184</v>
      </c>
      <c r="BC5" s="77"/>
      <c r="BD5" s="77"/>
      <c r="BE5" s="77"/>
      <c r="BF5" s="77"/>
      <c r="BG5" s="90"/>
      <c r="BH5" s="77"/>
      <c r="BI5" s="153" t="s">
        <v>178</v>
      </c>
      <c r="BJ5" s="139" t="s">
        <v>179</v>
      </c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90"/>
      <c r="BV5" s="77"/>
      <c r="BW5" s="77"/>
      <c r="BX5" s="153" t="s">
        <v>178</v>
      </c>
      <c r="BY5" s="139" t="s">
        <v>179</v>
      </c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90"/>
      <c r="CK5" s="77"/>
      <c r="CL5" s="153" t="s">
        <v>178</v>
      </c>
      <c r="CM5" s="139" t="s">
        <v>179</v>
      </c>
      <c r="CN5" s="77"/>
      <c r="CO5" s="77"/>
      <c r="CP5" s="77"/>
      <c r="CQ5" s="77"/>
      <c r="CR5" s="90"/>
      <c r="CS5" s="77"/>
      <c r="CT5" s="77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</row>
    <row r="6" spans="1:109" s="92" customFormat="1" ht="12.75" x14ac:dyDescent="0.2">
      <c r="A6" s="180" t="s">
        <v>180</v>
      </c>
      <c r="B6" s="181" t="s">
        <v>176</v>
      </c>
      <c r="C6" s="189"/>
      <c r="D6" s="189"/>
      <c r="E6" s="182"/>
      <c r="F6" s="189"/>
      <c r="G6" s="189"/>
      <c r="H6" s="189"/>
      <c r="I6" s="190"/>
      <c r="J6" s="152"/>
      <c r="K6" s="180" t="s">
        <v>180</v>
      </c>
      <c r="L6" s="398" t="s">
        <v>176</v>
      </c>
      <c r="M6" s="152"/>
      <c r="N6" s="397"/>
      <c r="O6" s="152"/>
      <c r="P6" s="180" t="s">
        <v>180</v>
      </c>
      <c r="Q6" s="181" t="s">
        <v>182</v>
      </c>
      <c r="R6" s="182"/>
      <c r="S6" s="182"/>
      <c r="T6" s="182"/>
      <c r="U6" s="182"/>
      <c r="V6" s="182"/>
      <c r="W6" s="182"/>
      <c r="X6" s="182"/>
      <c r="Y6" s="192"/>
      <c r="Z6" s="127"/>
      <c r="AA6" s="180" t="s">
        <v>180</v>
      </c>
      <c r="AB6" s="181" t="s">
        <v>182</v>
      </c>
      <c r="AC6" s="182"/>
      <c r="AD6" s="182"/>
      <c r="AE6" s="182"/>
      <c r="AF6" s="182"/>
      <c r="AG6" s="192"/>
      <c r="AH6" s="127"/>
      <c r="AI6" s="180" t="s">
        <v>180</v>
      </c>
      <c r="AJ6" s="181" t="s">
        <v>176</v>
      </c>
      <c r="AK6" s="182"/>
      <c r="AL6" s="192"/>
      <c r="AM6" s="127"/>
      <c r="AN6" s="180" t="s">
        <v>180</v>
      </c>
      <c r="AO6" s="181" t="s">
        <v>185</v>
      </c>
      <c r="AP6" s="182"/>
      <c r="AQ6" s="182"/>
      <c r="AR6" s="182"/>
      <c r="AS6" s="182"/>
      <c r="AT6" s="192"/>
      <c r="AU6" s="127"/>
      <c r="AV6" s="180" t="s">
        <v>180</v>
      </c>
      <c r="AW6" s="181" t="s">
        <v>186</v>
      </c>
      <c r="AX6" s="182"/>
      <c r="AY6" s="192"/>
      <c r="AZ6" s="127"/>
      <c r="BA6" s="180" t="s">
        <v>180</v>
      </c>
      <c r="BB6" s="181" t="s">
        <v>186</v>
      </c>
      <c r="BC6" s="182"/>
      <c r="BD6" s="182"/>
      <c r="BE6" s="182"/>
      <c r="BF6" s="182"/>
      <c r="BG6" s="192"/>
      <c r="BH6" s="127"/>
      <c r="BI6" s="180" t="s">
        <v>180</v>
      </c>
      <c r="BJ6" s="181" t="s">
        <v>188</v>
      </c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92"/>
      <c r="BV6" s="127"/>
      <c r="BW6" s="127"/>
      <c r="BX6" s="180" t="s">
        <v>180</v>
      </c>
      <c r="BY6" s="181" t="s">
        <v>189</v>
      </c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92"/>
      <c r="CK6" s="127"/>
      <c r="CL6" s="180" t="s">
        <v>180</v>
      </c>
      <c r="CM6" s="181" t="s">
        <v>191</v>
      </c>
      <c r="CN6" s="182"/>
      <c r="CO6" s="182"/>
      <c r="CP6" s="182"/>
      <c r="CQ6" s="182"/>
      <c r="CR6" s="192"/>
      <c r="CS6" s="127"/>
      <c r="CT6" s="127"/>
    </row>
    <row r="7" spans="1:109" s="86" customFormat="1" x14ac:dyDescent="0.25">
      <c r="A7" s="183" t="s">
        <v>2</v>
      </c>
      <c r="B7" s="191" t="s">
        <v>79</v>
      </c>
      <c r="C7" s="62" t="s">
        <v>80</v>
      </c>
      <c r="D7" s="62" t="s">
        <v>81</v>
      </c>
      <c r="E7" s="69" t="s">
        <v>82</v>
      </c>
      <c r="F7" s="69" t="s">
        <v>83</v>
      </c>
      <c r="G7" s="69" t="s">
        <v>84</v>
      </c>
      <c r="H7" s="69" t="s">
        <v>85</v>
      </c>
      <c r="I7" s="124" t="s">
        <v>86</v>
      </c>
      <c r="J7" s="127"/>
      <c r="K7" s="183" t="s">
        <v>2</v>
      </c>
      <c r="L7" s="399" t="s">
        <v>204</v>
      </c>
      <c r="M7" s="301" t="s">
        <v>207</v>
      </c>
      <c r="N7" s="400" t="s">
        <v>209</v>
      </c>
      <c r="O7" s="152"/>
      <c r="P7" s="183" t="s">
        <v>2</v>
      </c>
      <c r="Q7" s="191" t="s">
        <v>87</v>
      </c>
      <c r="R7" s="62" t="s">
        <v>88</v>
      </c>
      <c r="S7" s="62" t="s">
        <v>89</v>
      </c>
      <c r="T7" s="69" t="s">
        <v>90</v>
      </c>
      <c r="U7" s="69" t="s">
        <v>91</v>
      </c>
      <c r="V7" s="69" t="s">
        <v>92</v>
      </c>
      <c r="W7" s="69" t="s">
        <v>93</v>
      </c>
      <c r="X7" s="69" t="s">
        <v>94</v>
      </c>
      <c r="Y7" s="123" t="s">
        <v>95</v>
      </c>
      <c r="Z7" s="137"/>
      <c r="AA7" s="183" t="s">
        <v>2</v>
      </c>
      <c r="AB7" s="194" t="s">
        <v>138</v>
      </c>
      <c r="AC7" s="69" t="s">
        <v>139</v>
      </c>
      <c r="AD7" s="69" t="s">
        <v>140</v>
      </c>
      <c r="AE7" s="69" t="s">
        <v>141</v>
      </c>
      <c r="AF7" s="69" t="s">
        <v>142</v>
      </c>
      <c r="AG7" s="124" t="s">
        <v>143</v>
      </c>
      <c r="AH7" s="152"/>
      <c r="AI7" s="183" t="s">
        <v>2</v>
      </c>
      <c r="AJ7" s="194" t="s">
        <v>144</v>
      </c>
      <c r="AK7" s="69" t="s">
        <v>145</v>
      </c>
      <c r="AL7" s="124" t="s">
        <v>146</v>
      </c>
      <c r="AM7" s="152"/>
      <c r="AN7" s="183" t="s">
        <v>2</v>
      </c>
      <c r="AO7" s="191" t="s">
        <v>96</v>
      </c>
      <c r="AP7" s="62" t="s">
        <v>97</v>
      </c>
      <c r="AQ7" s="62" t="s">
        <v>98</v>
      </c>
      <c r="AR7" s="62" t="s">
        <v>99</v>
      </c>
      <c r="AS7" s="62" t="s">
        <v>100</v>
      </c>
      <c r="AT7" s="123" t="s">
        <v>101</v>
      </c>
      <c r="AU7" s="152"/>
      <c r="AV7" s="183" t="s">
        <v>2</v>
      </c>
      <c r="AW7" s="194" t="s">
        <v>218</v>
      </c>
      <c r="AX7" s="69" t="s">
        <v>220</v>
      </c>
      <c r="AY7" s="124" t="s">
        <v>222</v>
      </c>
      <c r="AZ7" s="152"/>
      <c r="BA7" s="183" t="s">
        <v>2</v>
      </c>
      <c r="BB7" s="197" t="s">
        <v>102</v>
      </c>
      <c r="BC7" s="70" t="s">
        <v>103</v>
      </c>
      <c r="BD7" s="70" t="s">
        <v>104</v>
      </c>
      <c r="BE7" s="70" t="s">
        <v>105</v>
      </c>
      <c r="BF7" s="70" t="s">
        <v>106</v>
      </c>
      <c r="BG7" s="149" t="s">
        <v>107</v>
      </c>
      <c r="BH7" s="152"/>
      <c r="BI7" s="183" t="s">
        <v>2</v>
      </c>
      <c r="BJ7" s="191" t="s">
        <v>108</v>
      </c>
      <c r="BK7" s="62" t="s">
        <v>109</v>
      </c>
      <c r="BL7" s="62" t="s">
        <v>110</v>
      </c>
      <c r="BM7" s="62" t="s">
        <v>111</v>
      </c>
      <c r="BN7" s="62" t="s">
        <v>112</v>
      </c>
      <c r="BO7" s="62" t="s">
        <v>113</v>
      </c>
      <c r="BP7" s="62" t="s">
        <v>114</v>
      </c>
      <c r="BQ7" s="62" t="s">
        <v>115</v>
      </c>
      <c r="BR7" s="62" t="s">
        <v>116</v>
      </c>
      <c r="BS7" s="69" t="s">
        <v>117</v>
      </c>
      <c r="BT7" s="69" t="s">
        <v>118</v>
      </c>
      <c r="BU7" s="124" t="s">
        <v>119</v>
      </c>
      <c r="BV7" s="152"/>
      <c r="BW7" s="152"/>
      <c r="BX7" s="183" t="s">
        <v>2</v>
      </c>
      <c r="BY7" s="191" t="s">
        <v>120</v>
      </c>
      <c r="BZ7" s="62" t="s">
        <v>121</v>
      </c>
      <c r="CA7" s="62" t="s">
        <v>122</v>
      </c>
      <c r="CB7" s="69" t="s">
        <v>123</v>
      </c>
      <c r="CC7" s="69" t="s">
        <v>124</v>
      </c>
      <c r="CD7" s="69" t="s">
        <v>125</v>
      </c>
      <c r="CE7" s="62" t="s">
        <v>126</v>
      </c>
      <c r="CF7" s="62" t="s">
        <v>127</v>
      </c>
      <c r="CG7" s="62" t="s">
        <v>128</v>
      </c>
      <c r="CH7" s="69" t="s">
        <v>129</v>
      </c>
      <c r="CI7" s="69" t="s">
        <v>130</v>
      </c>
      <c r="CJ7" s="124" t="s">
        <v>131</v>
      </c>
      <c r="CK7" s="152"/>
      <c r="CL7" s="183" t="s">
        <v>2</v>
      </c>
      <c r="CM7" s="194" t="s">
        <v>132</v>
      </c>
      <c r="CN7" s="69" t="s">
        <v>133</v>
      </c>
      <c r="CO7" s="69" t="s">
        <v>134</v>
      </c>
      <c r="CP7" s="69" t="s">
        <v>135</v>
      </c>
      <c r="CQ7" s="69" t="s">
        <v>136</v>
      </c>
      <c r="CR7" s="124" t="s">
        <v>137</v>
      </c>
      <c r="CS7" s="152"/>
      <c r="CT7" s="152"/>
    </row>
    <row r="8" spans="1:109" s="101" customFormat="1" ht="78" customHeight="1" x14ac:dyDescent="0.25">
      <c r="A8" s="184" t="s">
        <v>18</v>
      </c>
      <c r="B8" s="191" t="s">
        <v>314</v>
      </c>
      <c r="C8" s="62" t="s">
        <v>314</v>
      </c>
      <c r="D8" s="62" t="s">
        <v>314</v>
      </c>
      <c r="E8" s="66" t="s">
        <v>147</v>
      </c>
      <c r="F8" s="66" t="s">
        <v>148</v>
      </c>
      <c r="G8" s="66" t="s">
        <v>316</v>
      </c>
      <c r="H8" s="66" t="s">
        <v>316</v>
      </c>
      <c r="I8" s="146" t="s">
        <v>316</v>
      </c>
      <c r="J8" s="187"/>
      <c r="K8" s="184" t="s">
        <v>18</v>
      </c>
      <c r="L8" s="193" t="s">
        <v>205</v>
      </c>
      <c r="M8" s="66" t="s">
        <v>205</v>
      </c>
      <c r="N8" s="146" t="s">
        <v>205</v>
      </c>
      <c r="O8" s="187"/>
      <c r="P8" s="184" t="s">
        <v>18</v>
      </c>
      <c r="Q8" s="191" t="s">
        <v>149</v>
      </c>
      <c r="R8" s="62" t="s">
        <v>149</v>
      </c>
      <c r="S8" s="62" t="s">
        <v>149</v>
      </c>
      <c r="T8" s="62" t="s">
        <v>150</v>
      </c>
      <c r="U8" s="62" t="s">
        <v>150</v>
      </c>
      <c r="V8" s="62" t="s">
        <v>150</v>
      </c>
      <c r="W8" s="62" t="s">
        <v>151</v>
      </c>
      <c r="X8" s="62" t="s">
        <v>151</v>
      </c>
      <c r="Y8" s="123" t="s">
        <v>151</v>
      </c>
      <c r="Z8" s="138"/>
      <c r="AA8" s="184" t="s">
        <v>18</v>
      </c>
      <c r="AB8" s="193" t="s">
        <v>163</v>
      </c>
      <c r="AC8" s="66" t="s">
        <v>163</v>
      </c>
      <c r="AD8" s="66" t="s">
        <v>163</v>
      </c>
      <c r="AE8" s="66" t="s">
        <v>164</v>
      </c>
      <c r="AF8" s="66" t="s">
        <v>164</v>
      </c>
      <c r="AG8" s="146" t="s">
        <v>164</v>
      </c>
      <c r="AH8" s="187"/>
      <c r="AI8" s="184" t="s">
        <v>18</v>
      </c>
      <c r="AJ8" s="193" t="s">
        <v>317</v>
      </c>
      <c r="AK8" s="66" t="s">
        <v>317</v>
      </c>
      <c r="AL8" s="146" t="s">
        <v>317</v>
      </c>
      <c r="AM8" s="187"/>
      <c r="AN8" s="184" t="s">
        <v>18</v>
      </c>
      <c r="AO8" s="191" t="s">
        <v>318</v>
      </c>
      <c r="AP8" s="62" t="s">
        <v>318</v>
      </c>
      <c r="AQ8" s="62" t="s">
        <v>318</v>
      </c>
      <c r="AR8" s="66" t="s">
        <v>316</v>
      </c>
      <c r="AS8" s="66" t="s">
        <v>316</v>
      </c>
      <c r="AT8" s="146" t="s">
        <v>316</v>
      </c>
      <c r="AU8" s="187"/>
      <c r="AV8" s="184" t="s">
        <v>18</v>
      </c>
      <c r="AW8" s="193" t="s">
        <v>333</v>
      </c>
      <c r="AX8" s="66" t="s">
        <v>333</v>
      </c>
      <c r="AY8" s="146" t="s">
        <v>333</v>
      </c>
      <c r="AZ8" s="187"/>
      <c r="BA8" s="184" t="s">
        <v>18</v>
      </c>
      <c r="BB8" s="196" t="s">
        <v>152</v>
      </c>
      <c r="BC8" s="64" t="s">
        <v>152</v>
      </c>
      <c r="BD8" s="64" t="s">
        <v>153</v>
      </c>
      <c r="BE8" s="64" t="s">
        <v>153</v>
      </c>
      <c r="BF8" s="64" t="s">
        <v>154</v>
      </c>
      <c r="BG8" s="148" t="s">
        <v>154</v>
      </c>
      <c r="BH8" s="187"/>
      <c r="BI8" s="184" t="s">
        <v>18</v>
      </c>
      <c r="BJ8" s="191" t="s">
        <v>155</v>
      </c>
      <c r="BK8" s="62" t="s">
        <v>155</v>
      </c>
      <c r="BL8" s="62" t="s">
        <v>155</v>
      </c>
      <c r="BM8" s="62" t="s">
        <v>156</v>
      </c>
      <c r="BN8" s="62" t="s">
        <v>156</v>
      </c>
      <c r="BO8" s="62" t="s">
        <v>156</v>
      </c>
      <c r="BP8" s="62" t="s">
        <v>157</v>
      </c>
      <c r="BQ8" s="62" t="s">
        <v>157</v>
      </c>
      <c r="BR8" s="62" t="s">
        <v>157</v>
      </c>
      <c r="BS8" s="62" t="s">
        <v>158</v>
      </c>
      <c r="BT8" s="62" t="s">
        <v>158</v>
      </c>
      <c r="BU8" s="123" t="s">
        <v>158</v>
      </c>
      <c r="BV8" s="187"/>
      <c r="BW8" s="187"/>
      <c r="BX8" s="184" t="s">
        <v>18</v>
      </c>
      <c r="BY8" s="191" t="s">
        <v>159</v>
      </c>
      <c r="BZ8" s="62" t="s">
        <v>159</v>
      </c>
      <c r="CA8" s="62" t="s">
        <v>159</v>
      </c>
      <c r="CB8" s="65" t="s">
        <v>160</v>
      </c>
      <c r="CC8" s="65" t="s">
        <v>160</v>
      </c>
      <c r="CD8" s="65" t="s">
        <v>160</v>
      </c>
      <c r="CE8" s="62" t="s">
        <v>161</v>
      </c>
      <c r="CF8" s="62" t="s">
        <v>161</v>
      </c>
      <c r="CG8" s="62" t="s">
        <v>161</v>
      </c>
      <c r="CH8" s="62" t="s">
        <v>162</v>
      </c>
      <c r="CI8" s="62" t="s">
        <v>162</v>
      </c>
      <c r="CJ8" s="123" t="s">
        <v>162</v>
      </c>
      <c r="CK8" s="138"/>
      <c r="CL8" s="184" t="s">
        <v>18</v>
      </c>
      <c r="CM8" s="193" t="s">
        <v>310</v>
      </c>
      <c r="CN8" s="66" t="s">
        <v>310</v>
      </c>
      <c r="CO8" s="66" t="s">
        <v>310</v>
      </c>
      <c r="CP8" s="66" t="s">
        <v>311</v>
      </c>
      <c r="CQ8" s="66" t="s">
        <v>311</v>
      </c>
      <c r="CR8" s="146" t="s">
        <v>311</v>
      </c>
      <c r="CS8" s="187"/>
      <c r="CT8" s="187"/>
    </row>
    <row r="9" spans="1:109" s="76" customFormat="1" x14ac:dyDescent="0.25">
      <c r="A9" s="183" t="s">
        <v>165</v>
      </c>
      <c r="B9" s="194">
        <v>301526</v>
      </c>
      <c r="C9" s="69">
        <v>301517</v>
      </c>
      <c r="D9" s="69">
        <v>301510</v>
      </c>
      <c r="E9" s="69">
        <v>301510</v>
      </c>
      <c r="F9" s="63">
        <v>301512</v>
      </c>
      <c r="G9" s="63">
        <v>301525</v>
      </c>
      <c r="H9" s="63">
        <v>301503</v>
      </c>
      <c r="I9" s="135">
        <v>301540</v>
      </c>
      <c r="J9" s="77"/>
      <c r="K9" s="183" t="s">
        <v>165</v>
      </c>
      <c r="L9" s="144">
        <v>301540</v>
      </c>
      <c r="M9" s="63">
        <v>301503</v>
      </c>
      <c r="N9" s="135">
        <v>301525</v>
      </c>
      <c r="O9" s="77"/>
      <c r="P9" s="183" t="s">
        <v>165</v>
      </c>
      <c r="Q9" s="194">
        <v>325896</v>
      </c>
      <c r="R9" s="69">
        <v>325898</v>
      </c>
      <c r="S9" s="69">
        <v>325897</v>
      </c>
      <c r="T9" s="69">
        <v>325896</v>
      </c>
      <c r="U9" s="69">
        <v>325898</v>
      </c>
      <c r="V9" s="69">
        <v>325897</v>
      </c>
      <c r="W9" s="69">
        <v>325897</v>
      </c>
      <c r="X9" s="69">
        <v>325896</v>
      </c>
      <c r="Y9" s="124">
        <v>325898</v>
      </c>
      <c r="Z9" s="127"/>
      <c r="AA9" s="183" t="s">
        <v>165</v>
      </c>
      <c r="AB9" s="144">
        <v>350561</v>
      </c>
      <c r="AC9" s="63">
        <v>350562</v>
      </c>
      <c r="AD9" s="63">
        <v>350563</v>
      </c>
      <c r="AE9" s="63">
        <v>350561</v>
      </c>
      <c r="AF9" s="63">
        <v>350562</v>
      </c>
      <c r="AG9" s="135">
        <v>350563</v>
      </c>
      <c r="AH9" s="77"/>
      <c r="AI9" s="183" t="s">
        <v>165</v>
      </c>
      <c r="AJ9" s="144">
        <v>301505</v>
      </c>
      <c r="AK9" s="63">
        <v>301530</v>
      </c>
      <c r="AL9" s="135">
        <v>301512</v>
      </c>
      <c r="AM9" s="77"/>
      <c r="AN9" s="183" t="s">
        <v>165</v>
      </c>
      <c r="AO9" s="194">
        <v>27372</v>
      </c>
      <c r="AP9" s="69" t="s">
        <v>166</v>
      </c>
      <c r="AQ9" s="69" t="s">
        <v>167</v>
      </c>
      <c r="AR9" s="69" t="s">
        <v>168</v>
      </c>
      <c r="AS9" s="69">
        <v>27636</v>
      </c>
      <c r="AT9" s="124">
        <v>27026</v>
      </c>
      <c r="AU9" s="77"/>
      <c r="AV9" s="183" t="s">
        <v>165</v>
      </c>
      <c r="AW9" s="407">
        <v>27026</v>
      </c>
      <c r="AX9" s="407" t="s">
        <v>168</v>
      </c>
      <c r="AY9" s="407">
        <v>27636</v>
      </c>
      <c r="AZ9" s="77"/>
      <c r="BA9" s="183" t="s">
        <v>165</v>
      </c>
      <c r="BB9" s="197" t="s">
        <v>169</v>
      </c>
      <c r="BC9" s="70" t="s">
        <v>170</v>
      </c>
      <c r="BD9" s="70" t="s">
        <v>169</v>
      </c>
      <c r="BE9" s="70" t="s">
        <v>170</v>
      </c>
      <c r="BF9" s="70" t="s">
        <v>169</v>
      </c>
      <c r="BG9" s="149" t="s">
        <v>170</v>
      </c>
      <c r="BH9" s="77"/>
      <c r="BI9" s="183" t="s">
        <v>165</v>
      </c>
      <c r="BJ9" s="194">
        <v>325899</v>
      </c>
      <c r="BK9" s="69">
        <v>325895</v>
      </c>
      <c r="BL9" s="69">
        <v>325894</v>
      </c>
      <c r="BM9" s="69">
        <v>325895</v>
      </c>
      <c r="BN9" s="69">
        <v>325899</v>
      </c>
      <c r="BO9" s="69">
        <v>325894</v>
      </c>
      <c r="BP9" s="69">
        <v>325899</v>
      </c>
      <c r="BQ9" s="69">
        <v>325895</v>
      </c>
      <c r="BR9" s="69">
        <v>325894</v>
      </c>
      <c r="BS9" s="69">
        <v>325899</v>
      </c>
      <c r="BT9" s="69">
        <v>325894</v>
      </c>
      <c r="BU9" s="124">
        <v>325895</v>
      </c>
      <c r="BV9" s="77"/>
      <c r="BW9" s="77"/>
      <c r="BX9" s="183" t="s">
        <v>165</v>
      </c>
      <c r="BY9" s="194">
        <v>324313</v>
      </c>
      <c r="BZ9" s="69">
        <v>324314</v>
      </c>
      <c r="CA9" s="69">
        <v>324315</v>
      </c>
      <c r="CB9" s="63">
        <v>324315</v>
      </c>
      <c r="CC9" s="63">
        <v>324314</v>
      </c>
      <c r="CD9" s="63">
        <v>324313</v>
      </c>
      <c r="CE9" s="69">
        <v>324315</v>
      </c>
      <c r="CF9" s="69">
        <v>324314</v>
      </c>
      <c r="CG9" s="69">
        <v>324313</v>
      </c>
      <c r="CH9" s="69">
        <v>324314</v>
      </c>
      <c r="CI9" s="69">
        <v>324313</v>
      </c>
      <c r="CJ9" s="124">
        <v>324315</v>
      </c>
      <c r="CK9" s="127"/>
      <c r="CL9" s="183" t="s">
        <v>165</v>
      </c>
      <c r="CM9" s="144">
        <v>350564</v>
      </c>
      <c r="CN9" s="63">
        <v>350565</v>
      </c>
      <c r="CO9" s="63">
        <v>350566</v>
      </c>
      <c r="CP9" s="63">
        <v>350564</v>
      </c>
      <c r="CQ9" s="63">
        <v>350565</v>
      </c>
      <c r="CR9" s="135">
        <v>350566</v>
      </c>
      <c r="CS9" s="77"/>
      <c r="CT9" s="77"/>
    </row>
    <row r="10" spans="1:109" s="77" customFormat="1" ht="12.75" x14ac:dyDescent="0.2">
      <c r="A10" s="177" t="s">
        <v>192</v>
      </c>
      <c r="B10" s="178">
        <v>13023</v>
      </c>
      <c r="C10" s="72">
        <v>18257</v>
      </c>
      <c r="D10" s="72">
        <v>14576</v>
      </c>
      <c r="E10" s="72">
        <v>27245</v>
      </c>
      <c r="F10" s="72">
        <v>37163</v>
      </c>
      <c r="G10" s="72">
        <v>32726</v>
      </c>
      <c r="H10" s="72">
        <v>27891</v>
      </c>
      <c r="I10" s="125">
        <v>25252</v>
      </c>
      <c r="K10" s="177" t="s">
        <v>192</v>
      </c>
      <c r="L10" s="178">
        <v>10452</v>
      </c>
      <c r="M10" s="72">
        <v>7707</v>
      </c>
      <c r="N10" s="125">
        <v>6440</v>
      </c>
      <c r="P10" s="177" t="s">
        <v>192</v>
      </c>
      <c r="Q10" s="178">
        <v>6908</v>
      </c>
      <c r="R10" s="72">
        <v>6325</v>
      </c>
      <c r="S10" s="72">
        <v>3115</v>
      </c>
      <c r="T10" s="72">
        <v>11430</v>
      </c>
      <c r="U10" s="72">
        <v>5676</v>
      </c>
      <c r="V10" s="72">
        <v>9931</v>
      </c>
      <c r="W10" s="72">
        <v>8124</v>
      </c>
      <c r="X10" s="72">
        <v>10185</v>
      </c>
      <c r="Y10" s="125">
        <v>4436</v>
      </c>
      <c r="AA10" s="177" t="s">
        <v>192</v>
      </c>
      <c r="AB10" s="178">
        <v>5187</v>
      </c>
      <c r="AC10" s="72">
        <v>4708</v>
      </c>
      <c r="AD10" s="72">
        <v>5652</v>
      </c>
      <c r="AE10" s="72">
        <v>6865</v>
      </c>
      <c r="AF10" s="72">
        <v>6097</v>
      </c>
      <c r="AG10" s="125">
        <v>5941</v>
      </c>
      <c r="AI10" s="177" t="s">
        <v>192</v>
      </c>
      <c r="AJ10" s="178">
        <v>17535</v>
      </c>
      <c r="AK10" s="72">
        <v>13576</v>
      </c>
      <c r="AL10" s="125">
        <v>23890</v>
      </c>
      <c r="AN10" s="177" t="s">
        <v>192</v>
      </c>
      <c r="AO10" s="178">
        <v>0</v>
      </c>
      <c r="AP10" s="72">
        <v>0</v>
      </c>
      <c r="AQ10" s="72">
        <v>0</v>
      </c>
      <c r="AR10" s="72">
        <v>6749</v>
      </c>
      <c r="AS10" s="72">
        <v>5143</v>
      </c>
      <c r="AT10" s="125">
        <v>9694</v>
      </c>
      <c r="AV10" s="177" t="s">
        <v>192</v>
      </c>
      <c r="AW10" s="178">
        <v>5255</v>
      </c>
      <c r="AX10" s="72">
        <v>3102</v>
      </c>
      <c r="AY10" s="125">
        <v>2937</v>
      </c>
      <c r="BA10" s="177" t="s">
        <v>192</v>
      </c>
      <c r="BB10" s="178">
        <v>13558</v>
      </c>
      <c r="BC10" s="72">
        <v>34153</v>
      </c>
      <c r="BD10" s="72">
        <v>4527</v>
      </c>
      <c r="BE10" s="72">
        <v>25192</v>
      </c>
      <c r="BF10" s="72">
        <v>4714</v>
      </c>
      <c r="BG10" s="125">
        <v>15220</v>
      </c>
      <c r="BI10" s="177" t="s">
        <v>192</v>
      </c>
      <c r="BJ10" s="178">
        <v>0</v>
      </c>
      <c r="BK10" s="72">
        <v>0</v>
      </c>
      <c r="BL10" s="72">
        <v>0</v>
      </c>
      <c r="BM10" s="72">
        <v>6399</v>
      </c>
      <c r="BN10" s="72">
        <v>3073</v>
      </c>
      <c r="BO10" s="72">
        <v>3979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125">
        <v>0</v>
      </c>
      <c r="BX10" s="177" t="s">
        <v>192</v>
      </c>
      <c r="BY10" s="129">
        <v>0</v>
      </c>
      <c r="BZ10" s="115">
        <v>0</v>
      </c>
      <c r="CA10" s="115">
        <v>0</v>
      </c>
      <c r="CB10" s="72">
        <v>5342</v>
      </c>
      <c r="CC10" s="72">
        <v>9290</v>
      </c>
      <c r="CD10" s="72">
        <v>3832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125">
        <v>0</v>
      </c>
      <c r="CL10" s="177" t="s">
        <v>192</v>
      </c>
      <c r="CM10" s="178">
        <v>5045</v>
      </c>
      <c r="CN10" s="72">
        <v>4946</v>
      </c>
      <c r="CO10" s="72">
        <v>5698</v>
      </c>
      <c r="CP10" s="72">
        <v>0</v>
      </c>
      <c r="CQ10" s="72">
        <v>0</v>
      </c>
      <c r="CR10" s="125">
        <v>0</v>
      </c>
    </row>
    <row r="11" spans="1:109" s="77" customFormat="1" x14ac:dyDescent="0.25">
      <c r="A11" s="180" t="s">
        <v>193</v>
      </c>
      <c r="B11" s="195">
        <v>5373</v>
      </c>
      <c r="C11" s="80">
        <v>6780</v>
      </c>
      <c r="D11" s="80">
        <v>5360</v>
      </c>
      <c r="E11" s="80">
        <v>8274</v>
      </c>
      <c r="F11" s="80">
        <v>11987</v>
      </c>
      <c r="G11" s="80">
        <v>5592</v>
      </c>
      <c r="H11" s="80">
        <v>4641</v>
      </c>
      <c r="I11" s="126">
        <v>7535</v>
      </c>
      <c r="K11" s="180" t="s">
        <v>193</v>
      </c>
      <c r="L11" s="195">
        <v>2432</v>
      </c>
      <c r="M11" s="80"/>
      <c r="N11" s="126">
        <v>1419</v>
      </c>
      <c r="P11" s="180" t="s">
        <v>193</v>
      </c>
      <c r="Q11" s="195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126">
        <v>0</v>
      </c>
      <c r="AA11" s="180" t="s">
        <v>193</v>
      </c>
      <c r="AB11" s="195">
        <v>0</v>
      </c>
      <c r="AC11" s="80">
        <v>0</v>
      </c>
      <c r="AD11" s="80">
        <v>0</v>
      </c>
      <c r="AE11" s="80">
        <v>0</v>
      </c>
      <c r="AF11" s="80">
        <v>0</v>
      </c>
      <c r="AG11" s="126">
        <v>0</v>
      </c>
      <c r="AI11" s="180" t="s">
        <v>193</v>
      </c>
      <c r="AJ11" s="195">
        <v>5388</v>
      </c>
      <c r="AK11" s="80">
        <v>5983</v>
      </c>
      <c r="AL11" s="126">
        <v>5530</v>
      </c>
      <c r="AN11" s="180" t="s">
        <v>193</v>
      </c>
      <c r="AO11" s="195">
        <v>0</v>
      </c>
      <c r="AP11" s="80">
        <v>0</v>
      </c>
      <c r="AQ11" s="80">
        <v>0</v>
      </c>
      <c r="AR11" s="80">
        <v>2401</v>
      </c>
      <c r="AS11" s="80">
        <v>1445</v>
      </c>
      <c r="AT11" s="126">
        <v>1982</v>
      </c>
      <c r="AV11" s="180" t="s">
        <v>193</v>
      </c>
      <c r="AW11" s="408">
        <v>1633</v>
      </c>
      <c r="AX11" s="80">
        <v>0</v>
      </c>
      <c r="AY11" s="126">
        <v>0</v>
      </c>
      <c r="BA11" s="180" t="s">
        <v>193</v>
      </c>
      <c r="BB11" s="195">
        <v>0</v>
      </c>
      <c r="BC11" s="80">
        <v>0</v>
      </c>
      <c r="BD11" s="80">
        <v>0</v>
      </c>
      <c r="BE11" s="80">
        <v>0</v>
      </c>
      <c r="BF11" s="80">
        <v>0</v>
      </c>
      <c r="BG11" s="126">
        <v>0</v>
      </c>
      <c r="BI11" s="180" t="s">
        <v>193</v>
      </c>
      <c r="BJ11" s="195">
        <v>0</v>
      </c>
      <c r="BK11" s="80">
        <v>0</v>
      </c>
      <c r="BL11" s="80">
        <v>0</v>
      </c>
      <c r="BM11" s="80">
        <v>0</v>
      </c>
      <c r="BN11" s="80">
        <v>0</v>
      </c>
      <c r="BO11" s="80">
        <v>0</v>
      </c>
      <c r="BP11" s="80">
        <v>0</v>
      </c>
      <c r="BQ11" s="80">
        <v>0</v>
      </c>
      <c r="BR11" s="80">
        <v>0</v>
      </c>
      <c r="BS11" s="80">
        <v>0</v>
      </c>
      <c r="BT11" s="80">
        <v>0</v>
      </c>
      <c r="BU11" s="126">
        <v>0</v>
      </c>
      <c r="BX11" s="180" t="s">
        <v>193</v>
      </c>
      <c r="BY11" s="131">
        <v>0</v>
      </c>
      <c r="BZ11" s="117">
        <v>0</v>
      </c>
      <c r="CA11" s="117">
        <v>0</v>
      </c>
      <c r="CB11" s="117">
        <v>0</v>
      </c>
      <c r="CC11" s="117">
        <v>0</v>
      </c>
      <c r="CD11" s="117">
        <v>0</v>
      </c>
      <c r="CE11" s="80">
        <v>0</v>
      </c>
      <c r="CF11" s="80">
        <v>0</v>
      </c>
      <c r="CG11" s="80">
        <v>0</v>
      </c>
      <c r="CH11" s="80">
        <v>0</v>
      </c>
      <c r="CI11" s="80">
        <v>0</v>
      </c>
      <c r="CJ11" s="126">
        <v>0</v>
      </c>
      <c r="CL11" s="180" t="s">
        <v>193</v>
      </c>
      <c r="CM11" s="195">
        <v>0</v>
      </c>
      <c r="CN11" s="80">
        <v>0</v>
      </c>
      <c r="CO11" s="80">
        <v>0</v>
      </c>
      <c r="CP11" s="80">
        <v>0</v>
      </c>
      <c r="CQ11" s="80">
        <v>0</v>
      </c>
      <c r="CR11" s="126">
        <v>0</v>
      </c>
    </row>
    <row r="12" spans="1:109" s="77" customFormat="1" ht="12.75" x14ac:dyDescent="0.2">
      <c r="A12" s="153"/>
      <c r="B12" s="139"/>
      <c r="I12" s="90"/>
      <c r="K12" s="153"/>
      <c r="N12" s="90"/>
      <c r="P12" s="153"/>
      <c r="Q12" s="139"/>
      <c r="Y12" s="90"/>
      <c r="AA12" s="153"/>
      <c r="AB12" s="139"/>
      <c r="AG12" s="90"/>
      <c r="AI12" s="153"/>
      <c r="AJ12" s="139"/>
      <c r="AL12" s="90"/>
      <c r="AN12" s="153"/>
      <c r="AO12" s="139"/>
      <c r="AT12" s="90"/>
      <c r="AV12" s="153"/>
      <c r="AY12" s="125"/>
      <c r="BA12" s="153"/>
      <c r="BB12" s="139"/>
      <c r="BG12" s="90"/>
      <c r="BI12" s="153"/>
      <c r="BJ12" s="139"/>
      <c r="BK12" s="77">
        <v>0</v>
      </c>
      <c r="BU12" s="90"/>
      <c r="BX12" s="153"/>
      <c r="BY12" s="139"/>
      <c r="CJ12" s="90"/>
      <c r="CL12" s="153"/>
      <c r="CM12" s="139"/>
      <c r="CR12" s="90"/>
    </row>
    <row r="13" spans="1:109" s="77" customFormat="1" ht="12.75" x14ac:dyDescent="0.2">
      <c r="A13" s="153" t="s">
        <v>174</v>
      </c>
      <c r="B13" s="139"/>
      <c r="I13" s="90"/>
      <c r="K13" s="153" t="s">
        <v>174</v>
      </c>
      <c r="N13" s="90"/>
      <c r="P13" s="153" t="s">
        <v>174</v>
      </c>
      <c r="Q13" s="139"/>
      <c r="Y13" s="90"/>
      <c r="AA13" s="153" t="s">
        <v>174</v>
      </c>
      <c r="AB13" s="139"/>
      <c r="AG13" s="90"/>
      <c r="AI13" s="153" t="s">
        <v>174</v>
      </c>
      <c r="AJ13" s="139"/>
      <c r="AL13" s="90"/>
      <c r="AN13" s="153" t="s">
        <v>174</v>
      </c>
      <c r="AO13" s="139"/>
      <c r="AT13" s="90"/>
      <c r="AV13" s="153" t="s">
        <v>174</v>
      </c>
      <c r="AY13" s="126"/>
      <c r="BA13" s="153" t="s">
        <v>174</v>
      </c>
      <c r="BB13" s="139"/>
      <c r="BG13" s="90"/>
      <c r="BI13" s="153" t="s">
        <v>174</v>
      </c>
      <c r="BJ13" s="139"/>
      <c r="BU13" s="90"/>
      <c r="BX13" s="153" t="s">
        <v>174</v>
      </c>
      <c r="BY13" s="139"/>
      <c r="CJ13" s="90"/>
      <c r="CL13" s="153" t="s">
        <v>174</v>
      </c>
      <c r="CM13" s="139"/>
      <c r="CR13" s="90"/>
    </row>
    <row r="14" spans="1:109" s="77" customFormat="1" ht="12.75" x14ac:dyDescent="0.2">
      <c r="A14" s="177" t="s">
        <v>192</v>
      </c>
      <c r="B14" s="129">
        <f>B10/'Additional Sorbent Tubes'!B$10*100</f>
        <v>27.021475256769374</v>
      </c>
      <c r="C14" s="115">
        <f>C10/'Additional Sorbent Tubes'!C$10*100</f>
        <v>33.11026478055858</v>
      </c>
      <c r="D14" s="115">
        <f>D10/'Additional Sorbent Tubes'!D$10*100</f>
        <v>30.920661858294441</v>
      </c>
      <c r="E14" s="115">
        <f>E10/'Additional Sorbent Tubes'!E$10*100</f>
        <v>32.187370783862015</v>
      </c>
      <c r="F14" s="115">
        <f>F10/'Additional Sorbent Tubes'!F$10*100</f>
        <v>41.43725260634443</v>
      </c>
      <c r="G14" s="115">
        <f>G10/'Additional Sorbent Tubes'!G$10*100</f>
        <v>25.240442089513099</v>
      </c>
      <c r="H14" s="115">
        <f>H10/'Additional Sorbent Tubes'!H$10*100</f>
        <v>21.806027911340447</v>
      </c>
      <c r="I14" s="116">
        <f>I10/'Additional Sorbent Tubes'!I$10*100</f>
        <v>20.952365147982512</v>
      </c>
      <c r="J14" s="98"/>
      <c r="K14" s="177" t="s">
        <v>192</v>
      </c>
      <c r="L14" s="129">
        <v>12.241169305724727</v>
      </c>
      <c r="M14" s="115">
        <v>8.4530677605457694</v>
      </c>
      <c r="N14" s="116">
        <v>6.9155847642365469</v>
      </c>
      <c r="O14" s="98"/>
      <c r="P14" s="177" t="s">
        <v>192</v>
      </c>
      <c r="Q14" s="129">
        <f>Q10/'Additional Sorbent Tubes'!L$10*100</f>
        <v>15.866599292572007</v>
      </c>
      <c r="R14" s="115">
        <f>R10/'Additional Sorbent Tubes'!M$10*100</f>
        <v>14.533547794117647</v>
      </c>
      <c r="S14" s="115">
        <f>S10/'Additional Sorbent Tubes'!N$10*100</f>
        <v>7.1472821971869767</v>
      </c>
      <c r="T14" s="115">
        <f>T10/'Additional Sorbent Tubes'!O$10*100</f>
        <v>12.061924209326621</v>
      </c>
      <c r="U14" s="115">
        <f>U10/'Additional Sorbent Tubes'!P$10*100</f>
        <v>7.193369325526576</v>
      </c>
      <c r="V14" s="115">
        <f>V10/'Additional Sorbent Tubes'!Q$10*100</f>
        <v>12.22592916322988</v>
      </c>
      <c r="W14" s="115">
        <f>W10/'Additional Sorbent Tubes'!R$10*100</f>
        <v>10.106866050434803</v>
      </c>
      <c r="X14" s="115">
        <f>X10/'Additional Sorbent Tubes'!S$10*100</f>
        <v>13.405549120774982</v>
      </c>
      <c r="Y14" s="116">
        <f>Y10/'Additional Sorbent Tubes'!T$10*100</f>
        <v>5.8367653057196618</v>
      </c>
      <c r="Z14" s="98"/>
      <c r="AA14" s="177" t="s">
        <v>192</v>
      </c>
      <c r="AB14" s="129">
        <f>AB10/'Additional Sorbent Tubes'!W$10*100</f>
        <v>5.0297694082966471</v>
      </c>
      <c r="AC14" s="115">
        <f>AC10/'Additional Sorbent Tubes'!X$10*100</f>
        <v>4.5646693814233075</v>
      </c>
      <c r="AD14" s="115">
        <f>AD10/'Additional Sorbent Tubes'!Y$10*100</f>
        <v>5.9924934795055025</v>
      </c>
      <c r="AE14" s="115">
        <f>AE10/'Additional Sorbent Tubes'!Z$10*100</f>
        <v>5.1505011703979351</v>
      </c>
      <c r="AF14" s="115">
        <f>AF10/'Additional Sorbent Tubes'!AA$10*100</f>
        <v>4.6164912546376922</v>
      </c>
      <c r="AG14" s="116">
        <f>AG10/'Additional Sorbent Tubes'!AB$10*100</f>
        <v>4.6908433411500896</v>
      </c>
      <c r="AH14" s="98"/>
      <c r="AI14" s="177" t="s">
        <v>192</v>
      </c>
      <c r="AJ14" s="129">
        <f>AJ10/'Additional Sorbent Tubes'!AE$10*100</f>
        <v>11.910017727485753</v>
      </c>
      <c r="AK14" s="115">
        <f>AK10/'Additional Sorbent Tubes'!AF$10*100</f>
        <v>10.153848455158073</v>
      </c>
      <c r="AL14" s="116">
        <f>AL10/'Additional Sorbent Tubes'!AG$10*100</f>
        <v>19.007534589893943</v>
      </c>
      <c r="AM14" s="98"/>
      <c r="AN14" s="177" t="s">
        <v>192</v>
      </c>
      <c r="AO14" s="129">
        <f>AO10/'Additional Sorbent Tubes'!AJ$10*100</f>
        <v>0</v>
      </c>
      <c r="AP14" s="115">
        <f>AP10/'Additional Sorbent Tubes'!AK$10*100</f>
        <v>0</v>
      </c>
      <c r="AQ14" s="115">
        <f>AQ10/'Additional Sorbent Tubes'!AL$10*100</f>
        <v>0</v>
      </c>
      <c r="AR14" s="115">
        <f>AR10/'Additional Sorbent Tubes'!AM$10*100</f>
        <v>5.1646425920399155</v>
      </c>
      <c r="AS14" s="115">
        <f>AS10/'Additional Sorbent Tubes'!AN$10*100</f>
        <v>3.5489280070661136</v>
      </c>
      <c r="AT14" s="116">
        <f>AT10/'Additional Sorbent Tubes'!AO$10*100</f>
        <v>6.5654821166128237</v>
      </c>
      <c r="AV14" s="177" t="s">
        <v>192</v>
      </c>
      <c r="AW14" s="129">
        <v>4.1408275351241457</v>
      </c>
      <c r="AX14" s="115">
        <v>2.4951135349050459</v>
      </c>
      <c r="AY14" s="116">
        <v>2.2807753238281614</v>
      </c>
      <c r="BA14" s="177" t="s">
        <v>192</v>
      </c>
      <c r="BB14" s="129">
        <f>BB10/'Additional Sorbent Tubes'!AR$10*100</f>
        <v>9.1561708593618096</v>
      </c>
      <c r="BC14" s="115">
        <f>BC10/'Additional Sorbent Tubes'!AS$10*100</f>
        <v>22.364905571417346</v>
      </c>
      <c r="BD14" s="115">
        <f>BD10/'Additional Sorbent Tubes'!AT$10*100</f>
        <v>5.966392092257002</v>
      </c>
      <c r="BE14" s="115">
        <f>BE10/'Additional Sorbent Tubes'!AU$10*100</f>
        <v>32.920390988448069</v>
      </c>
      <c r="BF14" s="115">
        <f>BF10/'Additional Sorbent Tubes'!AV$10*100</f>
        <v>4.5206517256921472</v>
      </c>
      <c r="BG14" s="116">
        <f>BG10/'Additional Sorbent Tubes'!AW$10*100</f>
        <v>13.225467279568303</v>
      </c>
      <c r="BI14" s="177" t="s">
        <v>192</v>
      </c>
      <c r="BJ14" s="129">
        <f>BJ10/'Additional Sorbent Tubes'!AZ$10*100</f>
        <v>0</v>
      </c>
      <c r="BK14" s="115">
        <f>BK10/'Additional Sorbent Tubes'!BA$10*100</f>
        <v>0</v>
      </c>
      <c r="BL14" s="115">
        <f>BL10/'Additional Sorbent Tubes'!BB$10*100</f>
        <v>0</v>
      </c>
      <c r="BM14" s="115">
        <f>BM10/'Additional Sorbent Tubes'!BC$10*100</f>
        <v>5.2437495390515521</v>
      </c>
      <c r="BN14" s="115">
        <f>BN10/'Additional Sorbent Tubes'!BD$10*100</f>
        <v>2.4768275973240912</v>
      </c>
      <c r="BO14" s="115">
        <f>BO10/'Additional Sorbent Tubes'!BE$10*100</f>
        <v>3.1398945740349107</v>
      </c>
      <c r="BP14" s="115">
        <f>BP10/'Additional Sorbent Tubes'!BF$10*100</f>
        <v>0</v>
      </c>
      <c r="BQ14" s="115">
        <f>BQ10/'Additional Sorbent Tubes'!BG$10*100</f>
        <v>0</v>
      </c>
      <c r="BR14" s="115">
        <f>BR10/'Additional Sorbent Tubes'!BH$10*100</f>
        <v>0</v>
      </c>
      <c r="BS14" s="115">
        <f>BS10/'Additional Sorbent Tubes'!BI$10*100</f>
        <v>0</v>
      </c>
      <c r="BT14" s="115">
        <f>BT10/'Additional Sorbent Tubes'!BJ$10*100</f>
        <v>0</v>
      </c>
      <c r="BU14" s="116">
        <f>BU10/'Additional Sorbent Tubes'!BK$10*100</f>
        <v>0</v>
      </c>
      <c r="BX14" s="177" t="s">
        <v>192</v>
      </c>
      <c r="BY14" s="129">
        <f>BY10/'Additional Sorbent Tubes'!BN$10*100</f>
        <v>0</v>
      </c>
      <c r="BZ14" s="115">
        <f>BZ10/'Additional Sorbent Tubes'!BO$10*100</f>
        <v>0</v>
      </c>
      <c r="CA14" s="115">
        <f>CA10/'Additional Sorbent Tubes'!BP$10*100</f>
        <v>0</v>
      </c>
      <c r="CB14" s="115">
        <f>CB10/'Additional Sorbent Tubes'!BQ$10*100</f>
        <v>4.2115055619939614</v>
      </c>
      <c r="CC14" s="115">
        <f>CC10/'Additional Sorbent Tubes'!BR$10*100</f>
        <v>7.3427126146063868</v>
      </c>
      <c r="CD14" s="115">
        <f>CD10/'Additional Sorbent Tubes'!BS$10*100</f>
        <v>3.2085203295599172</v>
      </c>
      <c r="CE14" s="115">
        <f>CE10/'Additional Sorbent Tubes'!BT$10*100</f>
        <v>0</v>
      </c>
      <c r="CF14" s="115">
        <f>CF10/'Additional Sorbent Tubes'!BU$10*100</f>
        <v>0</v>
      </c>
      <c r="CG14" s="115">
        <f>CG10/'Additional Sorbent Tubes'!BV$10*100</f>
        <v>0</v>
      </c>
      <c r="CH14" s="115">
        <f>CH10/'Additional Sorbent Tubes'!BW$10*100</f>
        <v>0</v>
      </c>
      <c r="CI14" s="115">
        <f>CI10/'Additional Sorbent Tubes'!BX$10*100</f>
        <v>0</v>
      </c>
      <c r="CJ14" s="116">
        <f>CJ10/'Additional Sorbent Tubes'!BY$10*100</f>
        <v>0</v>
      </c>
      <c r="CK14" s="98"/>
      <c r="CL14" s="177" t="s">
        <v>192</v>
      </c>
      <c r="CM14" s="129">
        <f>CM10/'Additional Sorbent Tubes'!CB$10*100</f>
        <v>3.4479694911084073</v>
      </c>
      <c r="CN14" s="115">
        <f>CN10/'Additional Sorbent Tubes'!CC$10*100</f>
        <v>3.5503298375576948</v>
      </c>
      <c r="CO14" s="115">
        <f>CO10/'Additional Sorbent Tubes'!CD$10*100</f>
        <v>4.0762016496526856</v>
      </c>
      <c r="CP14" s="115">
        <f>CP10/'Additional Sorbent Tubes'!CE$10*100</f>
        <v>0</v>
      </c>
      <c r="CQ14" s="115">
        <f>CQ10/'Additional Sorbent Tubes'!CF$10*100</f>
        <v>0</v>
      </c>
      <c r="CR14" s="116">
        <f>CR10/'Additional Sorbent Tubes'!CG$10*100</f>
        <v>0</v>
      </c>
      <c r="CS14" s="98"/>
    </row>
    <row r="15" spans="1:109" s="77" customFormat="1" ht="12.75" x14ac:dyDescent="0.2">
      <c r="A15" s="180" t="s">
        <v>193</v>
      </c>
      <c r="B15" s="131">
        <f>B11/'Additional Sorbent Tubes'!B$10*100</f>
        <v>11.148459383753503</v>
      </c>
      <c r="C15" s="117">
        <f>C11/'Additional Sorbent Tubes'!C$10*100</f>
        <v>12.295973884657236</v>
      </c>
      <c r="D15" s="117">
        <f>D11/'Additional Sorbent Tubes'!D$10*100</f>
        <v>11.370386084005091</v>
      </c>
      <c r="E15" s="117">
        <f>E11/'Additional Sorbent Tubes'!E$10*100</f>
        <v>9.7749424065213546</v>
      </c>
      <c r="F15" s="117">
        <f>F11/'Additional Sorbent Tubes'!F$10*100</f>
        <v>13.365668729441934</v>
      </c>
      <c r="G15" s="117">
        <f>G11/'Additional Sorbent Tubes'!G$10*100</f>
        <v>4.3129179296142901</v>
      </c>
      <c r="H15" s="117">
        <f>H11/'Additional Sorbent Tubes'!H$10*100</f>
        <v>3.6284742582385365</v>
      </c>
      <c r="I15" s="118">
        <f>I11/'Additional Sorbent Tubes'!I$10*100</f>
        <v>6.2520224691132666</v>
      </c>
      <c r="J15" s="98"/>
      <c r="K15" s="180" t="s">
        <v>193</v>
      </c>
      <c r="L15" s="131">
        <v>2.8483088166401198</v>
      </c>
      <c r="M15" s="117">
        <v>0</v>
      </c>
      <c r="N15" s="118">
        <v>1.5237911149769661</v>
      </c>
      <c r="O15" s="98"/>
      <c r="P15" s="180" t="s">
        <v>193</v>
      </c>
      <c r="Q15" s="131">
        <f>Q11/'Additional Sorbent Tubes'!L$10*100</f>
        <v>0</v>
      </c>
      <c r="R15" s="117">
        <f>R11/'Additional Sorbent Tubes'!M$10*100</f>
        <v>0</v>
      </c>
      <c r="S15" s="117">
        <f>S11/'Additional Sorbent Tubes'!N$10*100</f>
        <v>0</v>
      </c>
      <c r="T15" s="117">
        <f>T11/'Additional Sorbent Tubes'!O$10*100</f>
        <v>0</v>
      </c>
      <c r="U15" s="117">
        <f>U11/'Additional Sorbent Tubes'!P$10*100</f>
        <v>0</v>
      </c>
      <c r="V15" s="117">
        <f>V11/'Additional Sorbent Tubes'!Q$10*100</f>
        <v>0</v>
      </c>
      <c r="W15" s="117">
        <f>W11/'Additional Sorbent Tubes'!R$10*100</f>
        <v>0</v>
      </c>
      <c r="X15" s="117">
        <f>X11/'Additional Sorbent Tubes'!S$10*100</f>
        <v>0</v>
      </c>
      <c r="Y15" s="118">
        <f>Y11/'Additional Sorbent Tubes'!T$10*100</f>
        <v>0</v>
      </c>
      <c r="Z15" s="98"/>
      <c r="AA15" s="180" t="s">
        <v>193</v>
      </c>
      <c r="AB15" s="131">
        <f>AB11/'Additional Sorbent Tubes'!W$10*100</f>
        <v>0</v>
      </c>
      <c r="AC15" s="117">
        <f>AC11/'Additional Sorbent Tubes'!X$10*100</f>
        <v>0</v>
      </c>
      <c r="AD15" s="117">
        <f>AD11/'Additional Sorbent Tubes'!Y$10*100</f>
        <v>0</v>
      </c>
      <c r="AE15" s="117">
        <f>AE11/'Additional Sorbent Tubes'!Z$10*100</f>
        <v>0</v>
      </c>
      <c r="AF15" s="117">
        <f>AF11/'Additional Sorbent Tubes'!AA$10*100</f>
        <v>0</v>
      </c>
      <c r="AG15" s="118">
        <f>AG11/'Additional Sorbent Tubes'!AB$10*100</f>
        <v>0</v>
      </c>
      <c r="AH15" s="98"/>
      <c r="AI15" s="180" t="s">
        <v>193</v>
      </c>
      <c r="AJ15" s="131">
        <f>AJ11/'Additional Sorbent Tubes'!AE$10*100</f>
        <v>3.6596051049725258</v>
      </c>
      <c r="AK15" s="117">
        <f>AK11/'Additional Sorbent Tubes'!AF$10*100</f>
        <v>4.4748434964062138</v>
      </c>
      <c r="AL15" s="118">
        <f>AL11/'Additional Sorbent Tubes'!AG$10*100</f>
        <v>4.3998185969909374</v>
      </c>
      <c r="AM15" s="98"/>
      <c r="AN15" s="180" t="s">
        <v>193</v>
      </c>
      <c r="AO15" s="131">
        <f>AO11/'Additional Sorbent Tubes'!AJ$10*100</f>
        <v>0</v>
      </c>
      <c r="AP15" s="117">
        <f>AP11/'Additional Sorbent Tubes'!AK$10*100</f>
        <v>0</v>
      </c>
      <c r="AQ15" s="117">
        <f>AQ11/'Additional Sorbent Tubes'!AL$10*100</f>
        <v>0</v>
      </c>
      <c r="AR15" s="117">
        <f>AR11/'Additional Sorbent Tubes'!AM$10*100</f>
        <v>1.8373546989906411</v>
      </c>
      <c r="AS15" s="117">
        <f>AS11/'Additional Sorbent Tubes'!AN$10*100</f>
        <v>0.99712249080508153</v>
      </c>
      <c r="AT15" s="118">
        <f>AT11/'Additional Sorbent Tubes'!AO$10*100</f>
        <v>1.342354606470664</v>
      </c>
      <c r="AV15" s="180" t="s">
        <v>193</v>
      </c>
      <c r="AW15" s="131">
        <v>1.2867690513525651</v>
      </c>
      <c r="AX15" s="117">
        <v>0</v>
      </c>
      <c r="AY15" s="118">
        <v>0</v>
      </c>
      <c r="BA15" s="180" t="s">
        <v>193</v>
      </c>
      <c r="BB15" s="131">
        <f>BB11/'Additional Sorbent Tubes'!AR$10*100</f>
        <v>0</v>
      </c>
      <c r="BC15" s="117">
        <f>BC11/'Additional Sorbent Tubes'!AS$10*100</f>
        <v>0</v>
      </c>
      <c r="BD15" s="117">
        <f>BD11/'Additional Sorbent Tubes'!AT$10*100</f>
        <v>0</v>
      </c>
      <c r="BE15" s="117">
        <f>BE11/'Additional Sorbent Tubes'!AU$10*100</f>
        <v>0</v>
      </c>
      <c r="BF15" s="117">
        <f>BF11/'Additional Sorbent Tubes'!AV$10*100</f>
        <v>0</v>
      </c>
      <c r="BG15" s="118">
        <f>BG11/'Additional Sorbent Tubes'!AW$10*100</f>
        <v>0</v>
      </c>
      <c r="BI15" s="180" t="s">
        <v>193</v>
      </c>
      <c r="BJ15" s="131">
        <f>BJ11/'Additional Sorbent Tubes'!AZ$10*100</f>
        <v>0</v>
      </c>
      <c r="BK15" s="117">
        <f>BK11/'Additional Sorbent Tubes'!BA$10*100</f>
        <v>0</v>
      </c>
      <c r="BL15" s="117">
        <f>BL11/'Additional Sorbent Tubes'!BB$10*100</f>
        <v>0</v>
      </c>
      <c r="BM15" s="117">
        <f>BM11/'Additional Sorbent Tubes'!BC$10*100</f>
        <v>0</v>
      </c>
      <c r="BN15" s="117">
        <f>BN11/'Additional Sorbent Tubes'!BD$10*100</f>
        <v>0</v>
      </c>
      <c r="BO15" s="117">
        <f>BO11/'Additional Sorbent Tubes'!BE$10*100</f>
        <v>0</v>
      </c>
      <c r="BP15" s="117">
        <f>BP11/'Additional Sorbent Tubes'!BF$10*100</f>
        <v>0</v>
      </c>
      <c r="BQ15" s="117">
        <f>BQ11/'Additional Sorbent Tubes'!BG$10*100</f>
        <v>0</v>
      </c>
      <c r="BR15" s="117">
        <f>BR11/'Additional Sorbent Tubes'!BH$10*100</f>
        <v>0</v>
      </c>
      <c r="BS15" s="117">
        <f>BS11/'Additional Sorbent Tubes'!BI$10*100</f>
        <v>0</v>
      </c>
      <c r="BT15" s="117">
        <f>BT11/'Additional Sorbent Tubes'!BJ$10*100</f>
        <v>0</v>
      </c>
      <c r="BU15" s="118">
        <f>BU11/'Additional Sorbent Tubes'!BK$10*100</f>
        <v>0</v>
      </c>
      <c r="BX15" s="180" t="s">
        <v>193</v>
      </c>
      <c r="BY15" s="131">
        <f>BY11/'Additional Sorbent Tubes'!BN$10*100</f>
        <v>0</v>
      </c>
      <c r="BZ15" s="117">
        <f>BZ11/'Additional Sorbent Tubes'!BO$10*100</f>
        <v>0</v>
      </c>
      <c r="CA15" s="117">
        <f>CA11/'Additional Sorbent Tubes'!BP$10*100</f>
        <v>0</v>
      </c>
      <c r="CB15" s="117">
        <f>CB11/'Additional Sorbent Tubes'!BQ$10*100</f>
        <v>0</v>
      </c>
      <c r="CC15" s="117">
        <f>CC11/'Additional Sorbent Tubes'!BR$10*100</f>
        <v>0</v>
      </c>
      <c r="CD15" s="117">
        <f>CD11/'Additional Sorbent Tubes'!BS$10*100</f>
        <v>0</v>
      </c>
      <c r="CE15" s="117">
        <f>CE11/'Additional Sorbent Tubes'!BT$10*100</f>
        <v>0</v>
      </c>
      <c r="CF15" s="117">
        <f>CF11/'Additional Sorbent Tubes'!BU$10*100</f>
        <v>0</v>
      </c>
      <c r="CG15" s="117">
        <f>CG11/'Additional Sorbent Tubes'!BV$10*100</f>
        <v>0</v>
      </c>
      <c r="CH15" s="117">
        <f>CH11/'Additional Sorbent Tubes'!BW$10*100</f>
        <v>0</v>
      </c>
      <c r="CI15" s="117">
        <f>CI11/'Additional Sorbent Tubes'!BX$10*100</f>
        <v>0</v>
      </c>
      <c r="CJ15" s="118">
        <f>CJ11/'Additional Sorbent Tubes'!BY$10*100</f>
        <v>0</v>
      </c>
      <c r="CK15" s="98"/>
      <c r="CL15" s="180" t="s">
        <v>193</v>
      </c>
      <c r="CM15" s="131">
        <f>CM11/'Additional Sorbent Tubes'!CB$10*100</f>
        <v>0</v>
      </c>
      <c r="CN15" s="117">
        <f>CN11/'Additional Sorbent Tubes'!CC$10*100</f>
        <v>0</v>
      </c>
      <c r="CO15" s="117">
        <f>CO11/'Additional Sorbent Tubes'!CD$10*100</f>
        <v>0</v>
      </c>
      <c r="CP15" s="117">
        <f>CP11/'Additional Sorbent Tubes'!CE$10*100</f>
        <v>0</v>
      </c>
      <c r="CQ15" s="117">
        <f>CQ11/'Additional Sorbent Tubes'!CF$10*100</f>
        <v>0</v>
      </c>
      <c r="CR15" s="118">
        <f>CR11/'Additional Sorbent Tubes'!CG$10*100</f>
        <v>0</v>
      </c>
      <c r="CS15" s="98"/>
    </row>
    <row r="16" spans="1:109" s="76" customFormat="1" ht="14.25" x14ac:dyDescent="0.2">
      <c r="A16" s="153"/>
      <c r="B16" s="139"/>
      <c r="C16" s="77"/>
      <c r="D16" s="77"/>
      <c r="E16" s="77"/>
      <c r="F16" s="77"/>
      <c r="G16" s="77"/>
      <c r="H16" s="77"/>
      <c r="I16" s="90"/>
      <c r="J16" s="77"/>
      <c r="K16" s="153"/>
      <c r="L16" s="77"/>
      <c r="M16" s="77"/>
      <c r="N16" s="90"/>
      <c r="O16" s="77"/>
      <c r="P16" s="153"/>
      <c r="Q16" s="139"/>
      <c r="R16" s="77"/>
      <c r="S16" s="77"/>
      <c r="T16" s="77"/>
      <c r="U16" s="77"/>
      <c r="V16" s="77"/>
      <c r="W16" s="77"/>
      <c r="X16" s="77"/>
      <c r="Y16" s="90"/>
      <c r="Z16" s="77"/>
      <c r="AA16" s="153"/>
      <c r="AB16" s="139"/>
      <c r="AC16" s="77"/>
      <c r="AD16" s="77"/>
      <c r="AE16" s="77"/>
      <c r="AF16" s="77"/>
      <c r="AG16" s="90"/>
      <c r="AH16" s="77"/>
      <c r="AI16" s="143"/>
      <c r="AJ16" s="139"/>
      <c r="AK16" s="77"/>
      <c r="AL16" s="90"/>
      <c r="AM16" s="77"/>
      <c r="AN16" s="143"/>
      <c r="AO16" s="139"/>
      <c r="AP16" s="77"/>
      <c r="AQ16" s="77"/>
      <c r="AR16" s="77"/>
      <c r="AS16" s="77"/>
      <c r="AT16" s="90"/>
      <c r="AU16" s="77"/>
      <c r="AV16" s="139"/>
      <c r="AW16" s="410"/>
      <c r="AX16" s="411"/>
      <c r="AY16" s="412"/>
      <c r="AZ16" s="77"/>
      <c r="BA16" s="143"/>
      <c r="BB16" s="139"/>
      <c r="BC16" s="77"/>
      <c r="BD16" s="77"/>
      <c r="BE16" s="77"/>
      <c r="BF16" s="77"/>
      <c r="BG16" s="90"/>
      <c r="BH16" s="77"/>
      <c r="BI16" s="143"/>
      <c r="BJ16" s="139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90"/>
      <c r="BV16" s="77"/>
      <c r="BW16" s="77"/>
      <c r="BX16" s="143"/>
      <c r="BY16" s="139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90"/>
      <c r="CK16" s="77"/>
      <c r="CL16" s="143"/>
      <c r="CM16" s="139"/>
      <c r="CN16" s="77"/>
      <c r="CO16" s="77"/>
      <c r="CP16" s="77"/>
      <c r="CQ16" s="77"/>
      <c r="CR16" s="90"/>
      <c r="CS16" s="77"/>
      <c r="CT16" s="77"/>
    </row>
    <row r="17" spans="1:98" s="76" customFormat="1" ht="14.25" x14ac:dyDescent="0.2">
      <c r="A17" s="154" t="s">
        <v>309</v>
      </c>
      <c r="B17" s="139"/>
      <c r="C17" s="77"/>
      <c r="D17" s="77"/>
      <c r="E17" s="77"/>
      <c r="F17" s="77"/>
      <c r="G17" s="77"/>
      <c r="H17" s="77"/>
      <c r="I17" s="90"/>
      <c r="J17" s="77"/>
      <c r="K17" s="156" t="s">
        <v>309</v>
      </c>
      <c r="L17" s="77"/>
      <c r="M17" s="77"/>
      <c r="N17" s="90"/>
      <c r="O17" s="77"/>
      <c r="P17" s="154" t="s">
        <v>309</v>
      </c>
      <c r="Q17" s="139"/>
      <c r="R17" s="77"/>
      <c r="S17" s="77"/>
      <c r="T17" s="77"/>
      <c r="U17" s="77"/>
      <c r="V17" s="77"/>
      <c r="W17" s="77"/>
      <c r="X17" s="77"/>
      <c r="Y17" s="90"/>
      <c r="Z17" s="77"/>
      <c r="AA17" s="154" t="s">
        <v>309</v>
      </c>
      <c r="AB17" s="139"/>
      <c r="AC17" s="77"/>
      <c r="AD17" s="77"/>
      <c r="AE17" s="77"/>
      <c r="AF17" s="77"/>
      <c r="AG17" s="90"/>
      <c r="AH17" s="77"/>
      <c r="AI17" s="154" t="s">
        <v>309</v>
      </c>
      <c r="AJ17" s="139"/>
      <c r="AK17" s="77"/>
      <c r="AL17" s="90"/>
      <c r="AM17" s="77"/>
      <c r="AN17" s="154" t="s">
        <v>309</v>
      </c>
      <c r="AO17" s="139"/>
      <c r="AP17" s="77"/>
      <c r="AQ17" s="77"/>
      <c r="AR17" s="77"/>
      <c r="AS17" s="77"/>
      <c r="AT17" s="90"/>
      <c r="AU17" s="77"/>
      <c r="AV17" s="154" t="s">
        <v>309</v>
      </c>
      <c r="AW17" s="413"/>
      <c r="AX17" s="414"/>
      <c r="AY17" s="415"/>
      <c r="AZ17" s="77"/>
      <c r="BA17" s="154" t="s">
        <v>309</v>
      </c>
      <c r="BB17" s="139"/>
      <c r="BC17" s="77"/>
      <c r="BD17" s="77"/>
      <c r="BE17" s="77"/>
      <c r="BF17" s="77"/>
      <c r="BG17" s="90"/>
      <c r="BH17" s="77"/>
      <c r="BI17" s="154" t="s">
        <v>309</v>
      </c>
      <c r="BJ17" s="139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90"/>
      <c r="BV17" s="77"/>
      <c r="BW17" s="77"/>
      <c r="BX17" s="154" t="s">
        <v>309</v>
      </c>
      <c r="BY17" s="139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90"/>
      <c r="CK17" s="77"/>
      <c r="CL17" s="154" t="s">
        <v>309</v>
      </c>
      <c r="CM17" s="139"/>
      <c r="CN17" s="77"/>
      <c r="CO17" s="77"/>
      <c r="CP17" s="77"/>
      <c r="CQ17" s="77"/>
      <c r="CR17" s="90"/>
      <c r="CS17" s="77"/>
      <c r="CT17" s="77"/>
    </row>
    <row r="18" spans="1:98" s="76" customFormat="1" ht="14.25" x14ac:dyDescent="0.2">
      <c r="A18" s="153"/>
      <c r="B18" s="139" t="s">
        <v>171</v>
      </c>
      <c r="C18" s="77" t="s">
        <v>172</v>
      </c>
      <c r="D18" s="127" t="s">
        <v>35</v>
      </c>
      <c r="E18" s="77"/>
      <c r="F18" s="77"/>
      <c r="G18" s="77"/>
      <c r="H18" s="77"/>
      <c r="I18" s="90"/>
      <c r="J18" s="77"/>
      <c r="K18" s="153"/>
      <c r="L18" s="139" t="s">
        <v>171</v>
      </c>
      <c r="M18" s="77" t="s">
        <v>172</v>
      </c>
      <c r="N18" s="128" t="s">
        <v>35</v>
      </c>
      <c r="O18" s="77"/>
      <c r="P18" s="153"/>
      <c r="Q18" s="139" t="s">
        <v>171</v>
      </c>
      <c r="R18" s="77" t="s">
        <v>172</v>
      </c>
      <c r="S18" s="127" t="s">
        <v>35</v>
      </c>
      <c r="T18" s="77"/>
      <c r="U18" s="77"/>
      <c r="V18" s="77"/>
      <c r="W18" s="77"/>
      <c r="X18" s="77"/>
      <c r="Y18" s="90"/>
      <c r="Z18" s="77"/>
      <c r="AA18" s="153"/>
      <c r="AB18" s="139" t="s">
        <v>171</v>
      </c>
      <c r="AC18" s="77" t="s">
        <v>172</v>
      </c>
      <c r="AD18" s="127" t="s">
        <v>35</v>
      </c>
      <c r="AE18" s="77"/>
      <c r="AF18" s="77"/>
      <c r="AG18" s="90"/>
      <c r="AH18" s="77"/>
      <c r="AI18" s="153"/>
      <c r="AJ18" s="139" t="s">
        <v>171</v>
      </c>
      <c r="AK18" s="77" t="s">
        <v>172</v>
      </c>
      <c r="AL18" s="128" t="s">
        <v>35</v>
      </c>
      <c r="AM18" s="127"/>
      <c r="AN18" s="153"/>
      <c r="AO18" s="139" t="s">
        <v>171</v>
      </c>
      <c r="AP18" s="77" t="s">
        <v>172</v>
      </c>
      <c r="AQ18" s="127" t="s">
        <v>35</v>
      </c>
      <c r="AR18" s="77"/>
      <c r="AS18" s="77"/>
      <c r="AT18" s="90"/>
      <c r="AU18" s="77"/>
      <c r="AV18" s="409"/>
      <c r="AW18" s="413" t="s">
        <v>171</v>
      </c>
      <c r="AX18" s="414" t="s">
        <v>172</v>
      </c>
      <c r="AY18" s="415" t="s">
        <v>35</v>
      </c>
      <c r="AZ18" s="77"/>
      <c r="BA18" s="153"/>
      <c r="BB18" s="139" t="s">
        <v>171</v>
      </c>
      <c r="BC18" s="77" t="s">
        <v>172</v>
      </c>
      <c r="BD18" s="127" t="s">
        <v>35</v>
      </c>
      <c r="BE18" s="77"/>
      <c r="BF18" s="77"/>
      <c r="BG18" s="90"/>
      <c r="BH18" s="77"/>
      <c r="BI18" s="153"/>
      <c r="BJ18" s="139" t="s">
        <v>171</v>
      </c>
      <c r="BK18" s="77" t="s">
        <v>172</v>
      </c>
      <c r="BL18" s="127" t="s">
        <v>35</v>
      </c>
      <c r="BM18" s="77"/>
      <c r="BN18" s="77"/>
      <c r="BO18" s="77"/>
      <c r="BP18" s="77"/>
      <c r="BQ18" s="77"/>
      <c r="BR18" s="77"/>
      <c r="BS18" s="77"/>
      <c r="BT18" s="77"/>
      <c r="BU18" s="90"/>
      <c r="BV18" s="77"/>
      <c r="BW18" s="77"/>
      <c r="BX18" s="153"/>
      <c r="BY18" s="139" t="s">
        <v>171</v>
      </c>
      <c r="BZ18" s="77" t="s">
        <v>172</v>
      </c>
      <c r="CA18" s="127" t="s">
        <v>35</v>
      </c>
      <c r="CB18" s="77"/>
      <c r="CC18" s="77"/>
      <c r="CD18" s="77"/>
      <c r="CE18" s="77"/>
      <c r="CF18" s="77"/>
      <c r="CG18" s="77"/>
      <c r="CH18" s="77"/>
      <c r="CI18" s="77"/>
      <c r="CJ18" s="90"/>
      <c r="CK18" s="77"/>
      <c r="CL18" s="153"/>
      <c r="CM18" s="139" t="s">
        <v>171</v>
      </c>
      <c r="CN18" s="77" t="s">
        <v>172</v>
      </c>
      <c r="CO18" s="127" t="s">
        <v>35</v>
      </c>
      <c r="CP18" s="77"/>
      <c r="CQ18" s="77"/>
      <c r="CR18" s="90"/>
      <c r="CS18" s="77"/>
      <c r="CT18" s="77"/>
    </row>
    <row r="19" spans="1:98" s="76" customFormat="1" ht="14.25" x14ac:dyDescent="0.2">
      <c r="A19" s="177" t="s">
        <v>192</v>
      </c>
      <c r="B19" s="416">
        <f>AVERAGE(B14:I14)</f>
        <v>29.08448255433311</v>
      </c>
      <c r="C19" s="417">
        <f>STDEV(B14:I14)</f>
        <v>6.7605705802929057</v>
      </c>
      <c r="D19" s="422">
        <f>C19/B19</f>
        <v>0.232445963845614</v>
      </c>
      <c r="E19" s="115"/>
      <c r="F19" s="115"/>
      <c r="G19" s="115"/>
      <c r="H19" s="115"/>
      <c r="I19" s="116"/>
      <c r="J19" s="98"/>
      <c r="K19" s="402" t="s">
        <v>192</v>
      </c>
      <c r="L19" s="416">
        <f>AVERAGE(L14:N14)</f>
        <v>9.2032739435023476</v>
      </c>
      <c r="M19" s="417">
        <f>STDEV(L14:N14)</f>
        <v>2.7409067231199513</v>
      </c>
      <c r="N19" s="418">
        <f>M19/L19</f>
        <v>0.29781866104888394</v>
      </c>
      <c r="O19" s="98"/>
      <c r="P19" s="403" t="s">
        <v>192</v>
      </c>
      <c r="Q19" s="129">
        <f>AVERAGE(Q14:Y14)</f>
        <v>10.930870273209907</v>
      </c>
      <c r="R19" s="115">
        <f>STDEV(Q14:Y14)</f>
        <v>3.5590473206982383</v>
      </c>
      <c r="S19" s="401">
        <f>R19/Q19</f>
        <v>0.32559597101989074</v>
      </c>
      <c r="T19" s="115"/>
      <c r="U19" s="115"/>
      <c r="V19" s="115"/>
      <c r="W19" s="115"/>
      <c r="X19" s="115"/>
      <c r="Y19" s="116"/>
      <c r="Z19" s="98"/>
      <c r="AA19" s="403" t="s">
        <v>192</v>
      </c>
      <c r="AB19" s="129">
        <f>AVERAGE(AB14:AG14)</f>
        <v>5.0074613392351948</v>
      </c>
      <c r="AC19" s="115">
        <f>STDEV(AB14:AG14)</f>
        <v>0.53673375937690027</v>
      </c>
      <c r="AD19" s="115">
        <f>AC19/AB19</f>
        <v>0.10718680045942747</v>
      </c>
      <c r="AE19" s="115"/>
      <c r="AF19" s="115"/>
      <c r="AG19" s="116"/>
      <c r="AH19" s="98"/>
      <c r="AI19" s="403" t="s">
        <v>192</v>
      </c>
      <c r="AJ19" s="129">
        <f>AVERAGE(AJ14:AL14)</f>
        <v>13.690466924179256</v>
      </c>
      <c r="AK19" s="115">
        <f>STDEV(AJ14:AL14)</f>
        <v>4.6876901614343502</v>
      </c>
      <c r="AL19" s="116">
        <f>AK19/AJ19</f>
        <v>0.34240542615498681</v>
      </c>
      <c r="AM19" s="98"/>
      <c r="AN19" s="403" t="s">
        <v>192</v>
      </c>
      <c r="AO19" s="416">
        <f>AVERAGE(AO14:AT14)</f>
        <v>2.5465087859531423</v>
      </c>
      <c r="AP19" s="417">
        <f>STDEV(AO14:AT14)</f>
        <v>2.9484143719902924</v>
      </c>
      <c r="AQ19" s="422">
        <f>AP19/AO19</f>
        <v>1.1578261140327146</v>
      </c>
      <c r="AR19" s="417"/>
      <c r="AS19" s="417"/>
      <c r="AT19" s="418"/>
      <c r="AU19" s="424"/>
      <c r="AV19" s="425" t="s">
        <v>192</v>
      </c>
      <c r="AW19" s="426">
        <f>AVERAGE(AW14:AY14)</f>
        <v>2.9722387979524512</v>
      </c>
      <c r="AX19" s="427">
        <f>STDEV(AW14:AY14)</f>
        <v>1.0176860737306535</v>
      </c>
      <c r="AY19" s="428">
        <f>AX19/AW19</f>
        <v>0.3423971433357671</v>
      </c>
      <c r="AZ19" s="98"/>
      <c r="BA19" s="403" t="s">
        <v>192</v>
      </c>
      <c r="BB19" s="129">
        <f>AVERAGE(BB14:BG14)</f>
        <v>14.692329752790778</v>
      </c>
      <c r="BC19" s="115">
        <f>STDEV(BB14:BG14)</f>
        <v>10.986686478229629</v>
      </c>
      <c r="BD19" s="401">
        <f>BC19/BB19</f>
        <v>0.74778382074787897</v>
      </c>
      <c r="BE19" s="115"/>
      <c r="BF19" s="115"/>
      <c r="BG19" s="116"/>
      <c r="BH19" s="98"/>
      <c r="BI19" s="403" t="s">
        <v>192</v>
      </c>
      <c r="BJ19" s="129">
        <f>AVERAGE(BJ14:BU14)</f>
        <v>0.90503930920087949</v>
      </c>
      <c r="BK19" s="115">
        <f>STDEV(BJ14:BU14)</f>
        <v>1.7493211227849559</v>
      </c>
      <c r="BL19" s="401">
        <f>BK19/BJ19</f>
        <v>1.9328675616637581</v>
      </c>
      <c r="BM19" s="115"/>
      <c r="BN19" s="115"/>
      <c r="BO19" s="115"/>
      <c r="BP19" s="115"/>
      <c r="BQ19" s="115"/>
      <c r="BR19" s="115"/>
      <c r="BS19" s="115"/>
      <c r="BT19" s="115"/>
      <c r="BU19" s="116"/>
      <c r="BV19" s="98"/>
      <c r="BW19" s="98"/>
      <c r="BX19" s="403" t="s">
        <v>192</v>
      </c>
      <c r="BY19" s="129">
        <f>AVERAGE(BY14:CJ14)</f>
        <v>1.2302282088466887</v>
      </c>
      <c r="BZ19" s="115">
        <f>STDEV(BY14:CJ14)</f>
        <v>2.4080409426166618</v>
      </c>
      <c r="CA19" s="115">
        <f>BZ19/BY19</f>
        <v>1.9573936976084674</v>
      </c>
      <c r="CB19" s="115"/>
      <c r="CC19" s="115"/>
      <c r="CD19" s="115"/>
      <c r="CE19" s="115"/>
      <c r="CF19" s="115"/>
      <c r="CG19" s="115"/>
      <c r="CH19" s="115"/>
      <c r="CI19" s="115"/>
      <c r="CJ19" s="116"/>
      <c r="CK19" s="98"/>
      <c r="CL19" s="403" t="s">
        <v>192</v>
      </c>
      <c r="CM19" s="129">
        <f>AVERAGE(CM14:CR14)</f>
        <v>1.8457501630531314</v>
      </c>
      <c r="CN19" s="115">
        <f>STDEV(CM14:CR14)</f>
        <v>2.0331253512380454</v>
      </c>
      <c r="CO19" s="115">
        <f>CN19/CM19</f>
        <v>1.101517091497892</v>
      </c>
      <c r="CP19" s="115"/>
      <c r="CQ19" s="115"/>
      <c r="CR19" s="116"/>
      <c r="CS19" s="77"/>
      <c r="CT19" s="77"/>
    </row>
    <row r="20" spans="1:98" s="76" customFormat="1" ht="14.25" x14ac:dyDescent="0.2">
      <c r="A20" s="180" t="s">
        <v>193</v>
      </c>
      <c r="B20" s="419">
        <f>AVERAGE(B15:I15)</f>
        <v>9.0186056431681525</v>
      </c>
      <c r="C20" s="420">
        <f>STDEV(B15:I15)</f>
        <v>3.7631348866795293</v>
      </c>
      <c r="D20" s="423">
        <f>C20/B20</f>
        <v>0.41726349233711196</v>
      </c>
      <c r="E20" s="117"/>
      <c r="F20" s="117"/>
      <c r="G20" s="117"/>
      <c r="H20" s="117"/>
      <c r="I20" s="118"/>
      <c r="J20" s="98"/>
      <c r="K20" s="405" t="s">
        <v>193</v>
      </c>
      <c r="L20" s="419">
        <f>AVERAGE(L15:N15)</f>
        <v>1.457366643872362</v>
      </c>
      <c r="M20" s="420">
        <f>STDEV(L15:N15)</f>
        <v>1.4253157322181649</v>
      </c>
      <c r="N20" s="421">
        <f>M20/L20</f>
        <v>0.97800765388108868</v>
      </c>
      <c r="O20" s="98"/>
      <c r="P20" s="406" t="s">
        <v>193</v>
      </c>
      <c r="Q20" s="131">
        <f>AVERAGE(Q15:Y15)</f>
        <v>0</v>
      </c>
      <c r="R20" s="117">
        <f>STDEV(Q15:Y15)</f>
        <v>0</v>
      </c>
      <c r="S20" s="404" t="e">
        <f>R20/Q20</f>
        <v>#DIV/0!</v>
      </c>
      <c r="T20" s="117"/>
      <c r="U20" s="117"/>
      <c r="V20" s="117"/>
      <c r="W20" s="117"/>
      <c r="X20" s="117"/>
      <c r="Y20" s="118"/>
      <c r="Z20" s="98"/>
      <c r="AA20" s="406" t="s">
        <v>193</v>
      </c>
      <c r="AB20" s="131">
        <f>AVERAGE(AB15:AG15)</f>
        <v>0</v>
      </c>
      <c r="AC20" s="117">
        <f>STDEV(AB15:AG15)</f>
        <v>0</v>
      </c>
      <c r="AD20" s="117" t="e">
        <f>AC20/AB20</f>
        <v>#DIV/0!</v>
      </c>
      <c r="AE20" s="117"/>
      <c r="AF20" s="117"/>
      <c r="AG20" s="118"/>
      <c r="AH20" s="98"/>
      <c r="AI20" s="406" t="s">
        <v>193</v>
      </c>
      <c r="AJ20" s="131">
        <f>AVERAGE(AJ15:AL15)</f>
        <v>4.1780890661232251</v>
      </c>
      <c r="AK20" s="117">
        <f>STDEV(AJ15:AL15)</f>
        <v>0.45058450634809716</v>
      </c>
      <c r="AL20" s="118">
        <f>AK20/AJ20</f>
        <v>0.10784463883298365</v>
      </c>
      <c r="AM20" s="98"/>
      <c r="AN20" s="406" t="s">
        <v>193</v>
      </c>
      <c r="AO20" s="419">
        <f>AVERAGE(AO15:AT15)</f>
        <v>0.69613863271106446</v>
      </c>
      <c r="AP20" s="420">
        <f>STDEV(AO15:AT15)</f>
        <v>0.8080083496311592</v>
      </c>
      <c r="AQ20" s="423">
        <f>AP20/AO20</f>
        <v>1.1607003428102041</v>
      </c>
      <c r="AR20" s="420"/>
      <c r="AS20" s="420"/>
      <c r="AT20" s="421"/>
      <c r="AU20" s="424"/>
      <c r="AV20" s="429" t="s">
        <v>193</v>
      </c>
      <c r="AW20" s="430">
        <f>AVERAGE(AW15:AY15)</f>
        <v>0.42892301711752173</v>
      </c>
      <c r="AX20" s="431">
        <f>STDEV(AW15:AY15)</f>
        <v>0.74291645818328289</v>
      </c>
      <c r="AY20" s="432">
        <f>AX20/AW20</f>
        <v>1.7320508075688772</v>
      </c>
      <c r="AZ20" s="98"/>
      <c r="BA20" s="406" t="s">
        <v>193</v>
      </c>
      <c r="BB20" s="131">
        <f>AVERAGE(BB15:BG15)</f>
        <v>0</v>
      </c>
      <c r="BC20" s="117">
        <f>STDEV(BB15:BG15)</f>
        <v>0</v>
      </c>
      <c r="BD20" s="404" t="e">
        <f>BC20/BB20</f>
        <v>#DIV/0!</v>
      </c>
      <c r="BE20" s="117"/>
      <c r="BF20" s="117"/>
      <c r="BG20" s="118"/>
      <c r="BH20" s="98"/>
      <c r="BI20" s="406" t="s">
        <v>193</v>
      </c>
      <c r="BJ20" s="131">
        <f>AVERAGE(BJ15:BU15)</f>
        <v>0</v>
      </c>
      <c r="BK20" s="117">
        <f>STDEV(BJ15:BU15)</f>
        <v>0</v>
      </c>
      <c r="BL20" s="404" t="e">
        <f>BK20/BJ20</f>
        <v>#DIV/0!</v>
      </c>
      <c r="BM20" s="117"/>
      <c r="BN20" s="404"/>
      <c r="BO20" s="117"/>
      <c r="BP20" s="117"/>
      <c r="BQ20" s="117"/>
      <c r="BR20" s="117"/>
      <c r="BS20" s="117"/>
      <c r="BT20" s="117"/>
      <c r="BU20" s="118"/>
      <c r="BV20" s="98"/>
      <c r="BW20" s="98"/>
      <c r="BX20" s="406" t="s">
        <v>193</v>
      </c>
      <c r="BY20" s="131">
        <f>AVERAGE(BY15:CJ15)</f>
        <v>0</v>
      </c>
      <c r="BZ20" s="117">
        <f>STDEV(BY15:CJ15)</f>
        <v>0</v>
      </c>
      <c r="CA20" s="117" t="e">
        <f>BZ20/BY20</f>
        <v>#DIV/0!</v>
      </c>
      <c r="CB20" s="117"/>
      <c r="CC20" s="117"/>
      <c r="CD20" s="117"/>
      <c r="CE20" s="117"/>
      <c r="CF20" s="117"/>
      <c r="CG20" s="117"/>
      <c r="CH20" s="117"/>
      <c r="CI20" s="117"/>
      <c r="CJ20" s="118"/>
      <c r="CK20" s="98"/>
      <c r="CL20" s="406" t="s">
        <v>193</v>
      </c>
      <c r="CM20" s="131">
        <f>AVERAGE(CM15:CR15)</f>
        <v>0</v>
      </c>
      <c r="CN20" s="117">
        <f>STDEV(CM15:CR15)</f>
        <v>0</v>
      </c>
      <c r="CO20" s="117" t="e">
        <f>CN20/CM20</f>
        <v>#DIV/0!</v>
      </c>
      <c r="CP20" s="117"/>
      <c r="CQ20" s="117"/>
      <c r="CR20" s="118"/>
      <c r="CS20" s="152"/>
      <c r="CT20" s="77"/>
    </row>
    <row r="21" spans="1:98" s="76" customFormat="1" ht="12.75" x14ac:dyDescent="0.2">
      <c r="A21" s="152"/>
      <c r="B21" s="77"/>
      <c r="C21" s="77"/>
      <c r="D21" s="12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52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152"/>
      <c r="AB21" s="98"/>
      <c r="AC21" s="77"/>
      <c r="AD21" s="127"/>
      <c r="AE21" s="77"/>
      <c r="AF21" s="77"/>
      <c r="AG21" s="77"/>
      <c r="AH21" s="77"/>
      <c r="AI21" s="152"/>
      <c r="AJ21" s="98"/>
      <c r="AK21" s="77"/>
      <c r="AL21" s="127"/>
      <c r="AM21" s="127"/>
      <c r="AN21" s="152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152"/>
      <c r="BL21" s="98"/>
      <c r="BM21" s="77"/>
      <c r="BN21" s="127"/>
      <c r="BO21" s="77"/>
      <c r="BP21" s="77"/>
      <c r="BQ21" s="77"/>
      <c r="BR21" s="77"/>
      <c r="BS21" s="77"/>
      <c r="BT21" s="77"/>
      <c r="BU21" s="77"/>
      <c r="BV21" s="77"/>
      <c r="BW21" s="77"/>
      <c r="BX21" s="152"/>
      <c r="BY21" s="98"/>
      <c r="BZ21" s="77"/>
      <c r="CA21" s="12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152"/>
      <c r="CM21" s="98"/>
      <c r="CN21" s="77"/>
      <c r="CO21" s="127"/>
      <c r="CP21" s="77"/>
      <c r="CQ21" s="77"/>
      <c r="CR21" s="77"/>
      <c r="CS21" s="152"/>
      <c r="CT21" s="77"/>
    </row>
    <row r="22" spans="1:98" s="76" customFormat="1" ht="12.75" x14ac:dyDescent="0.2">
      <c r="A22" s="152"/>
      <c r="B22" s="77"/>
      <c r="C22" s="77"/>
      <c r="D22" s="12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152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152"/>
      <c r="AB22" s="98"/>
      <c r="AC22" s="77"/>
      <c r="AD22" s="127"/>
      <c r="AE22" s="77"/>
      <c r="AF22" s="77"/>
      <c r="AG22" s="77"/>
      <c r="AH22" s="77"/>
      <c r="AI22" s="152"/>
      <c r="AJ22" s="98"/>
      <c r="AK22" s="77"/>
      <c r="AL22" s="127"/>
      <c r="AM22" s="12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152"/>
      <c r="BL22" s="98"/>
      <c r="BM22" s="77"/>
      <c r="BN22" s="127"/>
      <c r="BO22" s="77"/>
      <c r="BP22" s="77"/>
      <c r="BQ22" s="77"/>
      <c r="BR22" s="77"/>
      <c r="BS22" s="77"/>
      <c r="BT22" s="77"/>
      <c r="BU22" s="77"/>
      <c r="BV22" s="77"/>
      <c r="BW22" s="77"/>
      <c r="BX22" s="152"/>
      <c r="BY22" s="98"/>
      <c r="BZ22" s="77"/>
      <c r="CA22" s="12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152"/>
      <c r="CM22" s="98"/>
      <c r="CN22" s="77"/>
      <c r="CO22" s="127"/>
      <c r="CP22" s="77"/>
      <c r="CQ22" s="77"/>
      <c r="CR22" s="77"/>
      <c r="CS22" s="152"/>
      <c r="CT22" s="77"/>
    </row>
    <row r="23" spans="1:98" s="46" customFormat="1" ht="12.75" x14ac:dyDescent="0.2">
      <c r="A23" s="48"/>
      <c r="B23" s="47"/>
      <c r="C23" s="47"/>
      <c r="D23" s="50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51"/>
      <c r="AC23" s="47"/>
      <c r="AD23" s="50"/>
      <c r="AE23" s="47"/>
      <c r="AF23" s="47"/>
      <c r="AG23" s="47"/>
      <c r="AH23" s="47"/>
      <c r="AI23" s="48"/>
      <c r="AJ23" s="51"/>
      <c r="AK23" s="47"/>
      <c r="AL23" s="50"/>
      <c r="AM23" s="50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8"/>
      <c r="BL23" s="51"/>
      <c r="BM23" s="47"/>
      <c r="BN23" s="50"/>
      <c r="BO23" s="47"/>
      <c r="BP23" s="47"/>
      <c r="BQ23" s="47"/>
      <c r="BR23" s="47"/>
      <c r="BS23" s="47"/>
      <c r="BT23" s="47"/>
      <c r="BU23" s="47"/>
      <c r="BV23" s="47"/>
      <c r="BW23" s="47"/>
      <c r="BX23" s="48"/>
      <c r="BY23" s="51"/>
      <c r="BZ23" s="47"/>
      <c r="CA23" s="50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8"/>
      <c r="CM23" s="51"/>
      <c r="CN23" s="47"/>
      <c r="CO23" s="50"/>
      <c r="CP23" s="47"/>
      <c r="CQ23" s="47"/>
      <c r="CR23" s="47"/>
      <c r="CS23" s="48"/>
      <c r="CT23" s="47"/>
    </row>
    <row r="24" spans="1:98" s="46" customFormat="1" ht="12.75" x14ac:dyDescent="0.2">
      <c r="A24" s="48"/>
      <c r="B24" s="47"/>
      <c r="C24" s="47"/>
      <c r="D24" s="50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3389-34EC-4768-8365-80E80B3F072B}">
  <dimension ref="A1:I81"/>
  <sheetViews>
    <sheetView zoomScale="85" zoomScaleNormal="85" workbookViewId="0">
      <selection activeCell="D29" sqref="D29"/>
    </sheetView>
  </sheetViews>
  <sheetFormatPr defaultRowHeight="15" x14ac:dyDescent="0.25"/>
  <cols>
    <col min="1" max="1" width="22.42578125" customWidth="1"/>
    <col min="2" max="2" width="16.140625" customWidth="1"/>
    <col min="3" max="3" width="10.42578125" customWidth="1"/>
    <col min="4" max="4" width="16.7109375" customWidth="1"/>
    <col min="5" max="5" width="11.7109375" customWidth="1"/>
  </cols>
  <sheetData>
    <row r="1" spans="1:1" x14ac:dyDescent="0.25">
      <c r="A1" s="203" t="s">
        <v>277</v>
      </c>
    </row>
    <row r="3" spans="1:1" x14ac:dyDescent="0.25">
      <c r="A3" t="s">
        <v>308</v>
      </c>
    </row>
    <row r="5" spans="1:1" x14ac:dyDescent="0.25">
      <c r="A5" t="s">
        <v>291</v>
      </c>
    </row>
    <row r="6" spans="1:1" x14ac:dyDescent="0.25">
      <c r="A6" t="s">
        <v>283</v>
      </c>
    </row>
    <row r="7" spans="1:1" x14ac:dyDescent="0.25">
      <c r="A7" t="s">
        <v>286</v>
      </c>
    </row>
    <row r="9" spans="1:1" s="348" customFormat="1" x14ac:dyDescent="0.25">
      <c r="A9" s="348" t="s">
        <v>292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284</v>
      </c>
    </row>
    <row r="14" spans="1:1" x14ac:dyDescent="0.25">
      <c r="A14" t="s">
        <v>285</v>
      </c>
    </row>
    <row r="16" spans="1:1" x14ac:dyDescent="0.25">
      <c r="A16" t="s">
        <v>287</v>
      </c>
    </row>
    <row r="22" spans="1:9" x14ac:dyDescent="0.25">
      <c r="A22" s="349"/>
      <c r="B22" s="349"/>
      <c r="C22" s="349"/>
      <c r="D22" s="349"/>
      <c r="E22" s="349"/>
      <c r="F22" s="349"/>
      <c r="G22" s="349"/>
      <c r="H22" s="349"/>
      <c r="I22" s="349"/>
    </row>
    <row r="23" spans="1:9" x14ac:dyDescent="0.25">
      <c r="A23" s="350"/>
      <c r="B23" s="350"/>
      <c r="C23" s="350"/>
      <c r="D23" s="350"/>
      <c r="E23" s="350"/>
      <c r="F23" s="350"/>
      <c r="G23" s="350"/>
      <c r="H23" s="350"/>
      <c r="I23" s="349"/>
    </row>
    <row r="24" spans="1:9" x14ac:dyDescent="0.25">
      <c r="A24" s="350"/>
      <c r="B24" s="350"/>
      <c r="C24" s="350"/>
      <c r="D24" s="350"/>
      <c r="E24" s="350"/>
      <c r="F24" s="350"/>
      <c r="G24" s="350"/>
      <c r="H24" s="350"/>
      <c r="I24" s="349"/>
    </row>
    <row r="25" spans="1:9" ht="44.25" customHeight="1" x14ac:dyDescent="0.25">
      <c r="A25" s="350"/>
      <c r="B25" s="350"/>
      <c r="C25" s="350"/>
      <c r="D25" s="350"/>
      <c r="E25" s="350"/>
      <c r="F25" s="350"/>
      <c r="G25" s="350"/>
      <c r="H25" s="350"/>
      <c r="I25" s="349"/>
    </row>
    <row r="26" spans="1:9" x14ac:dyDescent="0.25">
      <c r="A26" s="350"/>
      <c r="B26" s="350"/>
      <c r="C26" s="350"/>
      <c r="D26" s="350"/>
      <c r="E26" s="350"/>
      <c r="F26" s="350"/>
      <c r="G26" s="350"/>
      <c r="H26" s="350"/>
      <c r="I26" s="349"/>
    </row>
    <row r="27" spans="1:9" x14ac:dyDescent="0.25">
      <c r="A27" s="350"/>
      <c r="B27" s="350"/>
      <c r="C27" s="350"/>
      <c r="D27" s="350"/>
      <c r="E27" s="350"/>
      <c r="F27" s="350"/>
      <c r="G27" s="350"/>
      <c r="H27" s="350"/>
      <c r="I27" s="349"/>
    </row>
    <row r="28" spans="1:9" x14ac:dyDescent="0.25">
      <c r="A28" s="350"/>
      <c r="B28" s="350"/>
      <c r="C28" s="350"/>
      <c r="D28" s="350"/>
      <c r="E28" s="350"/>
      <c r="F28" s="350"/>
      <c r="G28" s="350"/>
      <c r="H28" s="350"/>
      <c r="I28" s="349"/>
    </row>
    <row r="29" spans="1:9" x14ac:dyDescent="0.25">
      <c r="A29" s="350"/>
      <c r="B29" s="350"/>
      <c r="C29" s="350"/>
      <c r="D29" s="350"/>
      <c r="E29" s="350"/>
      <c r="F29" s="350"/>
      <c r="G29" s="350"/>
      <c r="H29" s="350"/>
      <c r="I29" s="349"/>
    </row>
    <row r="30" spans="1:9" x14ac:dyDescent="0.25">
      <c r="A30" s="350"/>
      <c r="B30" s="350"/>
      <c r="C30" s="350"/>
      <c r="D30" s="350"/>
      <c r="E30" s="350"/>
      <c r="F30" s="350"/>
      <c r="G30" s="350"/>
      <c r="H30" s="350"/>
      <c r="I30" s="349"/>
    </row>
    <row r="31" spans="1:9" ht="44.25" customHeight="1" x14ac:dyDescent="0.25">
      <c r="A31" s="350"/>
      <c r="B31" s="350"/>
      <c r="C31" s="350"/>
      <c r="D31" s="350"/>
      <c r="E31" s="350"/>
      <c r="F31" s="350"/>
      <c r="G31" s="350"/>
      <c r="H31" s="350"/>
      <c r="I31" s="349"/>
    </row>
    <row r="32" spans="1:9" x14ac:dyDescent="0.25">
      <c r="A32" s="350"/>
      <c r="B32" s="350"/>
      <c r="C32" s="350"/>
      <c r="D32" s="350"/>
      <c r="E32" s="350"/>
      <c r="F32" s="350"/>
      <c r="G32" s="350"/>
      <c r="H32" s="350"/>
      <c r="I32" s="349"/>
    </row>
    <row r="33" spans="1:9" x14ac:dyDescent="0.25">
      <c r="A33" s="350"/>
      <c r="B33" s="350"/>
      <c r="C33" s="350"/>
      <c r="D33" s="350"/>
      <c r="E33" s="350"/>
      <c r="F33" s="350"/>
      <c r="G33" s="350"/>
      <c r="H33" s="350"/>
      <c r="I33" s="349"/>
    </row>
    <row r="34" spans="1:9" x14ac:dyDescent="0.25">
      <c r="A34" s="350"/>
      <c r="B34" s="350"/>
      <c r="C34" s="350"/>
      <c r="D34" s="350"/>
      <c r="E34" s="350"/>
      <c r="F34" s="350"/>
      <c r="G34" s="350"/>
      <c r="H34" s="350"/>
      <c r="I34" s="349"/>
    </row>
    <row r="35" spans="1:9" ht="44.25" customHeight="1" x14ac:dyDescent="0.25">
      <c r="A35" s="350"/>
      <c r="B35" s="350"/>
      <c r="C35" s="350"/>
      <c r="D35" s="350"/>
      <c r="E35" s="350"/>
      <c r="F35" s="350"/>
      <c r="G35" s="350"/>
      <c r="H35" s="350"/>
      <c r="I35" s="349"/>
    </row>
    <row r="36" spans="1:9" x14ac:dyDescent="0.25">
      <c r="A36" s="350"/>
      <c r="B36" s="350"/>
      <c r="C36" s="350"/>
      <c r="D36" s="350"/>
      <c r="E36" s="350"/>
      <c r="F36" s="350"/>
      <c r="G36" s="350"/>
      <c r="H36" s="350"/>
      <c r="I36" s="349"/>
    </row>
    <row r="37" spans="1:9" x14ac:dyDescent="0.25">
      <c r="A37" s="350"/>
      <c r="B37" s="350"/>
      <c r="C37" s="350"/>
      <c r="D37" s="350"/>
      <c r="E37" s="350"/>
      <c r="F37" s="350"/>
      <c r="G37" s="350"/>
      <c r="H37" s="350"/>
      <c r="I37" s="349"/>
    </row>
    <row r="38" spans="1:9" x14ac:dyDescent="0.25">
      <c r="A38" s="350"/>
      <c r="B38" s="350"/>
      <c r="C38" s="350"/>
      <c r="D38" s="350"/>
      <c r="E38" s="350"/>
      <c r="F38" s="350"/>
      <c r="G38" s="350"/>
      <c r="H38" s="350"/>
      <c r="I38" s="349"/>
    </row>
    <row r="39" spans="1:9" x14ac:dyDescent="0.25">
      <c r="A39" s="350"/>
      <c r="B39" s="350"/>
      <c r="C39" s="350"/>
      <c r="D39" s="350"/>
      <c r="E39" s="350"/>
      <c r="F39" s="350"/>
      <c r="G39" s="350"/>
      <c r="H39" s="350"/>
      <c r="I39" s="349"/>
    </row>
    <row r="40" spans="1:9" x14ac:dyDescent="0.25">
      <c r="A40" s="350"/>
      <c r="B40" s="350"/>
      <c r="C40" s="350"/>
      <c r="D40" s="350"/>
      <c r="E40" s="350"/>
      <c r="F40" s="350"/>
      <c r="G40" s="350"/>
      <c r="H40" s="350"/>
      <c r="I40" s="349"/>
    </row>
    <row r="41" spans="1:9" x14ac:dyDescent="0.25">
      <c r="A41" s="350"/>
      <c r="B41" s="350"/>
      <c r="C41" s="350"/>
      <c r="D41" s="350"/>
      <c r="E41" s="350"/>
      <c r="F41" s="350"/>
      <c r="G41" s="350"/>
      <c r="H41" s="350"/>
      <c r="I41" s="349"/>
    </row>
    <row r="42" spans="1:9" x14ac:dyDescent="0.25">
      <c r="A42" s="350"/>
      <c r="B42" s="350"/>
      <c r="C42" s="350"/>
      <c r="D42" s="350"/>
      <c r="E42" s="350"/>
      <c r="F42" s="350"/>
      <c r="G42" s="350"/>
      <c r="H42" s="350"/>
      <c r="I42" s="349"/>
    </row>
    <row r="43" spans="1:9" x14ac:dyDescent="0.25">
      <c r="A43" s="350"/>
      <c r="B43" s="350"/>
      <c r="C43" s="350"/>
      <c r="D43" s="350"/>
      <c r="E43" s="350"/>
      <c r="F43" s="350"/>
      <c r="G43" s="350"/>
      <c r="H43" s="350"/>
      <c r="I43" s="349"/>
    </row>
    <row r="44" spans="1:9" x14ac:dyDescent="0.25">
      <c r="A44" s="350"/>
      <c r="B44" s="350"/>
      <c r="C44" s="350"/>
      <c r="D44" s="350"/>
      <c r="E44" s="350"/>
      <c r="F44" s="350"/>
      <c r="G44" s="350"/>
      <c r="H44" s="350"/>
      <c r="I44" s="349"/>
    </row>
    <row r="45" spans="1:9" x14ac:dyDescent="0.25">
      <c r="A45" s="350"/>
      <c r="B45" s="350"/>
      <c r="C45" s="350"/>
      <c r="D45" s="350"/>
      <c r="E45" s="350"/>
      <c r="F45" s="350"/>
      <c r="G45" s="350"/>
      <c r="H45" s="350"/>
      <c r="I45" s="349"/>
    </row>
    <row r="46" spans="1:9" x14ac:dyDescent="0.25">
      <c r="A46" s="350"/>
      <c r="B46" s="350"/>
      <c r="C46" s="350"/>
      <c r="D46" s="350"/>
      <c r="E46" s="350"/>
      <c r="F46" s="350"/>
      <c r="G46" s="350"/>
      <c r="H46" s="350"/>
      <c r="I46" s="349"/>
    </row>
    <row r="47" spans="1:9" x14ac:dyDescent="0.25">
      <c r="A47" s="350"/>
      <c r="B47" s="350"/>
      <c r="C47" s="350"/>
      <c r="D47" s="350"/>
      <c r="E47" s="350"/>
      <c r="F47" s="350"/>
      <c r="G47" s="350"/>
      <c r="H47" s="350"/>
      <c r="I47" s="349"/>
    </row>
    <row r="48" spans="1:9" x14ac:dyDescent="0.25">
      <c r="A48" s="350"/>
      <c r="B48" s="350"/>
      <c r="C48" s="350"/>
      <c r="D48" s="350"/>
      <c r="E48" s="350"/>
      <c r="F48" s="350"/>
      <c r="G48" s="350"/>
      <c r="H48" s="350"/>
      <c r="I48" s="349"/>
    </row>
    <row r="49" spans="1:9" x14ac:dyDescent="0.25">
      <c r="A49" s="350"/>
      <c r="B49" s="350"/>
      <c r="C49" s="350"/>
      <c r="D49" s="350"/>
      <c r="E49" s="350"/>
      <c r="F49" s="350"/>
      <c r="G49" s="350"/>
      <c r="H49" s="350"/>
      <c r="I49" s="349"/>
    </row>
    <row r="50" spans="1:9" x14ac:dyDescent="0.25">
      <c r="A50" s="349"/>
      <c r="B50" s="349"/>
      <c r="C50" s="349"/>
      <c r="D50" s="349"/>
      <c r="E50" s="349"/>
      <c r="F50" s="349"/>
      <c r="G50" s="349"/>
      <c r="H50" s="349"/>
      <c r="I50" s="349"/>
    </row>
    <row r="51" spans="1:9" x14ac:dyDescent="0.25">
      <c r="A51" s="349"/>
      <c r="B51" s="349"/>
      <c r="C51" s="349"/>
      <c r="D51" s="349"/>
      <c r="E51" s="349"/>
      <c r="F51" s="349"/>
      <c r="G51" s="349"/>
      <c r="H51" s="349"/>
      <c r="I51" s="349"/>
    </row>
    <row r="52" spans="1:9" x14ac:dyDescent="0.25">
      <c r="A52" s="349"/>
      <c r="B52" s="349"/>
      <c r="C52" s="349"/>
      <c r="D52" s="349"/>
      <c r="E52" s="349"/>
      <c r="F52" s="349"/>
      <c r="G52" s="349"/>
      <c r="H52" s="349"/>
      <c r="I52" s="349"/>
    </row>
    <row r="53" spans="1:9" x14ac:dyDescent="0.25">
      <c r="A53" s="349"/>
      <c r="B53" s="349"/>
      <c r="C53" s="349"/>
      <c r="D53" s="349"/>
      <c r="E53" s="349"/>
      <c r="F53" s="349"/>
      <c r="G53" s="349"/>
      <c r="H53" s="349"/>
      <c r="I53" s="349"/>
    </row>
    <row r="54" spans="1:9" x14ac:dyDescent="0.25">
      <c r="A54" s="349"/>
      <c r="B54" s="349"/>
      <c r="C54" s="349"/>
      <c r="D54" s="349"/>
      <c r="E54" s="349"/>
      <c r="F54" s="349"/>
      <c r="G54" s="349"/>
      <c r="H54" s="349"/>
      <c r="I54" s="349"/>
    </row>
    <row r="55" spans="1:9" x14ac:dyDescent="0.25">
      <c r="A55" s="349"/>
      <c r="B55" s="349"/>
      <c r="C55" s="349"/>
      <c r="D55" s="349"/>
      <c r="E55" s="349"/>
      <c r="F55" s="349"/>
      <c r="G55" s="349"/>
      <c r="H55" s="349"/>
      <c r="I55" s="349"/>
    </row>
    <row r="56" spans="1:9" x14ac:dyDescent="0.25">
      <c r="A56" s="349"/>
      <c r="B56" s="349"/>
      <c r="C56" s="349"/>
      <c r="D56" s="349"/>
      <c r="E56" s="349"/>
      <c r="F56" s="349"/>
      <c r="G56" s="349"/>
      <c r="H56" s="349"/>
      <c r="I56" s="349"/>
    </row>
    <row r="57" spans="1:9" x14ac:dyDescent="0.25">
      <c r="A57" s="349"/>
      <c r="B57" s="349"/>
      <c r="C57" s="349"/>
      <c r="D57" s="349"/>
      <c r="E57" s="349"/>
      <c r="F57" s="349"/>
      <c r="G57" s="349"/>
      <c r="H57" s="349"/>
      <c r="I57" s="349"/>
    </row>
    <row r="58" spans="1:9" x14ac:dyDescent="0.25">
      <c r="A58" s="349"/>
      <c r="B58" s="349"/>
      <c r="C58" s="349"/>
      <c r="D58" s="349"/>
      <c r="E58" s="349"/>
      <c r="F58" s="349"/>
      <c r="G58" s="349"/>
      <c r="H58" s="349"/>
      <c r="I58" s="349"/>
    </row>
    <row r="59" spans="1:9" x14ac:dyDescent="0.25">
      <c r="A59" s="349"/>
      <c r="B59" s="349"/>
      <c r="C59" s="349"/>
      <c r="D59" s="349"/>
      <c r="E59" s="349"/>
      <c r="F59" s="349"/>
      <c r="G59" s="349"/>
      <c r="H59" s="349"/>
      <c r="I59" s="349"/>
    </row>
    <row r="60" spans="1:9" x14ac:dyDescent="0.25">
      <c r="A60" s="349"/>
      <c r="B60" s="349"/>
      <c r="C60" s="349"/>
      <c r="D60" s="349"/>
      <c r="E60" s="349"/>
      <c r="F60" s="349"/>
      <c r="G60" s="349"/>
      <c r="H60" s="349"/>
      <c r="I60" s="349"/>
    </row>
    <row r="61" spans="1:9" x14ac:dyDescent="0.25">
      <c r="A61" s="349"/>
      <c r="B61" s="349"/>
      <c r="C61" s="349"/>
      <c r="D61" s="349"/>
      <c r="E61" s="349"/>
      <c r="F61" s="349"/>
      <c r="G61" s="349"/>
      <c r="H61" s="349"/>
      <c r="I61" s="349"/>
    </row>
    <row r="62" spans="1:9" x14ac:dyDescent="0.25">
      <c r="A62" s="349"/>
      <c r="B62" s="349"/>
      <c r="C62" s="349"/>
      <c r="D62" s="349"/>
      <c r="E62" s="349"/>
      <c r="F62" s="349"/>
      <c r="G62" s="349"/>
      <c r="H62" s="349"/>
      <c r="I62" s="349"/>
    </row>
    <row r="63" spans="1:9" x14ac:dyDescent="0.25">
      <c r="A63" s="349"/>
      <c r="B63" s="349"/>
      <c r="C63" s="349"/>
      <c r="D63" s="349"/>
      <c r="E63" s="349"/>
      <c r="F63" s="349"/>
      <c r="G63" s="349"/>
      <c r="H63" s="349"/>
      <c r="I63" s="349"/>
    </row>
    <row r="64" spans="1:9" x14ac:dyDescent="0.25">
      <c r="A64" s="349"/>
      <c r="B64" s="349"/>
      <c r="C64" s="349"/>
      <c r="D64" s="349"/>
      <c r="E64" s="349"/>
      <c r="F64" s="349"/>
      <c r="G64" s="349"/>
      <c r="H64" s="349"/>
      <c r="I64" s="349"/>
    </row>
    <row r="65" spans="1:9" x14ac:dyDescent="0.25">
      <c r="A65" s="349"/>
      <c r="B65" s="349"/>
      <c r="C65" s="349"/>
      <c r="D65" s="349"/>
      <c r="E65" s="349"/>
      <c r="F65" s="349"/>
      <c r="G65" s="349"/>
      <c r="H65" s="349"/>
      <c r="I65" s="349"/>
    </row>
    <row r="66" spans="1:9" x14ac:dyDescent="0.25">
      <c r="A66" s="349"/>
      <c r="B66" s="349"/>
      <c r="C66" s="349"/>
      <c r="D66" s="349"/>
      <c r="E66" s="349"/>
      <c r="F66" s="349"/>
      <c r="G66" s="349"/>
      <c r="H66" s="349"/>
      <c r="I66" s="349"/>
    </row>
    <row r="67" spans="1:9" x14ac:dyDescent="0.25">
      <c r="A67" s="349"/>
      <c r="B67" s="349"/>
      <c r="C67" s="349"/>
      <c r="D67" s="349"/>
      <c r="E67" s="349"/>
      <c r="F67" s="349"/>
      <c r="G67" s="349"/>
      <c r="H67" s="349"/>
      <c r="I67" s="349"/>
    </row>
    <row r="68" spans="1:9" x14ac:dyDescent="0.25">
      <c r="A68" s="349"/>
      <c r="B68" s="349"/>
      <c r="C68" s="349"/>
      <c r="D68" s="349"/>
      <c r="E68" s="349"/>
      <c r="F68" s="349"/>
      <c r="G68" s="349"/>
      <c r="H68" s="349"/>
      <c r="I68" s="349"/>
    </row>
    <row r="69" spans="1:9" x14ac:dyDescent="0.25">
      <c r="A69" s="349"/>
      <c r="B69" s="349"/>
      <c r="C69" s="349"/>
      <c r="D69" s="349"/>
      <c r="E69" s="349"/>
      <c r="F69" s="349"/>
      <c r="G69" s="349"/>
      <c r="H69" s="349"/>
      <c r="I69" s="349"/>
    </row>
    <row r="70" spans="1:9" x14ac:dyDescent="0.25">
      <c r="A70" s="349"/>
      <c r="B70" s="349"/>
      <c r="C70" s="349"/>
      <c r="D70" s="349"/>
      <c r="E70" s="349"/>
      <c r="F70" s="349"/>
      <c r="G70" s="349"/>
      <c r="H70" s="349"/>
      <c r="I70" s="349"/>
    </row>
    <row r="71" spans="1:9" x14ac:dyDescent="0.25">
      <c r="A71" s="349"/>
      <c r="B71" s="349"/>
      <c r="C71" s="349"/>
      <c r="D71" s="349"/>
      <c r="E71" s="349"/>
      <c r="F71" s="349"/>
      <c r="G71" s="349"/>
      <c r="H71" s="349"/>
      <c r="I71" s="349"/>
    </row>
    <row r="72" spans="1:9" x14ac:dyDescent="0.25">
      <c r="A72" s="349"/>
      <c r="B72" s="349"/>
      <c r="C72" s="349"/>
      <c r="D72" s="349"/>
      <c r="E72" s="349"/>
      <c r="F72" s="349"/>
      <c r="G72" s="349"/>
      <c r="H72" s="349"/>
      <c r="I72" s="349"/>
    </row>
    <row r="73" spans="1:9" x14ac:dyDescent="0.25">
      <c r="A73" s="349"/>
      <c r="B73" s="349"/>
      <c r="C73" s="349"/>
      <c r="D73" s="349"/>
      <c r="E73" s="349"/>
      <c r="F73" s="349"/>
      <c r="G73" s="349"/>
      <c r="H73" s="349"/>
      <c r="I73" s="349"/>
    </row>
    <row r="74" spans="1:9" x14ac:dyDescent="0.25">
      <c r="A74" s="349"/>
      <c r="B74" s="349"/>
      <c r="C74" s="349"/>
      <c r="D74" s="349"/>
      <c r="E74" s="349"/>
      <c r="F74" s="349"/>
      <c r="G74" s="349"/>
      <c r="H74" s="349"/>
      <c r="I74" s="349"/>
    </row>
    <row r="75" spans="1:9" x14ac:dyDescent="0.25">
      <c r="A75" s="349"/>
      <c r="B75" s="349"/>
      <c r="C75" s="349"/>
      <c r="D75" s="349"/>
      <c r="E75" s="349"/>
      <c r="F75" s="349"/>
      <c r="G75" s="349"/>
      <c r="H75" s="349"/>
      <c r="I75" s="349"/>
    </row>
    <row r="76" spans="1:9" x14ac:dyDescent="0.25">
      <c r="A76" s="349"/>
      <c r="B76" s="349"/>
      <c r="C76" s="349"/>
      <c r="D76" s="349"/>
      <c r="E76" s="349"/>
      <c r="F76" s="349"/>
      <c r="G76" s="349"/>
      <c r="H76" s="349"/>
      <c r="I76" s="349"/>
    </row>
    <row r="77" spans="1:9" x14ac:dyDescent="0.25">
      <c r="A77" s="349"/>
      <c r="B77" s="349"/>
      <c r="C77" s="349"/>
      <c r="D77" s="349"/>
      <c r="E77" s="349"/>
      <c r="F77" s="349"/>
      <c r="G77" s="349"/>
      <c r="H77" s="349"/>
      <c r="I77" s="349"/>
    </row>
    <row r="78" spans="1:9" x14ac:dyDescent="0.25">
      <c r="A78" s="349"/>
      <c r="B78" s="349"/>
      <c r="C78" s="349"/>
      <c r="D78" s="349"/>
      <c r="E78" s="349"/>
      <c r="F78" s="349"/>
      <c r="G78" s="349"/>
      <c r="H78" s="349"/>
      <c r="I78" s="349"/>
    </row>
    <row r="79" spans="1:9" x14ac:dyDescent="0.25">
      <c r="A79" s="349"/>
      <c r="B79" s="349"/>
      <c r="C79" s="349"/>
      <c r="D79" s="349"/>
      <c r="E79" s="349"/>
      <c r="F79" s="349"/>
      <c r="G79" s="349"/>
      <c r="H79" s="349"/>
      <c r="I79" s="349"/>
    </row>
    <row r="80" spans="1:9" x14ac:dyDescent="0.25">
      <c r="A80" s="349"/>
      <c r="B80" s="349"/>
      <c r="C80" s="349"/>
      <c r="D80" s="349"/>
      <c r="E80" s="349"/>
      <c r="F80" s="349"/>
      <c r="G80" s="349"/>
      <c r="H80" s="349"/>
      <c r="I80" s="349"/>
    </row>
    <row r="81" spans="1:9" x14ac:dyDescent="0.25">
      <c r="A81" s="349"/>
      <c r="B81" s="349"/>
      <c r="C81" s="349"/>
      <c r="D81" s="349"/>
      <c r="E81" s="349"/>
      <c r="F81" s="349"/>
      <c r="G81" s="349"/>
      <c r="H81" s="349"/>
      <c r="I81" s="34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77D2-2578-4132-A8A8-07FFBBE09DDB}">
  <dimension ref="A1:AD29"/>
  <sheetViews>
    <sheetView workbookViewId="0">
      <selection activeCell="D5" sqref="D5"/>
    </sheetView>
  </sheetViews>
  <sheetFormatPr defaultRowHeight="15" x14ac:dyDescent="0.25"/>
  <cols>
    <col min="1" max="1" width="16.5703125" style="206" customWidth="1"/>
    <col min="2" max="2" width="12.140625" customWidth="1"/>
    <col min="3" max="3" width="13.7109375" style="206" customWidth="1"/>
    <col min="4" max="4" width="55.5703125" customWidth="1"/>
    <col min="5" max="5" width="16" customWidth="1"/>
    <col min="6" max="6" width="15" customWidth="1"/>
    <col min="7" max="7" width="14.5703125" customWidth="1"/>
    <col min="8" max="8" width="9.85546875" customWidth="1"/>
    <col min="9" max="9" width="13.28515625" customWidth="1"/>
    <col min="10" max="10" width="12.7109375" customWidth="1"/>
    <col min="11" max="11" width="13.42578125" customWidth="1"/>
    <col min="14" max="14" width="16.42578125" style="202" customWidth="1"/>
    <col min="15" max="15" width="14.140625" style="202" customWidth="1"/>
    <col min="16" max="16" width="12" style="202" customWidth="1"/>
    <col min="17" max="17" width="14.85546875" style="202" customWidth="1"/>
    <col min="18" max="18" width="13.28515625" style="202" customWidth="1"/>
    <col min="19" max="19" width="13.7109375" style="202" customWidth="1"/>
    <col min="20" max="21" width="10.7109375" style="202" customWidth="1"/>
    <col min="22" max="22" width="12.85546875" customWidth="1"/>
    <col min="23" max="23" width="15.5703125" customWidth="1"/>
    <col min="24" max="24" width="14.42578125" customWidth="1"/>
    <col min="25" max="25" width="10.28515625" customWidth="1"/>
    <col min="26" max="26" width="13.42578125" customWidth="1"/>
    <col min="27" max="27" width="12" customWidth="1"/>
    <col min="28" max="28" width="13.5703125" customWidth="1"/>
    <col min="29" max="29" width="10.85546875" customWidth="1"/>
  </cols>
  <sheetData>
    <row r="1" spans="1:29" x14ac:dyDescent="0.25">
      <c r="A1" s="205" t="s">
        <v>258</v>
      </c>
    </row>
    <row r="3" spans="1:29" x14ac:dyDescent="0.25">
      <c r="A3" s="205" t="s">
        <v>274</v>
      </c>
      <c r="E3" s="203" t="s">
        <v>39</v>
      </c>
      <c r="N3" s="217" t="s">
        <v>76</v>
      </c>
    </row>
    <row r="4" spans="1:29" x14ac:dyDescent="0.25">
      <c r="A4" s="296" t="s">
        <v>195</v>
      </c>
      <c r="B4" s="297" t="s">
        <v>196</v>
      </c>
      <c r="C4" s="298" t="s">
        <v>198</v>
      </c>
      <c r="D4" s="297" t="s">
        <v>199</v>
      </c>
      <c r="E4" s="297" t="s">
        <v>24</v>
      </c>
      <c r="F4" s="297" t="s">
        <v>25</v>
      </c>
      <c r="G4" s="297" t="s">
        <v>26</v>
      </c>
      <c r="H4" s="297" t="s">
        <v>27</v>
      </c>
      <c r="I4" s="297" t="s">
        <v>28</v>
      </c>
      <c r="J4" s="297" t="s">
        <v>29</v>
      </c>
      <c r="K4" s="297" t="s">
        <v>30</v>
      </c>
      <c r="L4" s="297" t="s">
        <v>31</v>
      </c>
      <c r="M4" s="297"/>
      <c r="N4" s="241" t="s">
        <v>25</v>
      </c>
      <c r="O4" s="241" t="s">
        <v>26</v>
      </c>
      <c r="P4" s="241" t="s">
        <v>27</v>
      </c>
      <c r="Q4" s="241" t="s">
        <v>28</v>
      </c>
      <c r="R4" s="241" t="s">
        <v>29</v>
      </c>
      <c r="S4" s="241" t="s">
        <v>30</v>
      </c>
      <c r="T4" s="242" t="s">
        <v>31</v>
      </c>
      <c r="U4" s="266"/>
    </row>
    <row r="5" spans="1:29" x14ac:dyDescent="0.25">
      <c r="A5" s="264" t="s">
        <v>261</v>
      </c>
      <c r="B5" s="150" t="s">
        <v>262</v>
      </c>
      <c r="C5" s="265">
        <v>301519</v>
      </c>
      <c r="D5" s="150" t="s">
        <v>324</v>
      </c>
      <c r="E5" s="150">
        <v>154798</v>
      </c>
      <c r="F5" s="150">
        <v>184816</v>
      </c>
      <c r="G5" s="150">
        <v>6816</v>
      </c>
      <c r="H5" s="150">
        <v>9724</v>
      </c>
      <c r="I5" s="150">
        <v>161011</v>
      </c>
      <c r="J5" s="150">
        <v>40464</v>
      </c>
      <c r="K5" s="150">
        <v>171102</v>
      </c>
      <c r="L5" s="150">
        <v>113277</v>
      </c>
      <c r="M5" s="150"/>
      <c r="N5" s="266">
        <f>(F5/$E5)*100</f>
        <v>119.39172340727917</v>
      </c>
      <c r="O5" s="266">
        <f t="shared" ref="O5:T5" si="0">(G5/$E5)*100</f>
        <v>4.4031576635357048</v>
      </c>
      <c r="P5" s="266">
        <f t="shared" si="0"/>
        <v>6.281734906135739</v>
      </c>
      <c r="Q5" s="266">
        <f t="shared" si="0"/>
        <v>104.01361774699932</v>
      </c>
      <c r="R5" s="266">
        <f t="shared" si="0"/>
        <v>26.139872608173231</v>
      </c>
      <c r="S5" s="266">
        <f t="shared" si="0"/>
        <v>110.53243581958424</v>
      </c>
      <c r="T5" s="267">
        <f t="shared" si="0"/>
        <v>73.177302032325997</v>
      </c>
      <c r="U5" s="266"/>
      <c r="W5" s="258"/>
    </row>
    <row r="6" spans="1:29" x14ac:dyDescent="0.25">
      <c r="A6" s="264" t="s">
        <v>263</v>
      </c>
      <c r="B6" s="150" t="s">
        <v>264</v>
      </c>
      <c r="C6" s="265">
        <v>301527</v>
      </c>
      <c r="D6" s="150" t="s">
        <v>324</v>
      </c>
      <c r="E6" s="150">
        <v>131690</v>
      </c>
      <c r="F6" s="150">
        <v>147919</v>
      </c>
      <c r="G6" s="150">
        <v>7476</v>
      </c>
      <c r="H6" s="150">
        <v>12208</v>
      </c>
      <c r="I6" s="150">
        <v>145250</v>
      </c>
      <c r="J6" s="150">
        <v>43390</v>
      </c>
      <c r="K6" s="150">
        <v>157712</v>
      </c>
      <c r="L6" s="150">
        <v>103633</v>
      </c>
      <c r="M6" s="150"/>
      <c r="N6" s="266">
        <f t="shared" ref="N6:N8" si="1">(F6/$E6)*100</f>
        <v>112.3236388488116</v>
      </c>
      <c r="O6" s="266">
        <f t="shared" ref="O6:O8" si="2">(G6/$E6)*100</f>
        <v>5.6769686384691322</v>
      </c>
      <c r="P6" s="266">
        <f t="shared" ref="P6:P8" si="3">(H6/$E6)*100</f>
        <v>9.2702559040170094</v>
      </c>
      <c r="Q6" s="266">
        <f t="shared" ref="Q6:Q8" si="4">(I6/$E6)*100</f>
        <v>110.29690940845927</v>
      </c>
      <c r="R6" s="266">
        <f t="shared" ref="R6:R8" si="5">(J6/$E6)*100</f>
        <v>32.94859138886779</v>
      </c>
      <c r="S6" s="266">
        <f t="shared" ref="S6:S8" si="6">(K6/$E6)*100</f>
        <v>119.76004252410965</v>
      </c>
      <c r="T6" s="267">
        <f t="shared" ref="T6:T8" si="7">(L6/$E6)*100</f>
        <v>78.694661705520545</v>
      </c>
      <c r="U6" s="266"/>
      <c r="W6" s="258"/>
    </row>
    <row r="7" spans="1:29" x14ac:dyDescent="0.25">
      <c r="A7" s="264" t="s">
        <v>265</v>
      </c>
      <c r="B7" s="150" t="s">
        <v>266</v>
      </c>
      <c r="C7" s="265">
        <v>301529</v>
      </c>
      <c r="D7" s="150" t="s">
        <v>325</v>
      </c>
      <c r="E7" s="150">
        <v>54178</v>
      </c>
      <c r="F7" s="150">
        <v>47903</v>
      </c>
      <c r="G7" s="150">
        <v>1714</v>
      </c>
      <c r="H7" s="150">
        <v>2369</v>
      </c>
      <c r="I7" s="150">
        <v>56214</v>
      </c>
      <c r="J7" s="150">
        <v>7012</v>
      </c>
      <c r="K7" s="150">
        <v>56757</v>
      </c>
      <c r="L7" s="150">
        <v>24043</v>
      </c>
      <c r="M7" s="150"/>
      <c r="N7" s="266">
        <f t="shared" si="1"/>
        <v>88.4178079663332</v>
      </c>
      <c r="O7" s="266">
        <f t="shared" si="2"/>
        <v>3.1636457602716974</v>
      </c>
      <c r="P7" s="266">
        <f t="shared" si="3"/>
        <v>4.3726235741444865</v>
      </c>
      <c r="Q7" s="266">
        <f t="shared" si="4"/>
        <v>103.75798294510687</v>
      </c>
      <c r="R7" s="266">
        <f t="shared" si="5"/>
        <v>12.942522795230538</v>
      </c>
      <c r="S7" s="266">
        <f t="shared" si="6"/>
        <v>104.76023478164569</v>
      </c>
      <c r="T7" s="267">
        <f t="shared" si="7"/>
        <v>44.377791723577836</v>
      </c>
      <c r="U7" s="266"/>
      <c r="W7" s="258"/>
    </row>
    <row r="8" spans="1:29" x14ac:dyDescent="0.25">
      <c r="A8" s="268" t="s">
        <v>267</v>
      </c>
      <c r="B8" s="269" t="s">
        <v>268</v>
      </c>
      <c r="C8" s="270">
        <v>301521</v>
      </c>
      <c r="D8" s="269" t="s">
        <v>325</v>
      </c>
      <c r="E8" s="269">
        <v>53784</v>
      </c>
      <c r="F8" s="269">
        <v>55834</v>
      </c>
      <c r="G8" s="269">
        <v>4240</v>
      </c>
      <c r="H8" s="269">
        <v>7347</v>
      </c>
      <c r="I8" s="269">
        <v>57407</v>
      </c>
      <c r="J8" s="269">
        <v>21029</v>
      </c>
      <c r="K8" s="269">
        <v>66753</v>
      </c>
      <c r="L8" s="269">
        <v>55746</v>
      </c>
      <c r="M8" s="269"/>
      <c r="N8" s="271">
        <f t="shared" si="1"/>
        <v>103.81154246616093</v>
      </c>
      <c r="O8" s="271">
        <f t="shared" si="2"/>
        <v>7.883385393425554</v>
      </c>
      <c r="P8" s="271">
        <f t="shared" si="3"/>
        <v>13.660196340919232</v>
      </c>
      <c r="Q8" s="271">
        <f t="shared" si="4"/>
        <v>106.7362040755615</v>
      </c>
      <c r="R8" s="271">
        <f t="shared" si="5"/>
        <v>39.098988546779708</v>
      </c>
      <c r="S8" s="271">
        <f t="shared" si="6"/>
        <v>124.11311914323962</v>
      </c>
      <c r="T8" s="272">
        <f t="shared" si="7"/>
        <v>103.6479250334672</v>
      </c>
      <c r="U8" s="266"/>
    </row>
    <row r="10" spans="1:29" x14ac:dyDescent="0.25">
      <c r="A10" s="205" t="s">
        <v>299</v>
      </c>
      <c r="E10" s="203" t="s">
        <v>39</v>
      </c>
      <c r="N10" s="217" t="s">
        <v>76</v>
      </c>
      <c r="V10" s="217" t="s">
        <v>276</v>
      </c>
      <c r="W10" s="258"/>
      <c r="X10" s="258"/>
      <c r="Y10" s="258"/>
      <c r="Z10" s="258"/>
      <c r="AA10" s="258"/>
      <c r="AB10" s="258"/>
      <c r="AC10" s="258"/>
    </row>
    <row r="11" spans="1:29" x14ac:dyDescent="0.25">
      <c r="A11" s="261" t="s">
        <v>195</v>
      </c>
      <c r="B11" s="262" t="s">
        <v>196</v>
      </c>
      <c r="C11" s="263" t="s">
        <v>198</v>
      </c>
      <c r="D11" s="262" t="s">
        <v>199</v>
      </c>
      <c r="E11" s="297" t="s">
        <v>24</v>
      </c>
      <c r="F11" s="262" t="s">
        <v>25</v>
      </c>
      <c r="G11" s="262" t="s">
        <v>26</v>
      </c>
      <c r="H11" s="262" t="s">
        <v>27</v>
      </c>
      <c r="I11" s="262" t="s">
        <v>28</v>
      </c>
      <c r="J11" s="262" t="s">
        <v>29</v>
      </c>
      <c r="K11" s="262" t="s">
        <v>30</v>
      </c>
      <c r="L11" s="262" t="s">
        <v>31</v>
      </c>
      <c r="M11" s="262"/>
      <c r="N11" s="223" t="s">
        <v>25</v>
      </c>
      <c r="O11" s="223" t="s">
        <v>26</v>
      </c>
      <c r="P11" s="223" t="s">
        <v>27</v>
      </c>
      <c r="Q11" s="223" t="s">
        <v>28</v>
      </c>
      <c r="R11" s="223" t="s">
        <v>29</v>
      </c>
      <c r="S11" s="223" t="s">
        <v>30</v>
      </c>
      <c r="T11" s="223" t="s">
        <v>31</v>
      </c>
      <c r="U11" s="223"/>
      <c r="V11" s="262" t="s">
        <v>24</v>
      </c>
      <c r="W11" s="262" t="s">
        <v>25</v>
      </c>
      <c r="X11" s="262" t="s">
        <v>26</v>
      </c>
      <c r="Y11" s="262" t="s">
        <v>27</v>
      </c>
      <c r="Z11" s="262" t="s">
        <v>28</v>
      </c>
      <c r="AA11" s="262" t="s">
        <v>29</v>
      </c>
      <c r="AB11" s="262" t="s">
        <v>30</v>
      </c>
      <c r="AC11" s="282" t="s">
        <v>31</v>
      </c>
    </row>
    <row r="12" spans="1:29" x14ac:dyDescent="0.25">
      <c r="A12" s="273">
        <v>42661</v>
      </c>
      <c r="B12" s="262" t="s">
        <v>269</v>
      </c>
      <c r="C12" s="263">
        <v>301519</v>
      </c>
      <c r="D12" s="262" t="s">
        <v>326</v>
      </c>
      <c r="E12" s="262">
        <v>0</v>
      </c>
      <c r="F12" s="262">
        <v>0</v>
      </c>
      <c r="G12" s="262">
        <v>0</v>
      </c>
      <c r="H12" s="262">
        <v>0</v>
      </c>
      <c r="I12" s="262">
        <v>0</v>
      </c>
      <c r="J12" s="262">
        <v>0</v>
      </c>
      <c r="K12" s="262">
        <v>0</v>
      </c>
      <c r="L12" s="262">
        <v>0</v>
      </c>
      <c r="M12" s="262"/>
      <c r="N12" s="223">
        <v>0</v>
      </c>
      <c r="O12" s="223">
        <v>0</v>
      </c>
      <c r="P12" s="223">
        <v>0</v>
      </c>
      <c r="Q12" s="223">
        <v>0</v>
      </c>
      <c r="R12" s="223">
        <v>0</v>
      </c>
      <c r="S12" s="223">
        <v>0</v>
      </c>
      <c r="T12" s="223">
        <v>0</v>
      </c>
      <c r="U12" s="223"/>
      <c r="V12" s="274">
        <v>0</v>
      </c>
      <c r="W12" s="274">
        <v>0</v>
      </c>
      <c r="X12" s="274">
        <v>0</v>
      </c>
      <c r="Y12" s="274">
        <v>0</v>
      </c>
      <c r="Z12" s="274">
        <v>0</v>
      </c>
      <c r="AA12" s="274">
        <v>0</v>
      </c>
      <c r="AB12" s="274">
        <v>0</v>
      </c>
      <c r="AC12" s="275">
        <v>0</v>
      </c>
    </row>
    <row r="13" spans="1:29" x14ac:dyDescent="0.25">
      <c r="A13" s="276">
        <v>42661</v>
      </c>
      <c r="B13" s="150" t="s">
        <v>270</v>
      </c>
      <c r="C13" s="265">
        <v>301527</v>
      </c>
      <c r="D13" s="150" t="s">
        <v>326</v>
      </c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/>
      <c r="N13" s="266">
        <v>0</v>
      </c>
      <c r="O13" s="266">
        <v>0</v>
      </c>
      <c r="P13" s="266">
        <v>0</v>
      </c>
      <c r="Q13" s="266">
        <v>0</v>
      </c>
      <c r="R13" s="266">
        <v>0</v>
      </c>
      <c r="S13" s="266">
        <v>0</v>
      </c>
      <c r="T13" s="266">
        <v>0</v>
      </c>
      <c r="U13" s="266"/>
      <c r="V13" s="277">
        <v>0</v>
      </c>
      <c r="W13" s="277">
        <v>0</v>
      </c>
      <c r="X13" s="277">
        <v>0</v>
      </c>
      <c r="Y13" s="277">
        <v>0</v>
      </c>
      <c r="Z13" s="277">
        <v>0</v>
      </c>
      <c r="AA13" s="277">
        <v>0</v>
      </c>
      <c r="AB13" s="277">
        <v>0</v>
      </c>
      <c r="AC13" s="278">
        <v>0</v>
      </c>
    </row>
    <row r="14" spans="1:29" x14ac:dyDescent="0.25">
      <c r="A14" s="276">
        <v>42661</v>
      </c>
      <c r="B14" s="150" t="s">
        <v>271</v>
      </c>
      <c r="C14" s="265">
        <v>301529</v>
      </c>
      <c r="D14" s="150" t="s">
        <v>327</v>
      </c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/>
      <c r="N14" s="266">
        <v>0</v>
      </c>
      <c r="O14" s="266">
        <v>0</v>
      </c>
      <c r="P14" s="266">
        <v>0</v>
      </c>
      <c r="Q14" s="266">
        <v>0</v>
      </c>
      <c r="R14" s="266">
        <v>0</v>
      </c>
      <c r="S14" s="266">
        <v>0</v>
      </c>
      <c r="T14" s="266">
        <v>0</v>
      </c>
      <c r="U14" s="266"/>
      <c r="V14" s="277">
        <v>0</v>
      </c>
      <c r="W14" s="277">
        <v>0</v>
      </c>
      <c r="X14" s="277">
        <v>0</v>
      </c>
      <c r="Y14" s="277">
        <v>0</v>
      </c>
      <c r="Z14" s="277">
        <v>0</v>
      </c>
      <c r="AA14" s="277">
        <v>0</v>
      </c>
      <c r="AB14" s="277">
        <v>0</v>
      </c>
      <c r="AC14" s="278">
        <v>0</v>
      </c>
    </row>
    <row r="15" spans="1:29" x14ac:dyDescent="0.25">
      <c r="A15" s="279">
        <v>42661</v>
      </c>
      <c r="B15" s="269" t="s">
        <v>272</v>
      </c>
      <c r="C15" s="270">
        <v>301521</v>
      </c>
      <c r="D15" s="269" t="s">
        <v>327</v>
      </c>
      <c r="E15" s="269">
        <v>0</v>
      </c>
      <c r="F15" s="269">
        <v>0</v>
      </c>
      <c r="G15" s="269">
        <v>0</v>
      </c>
      <c r="H15" s="269">
        <v>0</v>
      </c>
      <c r="I15" s="269">
        <v>0</v>
      </c>
      <c r="J15" s="269">
        <v>0</v>
      </c>
      <c r="K15" s="269">
        <v>0</v>
      </c>
      <c r="L15" s="269">
        <v>0</v>
      </c>
      <c r="M15" s="269"/>
      <c r="N15" s="271">
        <v>0</v>
      </c>
      <c r="O15" s="271">
        <v>0</v>
      </c>
      <c r="P15" s="271">
        <v>0</v>
      </c>
      <c r="Q15" s="271">
        <v>0</v>
      </c>
      <c r="R15" s="271">
        <v>0</v>
      </c>
      <c r="S15" s="271">
        <v>0</v>
      </c>
      <c r="T15" s="271">
        <v>0</v>
      </c>
      <c r="U15" s="271"/>
      <c r="V15" s="280">
        <v>0</v>
      </c>
      <c r="W15" s="280">
        <v>0</v>
      </c>
      <c r="X15" s="280">
        <v>0</v>
      </c>
      <c r="Y15" s="280">
        <v>0</v>
      </c>
      <c r="Z15" s="280">
        <v>0</v>
      </c>
      <c r="AA15" s="280">
        <v>0</v>
      </c>
      <c r="AB15" s="280">
        <v>0</v>
      </c>
      <c r="AC15" s="281">
        <v>0</v>
      </c>
    </row>
    <row r="16" spans="1:29" x14ac:dyDescent="0.25">
      <c r="V16" s="202"/>
      <c r="W16" s="202"/>
      <c r="X16" s="202"/>
      <c r="Y16" s="202"/>
      <c r="Z16" s="202"/>
      <c r="AA16" s="202"/>
      <c r="AB16" s="202"/>
      <c r="AC16" s="202"/>
    </row>
    <row r="17" spans="1:30" x14ac:dyDescent="0.25">
      <c r="A17" s="205" t="s">
        <v>275</v>
      </c>
      <c r="E17" s="203" t="s">
        <v>39</v>
      </c>
      <c r="N17" s="217" t="s">
        <v>76</v>
      </c>
    </row>
    <row r="18" spans="1:30" s="185" customFormat="1" x14ac:dyDescent="0.25">
      <c r="A18" s="300" t="s">
        <v>195</v>
      </c>
      <c r="B18" s="301" t="s">
        <v>273</v>
      </c>
      <c r="C18" s="302" t="s">
        <v>198</v>
      </c>
      <c r="D18" s="301" t="s">
        <v>199</v>
      </c>
      <c r="E18" s="297" t="s">
        <v>24</v>
      </c>
      <c r="F18" s="301" t="s">
        <v>25</v>
      </c>
      <c r="G18" s="301" t="s">
        <v>26</v>
      </c>
      <c r="H18" s="301" t="s">
        <v>27</v>
      </c>
      <c r="I18" s="301" t="s">
        <v>28</v>
      </c>
      <c r="J18" s="301" t="s">
        <v>29</v>
      </c>
      <c r="K18" s="301" t="s">
        <v>30</v>
      </c>
      <c r="L18" s="301" t="s">
        <v>31</v>
      </c>
      <c r="M18" s="301"/>
      <c r="N18" s="303" t="s">
        <v>25</v>
      </c>
      <c r="O18" s="303" t="s">
        <v>26</v>
      </c>
      <c r="P18" s="303" t="s">
        <v>27</v>
      </c>
      <c r="Q18" s="303" t="s">
        <v>28</v>
      </c>
      <c r="R18" s="303" t="s">
        <v>29</v>
      </c>
      <c r="S18" s="303" t="s">
        <v>30</v>
      </c>
      <c r="T18" s="304" t="s">
        <v>31</v>
      </c>
      <c r="U18" s="201"/>
    </row>
    <row r="19" spans="1:30" s="258" customFormat="1" x14ac:dyDescent="0.25">
      <c r="A19" s="283" t="s">
        <v>236</v>
      </c>
      <c r="B19" s="284" t="s">
        <v>237</v>
      </c>
      <c r="C19" s="285">
        <v>27372</v>
      </c>
      <c r="D19" s="284" t="s">
        <v>322</v>
      </c>
      <c r="E19" s="284">
        <v>140872</v>
      </c>
      <c r="F19" s="284">
        <v>185938</v>
      </c>
      <c r="G19" s="284">
        <v>13570</v>
      </c>
      <c r="H19" s="284">
        <v>11531</v>
      </c>
      <c r="I19" s="284">
        <v>147637</v>
      </c>
      <c r="J19" s="284">
        <v>67074</v>
      </c>
      <c r="K19" s="284">
        <v>157214</v>
      </c>
      <c r="L19" s="284">
        <v>132477</v>
      </c>
      <c r="M19" s="284"/>
      <c r="N19" s="286">
        <f t="shared" ref="N19:T21" si="8">(F19/$E19)*100</f>
        <v>131.99074336986769</v>
      </c>
      <c r="O19" s="286">
        <f t="shared" si="8"/>
        <v>9.6328581975126344</v>
      </c>
      <c r="P19" s="286">
        <f t="shared" si="8"/>
        <v>8.1854449429269138</v>
      </c>
      <c r="Q19" s="286">
        <f t="shared" si="8"/>
        <v>104.8022318132773</v>
      </c>
      <c r="R19" s="286">
        <f t="shared" si="8"/>
        <v>47.613436310977342</v>
      </c>
      <c r="S19" s="286">
        <f t="shared" si="8"/>
        <v>111.60060196490431</v>
      </c>
      <c r="T19" s="288">
        <f t="shared" si="8"/>
        <v>94.040689420182872</v>
      </c>
      <c r="U19" s="259"/>
      <c r="V19" s="259"/>
      <c r="X19" s="259"/>
      <c r="Y19" s="259"/>
      <c r="Z19" s="259"/>
      <c r="AA19" s="259"/>
      <c r="AB19" s="259"/>
      <c r="AC19" s="259"/>
      <c r="AD19" s="259"/>
    </row>
    <row r="20" spans="1:30" s="258" customFormat="1" x14ac:dyDescent="0.25">
      <c r="A20" s="283" t="s">
        <v>238</v>
      </c>
      <c r="B20" s="284" t="s">
        <v>239</v>
      </c>
      <c r="C20" s="285" t="s">
        <v>166</v>
      </c>
      <c r="D20" s="284" t="s">
        <v>322</v>
      </c>
      <c r="E20" s="284">
        <v>151480</v>
      </c>
      <c r="F20" s="284">
        <v>135421</v>
      </c>
      <c r="G20" s="284">
        <v>83345</v>
      </c>
      <c r="H20" s="284">
        <v>89085</v>
      </c>
      <c r="I20" s="284">
        <v>156431</v>
      </c>
      <c r="J20" s="284">
        <v>134909</v>
      </c>
      <c r="K20" s="284">
        <v>174700</v>
      </c>
      <c r="L20" s="284">
        <v>187078</v>
      </c>
      <c r="M20" s="284"/>
      <c r="N20" s="286">
        <f t="shared" si="8"/>
        <v>89.398600475310275</v>
      </c>
      <c r="O20" s="286">
        <f t="shared" si="8"/>
        <v>55.020464747821492</v>
      </c>
      <c r="P20" s="286">
        <f t="shared" si="8"/>
        <v>58.809743860575658</v>
      </c>
      <c r="Q20" s="286">
        <f t="shared" si="8"/>
        <v>103.26841827303934</v>
      </c>
      <c r="R20" s="286">
        <f t="shared" si="8"/>
        <v>89.060602059677834</v>
      </c>
      <c r="S20" s="286">
        <f t="shared" si="8"/>
        <v>115.32875627145498</v>
      </c>
      <c r="T20" s="288">
        <f t="shared" si="8"/>
        <v>123.50013203063111</v>
      </c>
      <c r="U20" s="259"/>
      <c r="V20" s="259"/>
    </row>
    <row r="21" spans="1:30" s="258" customFormat="1" x14ac:dyDescent="0.25">
      <c r="A21" s="290" t="s">
        <v>240</v>
      </c>
      <c r="B21" s="291" t="s">
        <v>241</v>
      </c>
      <c r="C21" s="292" t="s">
        <v>167</v>
      </c>
      <c r="D21" s="291" t="s">
        <v>322</v>
      </c>
      <c r="E21" s="291">
        <v>314937</v>
      </c>
      <c r="F21" s="291">
        <v>273042</v>
      </c>
      <c r="G21" s="291">
        <v>167372</v>
      </c>
      <c r="H21" s="291">
        <v>164332</v>
      </c>
      <c r="I21" s="291">
        <v>306769</v>
      </c>
      <c r="J21" s="291">
        <v>277546</v>
      </c>
      <c r="K21" s="291">
        <v>340707</v>
      </c>
      <c r="L21" s="291">
        <v>362601</v>
      </c>
      <c r="M21" s="291"/>
      <c r="N21" s="293">
        <f t="shared" si="8"/>
        <v>86.69733946789357</v>
      </c>
      <c r="O21" s="293">
        <f t="shared" si="8"/>
        <v>53.144597173402929</v>
      </c>
      <c r="P21" s="293">
        <f t="shared" si="8"/>
        <v>52.179324753839666</v>
      </c>
      <c r="Q21" s="293">
        <f t="shared" si="8"/>
        <v>97.406465420068145</v>
      </c>
      <c r="R21" s="293">
        <f t="shared" si="8"/>
        <v>88.127466763193908</v>
      </c>
      <c r="S21" s="293">
        <f t="shared" si="8"/>
        <v>108.18258889873213</v>
      </c>
      <c r="T21" s="295">
        <f t="shared" si="8"/>
        <v>115.13445546252107</v>
      </c>
      <c r="U21" s="259"/>
      <c r="V21" s="259"/>
    </row>
    <row r="22" spans="1:30" s="258" customFormat="1" x14ac:dyDescent="0.25">
      <c r="A22" s="257"/>
      <c r="C22" s="257"/>
      <c r="N22" s="259"/>
      <c r="O22" s="259"/>
      <c r="P22" s="259"/>
      <c r="Q22" s="259"/>
      <c r="R22" s="259"/>
      <c r="S22" s="259"/>
      <c r="T22" s="259"/>
      <c r="U22" s="259"/>
      <c r="V22" s="259"/>
    </row>
    <row r="23" spans="1:30" s="258" customFormat="1" x14ac:dyDescent="0.25">
      <c r="A23" s="260" t="s">
        <v>298</v>
      </c>
      <c r="C23" s="257"/>
      <c r="E23" s="203" t="s">
        <v>39</v>
      </c>
      <c r="N23" s="217" t="s">
        <v>76</v>
      </c>
      <c r="O23" s="259"/>
      <c r="P23" s="259"/>
      <c r="Q23" s="259"/>
      <c r="R23" s="259"/>
      <c r="S23" s="259"/>
      <c r="T23" s="259"/>
      <c r="U23" s="259"/>
      <c r="V23" s="217" t="s">
        <v>276</v>
      </c>
    </row>
    <row r="24" spans="1:30" x14ac:dyDescent="0.25">
      <c r="A24" s="296" t="s">
        <v>195</v>
      </c>
      <c r="B24" s="297" t="s">
        <v>196</v>
      </c>
      <c r="C24" s="298" t="s">
        <v>198</v>
      </c>
      <c r="D24" s="297" t="s">
        <v>199</v>
      </c>
      <c r="E24" s="297" t="s">
        <v>24</v>
      </c>
      <c r="F24" s="297" t="s">
        <v>25</v>
      </c>
      <c r="G24" s="297" t="s">
        <v>26</v>
      </c>
      <c r="H24" s="297" t="s">
        <v>27</v>
      </c>
      <c r="I24" s="297" t="s">
        <v>28</v>
      </c>
      <c r="J24" s="297" t="s">
        <v>29</v>
      </c>
      <c r="K24" s="297" t="s">
        <v>30</v>
      </c>
      <c r="L24" s="297" t="s">
        <v>31</v>
      </c>
      <c r="M24" s="297"/>
      <c r="N24" s="241" t="s">
        <v>25</v>
      </c>
      <c r="O24" s="241" t="s">
        <v>26</v>
      </c>
      <c r="P24" s="241" t="s">
        <v>27</v>
      </c>
      <c r="Q24" s="241" t="s">
        <v>28</v>
      </c>
      <c r="R24" s="241" t="s">
        <v>29</v>
      </c>
      <c r="S24" s="241" t="s">
        <v>30</v>
      </c>
      <c r="T24" s="241" t="s">
        <v>31</v>
      </c>
      <c r="U24" s="241"/>
      <c r="V24" s="297" t="s">
        <v>24</v>
      </c>
      <c r="W24" s="297" t="s">
        <v>25</v>
      </c>
      <c r="X24" s="297" t="s">
        <v>26</v>
      </c>
      <c r="Y24" s="297" t="s">
        <v>27</v>
      </c>
      <c r="Z24" s="297" t="s">
        <v>28</v>
      </c>
      <c r="AA24" s="297" t="s">
        <v>29</v>
      </c>
      <c r="AB24" s="297" t="s">
        <v>30</v>
      </c>
      <c r="AC24" s="299" t="s">
        <v>31</v>
      </c>
    </row>
    <row r="25" spans="1:30" s="258" customFormat="1" x14ac:dyDescent="0.25">
      <c r="A25" s="283" t="s">
        <v>248</v>
      </c>
      <c r="B25" s="284" t="s">
        <v>249</v>
      </c>
      <c r="C25" s="285">
        <v>27372</v>
      </c>
      <c r="D25" s="284" t="s">
        <v>323</v>
      </c>
      <c r="E25" s="284">
        <v>0</v>
      </c>
      <c r="F25" s="284">
        <v>0</v>
      </c>
      <c r="G25" s="284">
        <v>0</v>
      </c>
      <c r="H25" s="284">
        <v>0</v>
      </c>
      <c r="I25" s="284">
        <v>0</v>
      </c>
      <c r="J25" s="284">
        <v>0</v>
      </c>
      <c r="K25" s="284">
        <v>10316</v>
      </c>
      <c r="L25" s="284">
        <v>9492</v>
      </c>
      <c r="M25" s="284"/>
      <c r="N25" s="286" t="e">
        <f t="shared" ref="N25:R27" si="9">(F25/$E25)*100</f>
        <v>#DIV/0!</v>
      </c>
      <c r="O25" s="286" t="e">
        <f t="shared" si="9"/>
        <v>#DIV/0!</v>
      </c>
      <c r="P25" s="286" t="e">
        <f t="shared" si="9"/>
        <v>#DIV/0!</v>
      </c>
      <c r="Q25" s="286" t="e">
        <f t="shared" si="9"/>
        <v>#DIV/0!</v>
      </c>
      <c r="R25" s="286" t="e">
        <f t="shared" si="9"/>
        <v>#DIV/0!</v>
      </c>
      <c r="S25" s="286">
        <f t="shared" ref="S25:T27" si="10">(K25/K19)*100</f>
        <v>6.5617565865635372</v>
      </c>
      <c r="T25" s="286">
        <f t="shared" si="10"/>
        <v>7.1650173237618606</v>
      </c>
      <c r="U25" s="286"/>
      <c r="V25" s="287">
        <v>0</v>
      </c>
      <c r="W25" s="287">
        <f t="shared" ref="W25:AC27" si="11">(F25/F19)*100</f>
        <v>0</v>
      </c>
      <c r="X25" s="287">
        <f t="shared" si="11"/>
        <v>0</v>
      </c>
      <c r="Y25" s="287">
        <f t="shared" si="11"/>
        <v>0</v>
      </c>
      <c r="Z25" s="287">
        <f t="shared" si="11"/>
        <v>0</v>
      </c>
      <c r="AA25" s="287">
        <f t="shared" si="11"/>
        <v>0</v>
      </c>
      <c r="AB25" s="286">
        <f t="shared" si="11"/>
        <v>6.5617565865635372</v>
      </c>
      <c r="AC25" s="288">
        <f t="shared" si="11"/>
        <v>7.1650173237618606</v>
      </c>
    </row>
    <row r="26" spans="1:30" s="258" customFormat="1" x14ac:dyDescent="0.25">
      <c r="A26" s="283" t="s">
        <v>250</v>
      </c>
      <c r="B26" s="284" t="s">
        <v>251</v>
      </c>
      <c r="C26" s="285" t="s">
        <v>166</v>
      </c>
      <c r="D26" s="284" t="s">
        <v>323</v>
      </c>
      <c r="E26" s="284">
        <v>2747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284">
        <v>3885</v>
      </c>
      <c r="L26" s="284">
        <v>0</v>
      </c>
      <c r="M26" s="284"/>
      <c r="N26" s="286">
        <f t="shared" si="9"/>
        <v>0</v>
      </c>
      <c r="O26" s="286">
        <f t="shared" si="9"/>
        <v>0</v>
      </c>
      <c r="P26" s="286">
        <f t="shared" si="9"/>
        <v>0</v>
      </c>
      <c r="Q26" s="286">
        <f t="shared" si="9"/>
        <v>0</v>
      </c>
      <c r="R26" s="286">
        <f t="shared" si="9"/>
        <v>0</v>
      </c>
      <c r="S26" s="286">
        <f t="shared" si="10"/>
        <v>2.2238122495706927</v>
      </c>
      <c r="T26" s="286">
        <f t="shared" si="10"/>
        <v>0</v>
      </c>
      <c r="U26" s="286"/>
      <c r="V26" s="286">
        <f t="shared" ref="V26:V27" si="12">(E26/E20)*100</f>
        <v>1.8134407182466332</v>
      </c>
      <c r="W26" s="287">
        <f t="shared" si="11"/>
        <v>0</v>
      </c>
      <c r="X26" s="287">
        <f t="shared" si="11"/>
        <v>0</v>
      </c>
      <c r="Y26" s="287">
        <f t="shared" si="11"/>
        <v>0</v>
      </c>
      <c r="Z26" s="287">
        <f t="shared" si="11"/>
        <v>0</v>
      </c>
      <c r="AA26" s="287">
        <f t="shared" si="11"/>
        <v>0</v>
      </c>
      <c r="AB26" s="286">
        <f t="shared" si="11"/>
        <v>2.2238122495706927</v>
      </c>
      <c r="AC26" s="289">
        <f t="shared" si="11"/>
        <v>0</v>
      </c>
    </row>
    <row r="27" spans="1:30" s="258" customFormat="1" x14ac:dyDescent="0.25">
      <c r="A27" s="290" t="s">
        <v>252</v>
      </c>
      <c r="B27" s="291" t="s">
        <v>253</v>
      </c>
      <c r="C27" s="292" t="s">
        <v>167</v>
      </c>
      <c r="D27" s="291" t="s">
        <v>323</v>
      </c>
      <c r="E27" s="291">
        <v>0</v>
      </c>
      <c r="F27" s="291">
        <v>0</v>
      </c>
      <c r="G27" s="291">
        <v>0</v>
      </c>
      <c r="H27" s="291">
        <v>0</v>
      </c>
      <c r="I27" s="291">
        <v>0</v>
      </c>
      <c r="J27" s="291">
        <v>0</v>
      </c>
      <c r="K27" s="291">
        <v>4133</v>
      </c>
      <c r="L27" s="291">
        <v>2517</v>
      </c>
      <c r="M27" s="291"/>
      <c r="N27" s="293" t="e">
        <f t="shared" si="9"/>
        <v>#DIV/0!</v>
      </c>
      <c r="O27" s="293" t="e">
        <f t="shared" si="9"/>
        <v>#DIV/0!</v>
      </c>
      <c r="P27" s="293" t="e">
        <f t="shared" si="9"/>
        <v>#DIV/0!</v>
      </c>
      <c r="Q27" s="293" t="e">
        <f t="shared" si="9"/>
        <v>#DIV/0!</v>
      </c>
      <c r="R27" s="293" t="e">
        <f t="shared" si="9"/>
        <v>#DIV/0!</v>
      </c>
      <c r="S27" s="293">
        <f t="shared" si="10"/>
        <v>1.2130657720563418</v>
      </c>
      <c r="T27" s="293">
        <f t="shared" si="10"/>
        <v>0.69415142263810636</v>
      </c>
      <c r="U27" s="293"/>
      <c r="V27" s="294">
        <f t="shared" si="12"/>
        <v>0</v>
      </c>
      <c r="W27" s="294">
        <f t="shared" si="11"/>
        <v>0</v>
      </c>
      <c r="X27" s="294">
        <f t="shared" si="11"/>
        <v>0</v>
      </c>
      <c r="Y27" s="294">
        <f t="shared" si="11"/>
        <v>0</v>
      </c>
      <c r="Z27" s="294">
        <f t="shared" si="11"/>
        <v>0</v>
      </c>
      <c r="AA27" s="294">
        <f t="shared" si="11"/>
        <v>0</v>
      </c>
      <c r="AB27" s="293">
        <f t="shared" si="11"/>
        <v>1.2130657720563418</v>
      </c>
      <c r="AC27" s="295">
        <f t="shared" si="11"/>
        <v>0.69415142263810636</v>
      </c>
    </row>
    <row r="28" spans="1:30" s="185" customFormat="1" x14ac:dyDescent="0.25">
      <c r="A28" s="207"/>
      <c r="C28" s="207"/>
      <c r="N28" s="201"/>
      <c r="O28" s="201"/>
      <c r="P28" s="201"/>
      <c r="Q28" s="201"/>
      <c r="R28" s="201"/>
      <c r="S28" s="201"/>
      <c r="T28" s="201"/>
      <c r="U28" s="201"/>
    </row>
    <row r="29" spans="1:30" s="185" customFormat="1" x14ac:dyDescent="0.25">
      <c r="A29" s="207"/>
      <c r="C29" s="207"/>
      <c r="N29" s="201"/>
      <c r="O29" s="201"/>
      <c r="P29" s="201"/>
      <c r="Q29" s="201"/>
      <c r="R29" s="201"/>
      <c r="S29" s="201"/>
      <c r="T29" s="201"/>
      <c r="U29" s="20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799E-FB8D-43DA-9737-093E406847A6}">
  <dimension ref="A1:BM87"/>
  <sheetViews>
    <sheetView workbookViewId="0">
      <selection activeCell="E16" sqref="E16"/>
    </sheetView>
  </sheetViews>
  <sheetFormatPr defaultRowHeight="12.75" x14ac:dyDescent="0.2"/>
  <cols>
    <col min="1" max="1" width="55.5703125" style="3" customWidth="1"/>
    <col min="2" max="2" width="11.85546875" style="5" customWidth="1"/>
    <col min="3" max="3" width="13.140625" style="5" customWidth="1"/>
    <col min="4" max="4" width="12.85546875" style="5" customWidth="1"/>
    <col min="5" max="5" width="12.140625" style="5" customWidth="1"/>
    <col min="6" max="6" width="11.5703125" style="5" customWidth="1"/>
    <col min="7" max="7" width="12" style="5" customWidth="1"/>
    <col min="8" max="8" width="11.42578125" style="5" customWidth="1"/>
    <col min="9" max="9" width="11.28515625" style="5" customWidth="1"/>
    <col min="10" max="10" width="11.5703125" style="5" customWidth="1"/>
    <col min="11" max="11" width="12.140625" style="6" customWidth="1"/>
    <col min="12" max="12" width="11.85546875" style="6" customWidth="1"/>
    <col min="13" max="14" width="12" style="6" customWidth="1"/>
    <col min="15" max="15" width="11.5703125" style="6" customWidth="1"/>
    <col min="16" max="16" width="12.42578125" style="6" customWidth="1"/>
    <col min="17" max="18" width="9.140625" style="6"/>
    <col min="19" max="35" width="9.140625" style="5"/>
    <col min="36" max="44" width="9.140625" style="6"/>
    <col min="45" max="16384" width="9.140625" style="5"/>
  </cols>
  <sheetData>
    <row r="1" spans="1:65" s="1" customFormat="1" x14ac:dyDescent="0.2">
      <c r="A1" s="1" t="s">
        <v>1</v>
      </c>
      <c r="L1" s="2"/>
      <c r="M1" s="2"/>
      <c r="N1" s="2"/>
      <c r="O1" s="2"/>
      <c r="P1" s="2"/>
      <c r="Q1" s="2"/>
      <c r="R1" s="2"/>
      <c r="S1" s="2"/>
      <c r="AC1" s="2"/>
      <c r="AD1" s="2"/>
      <c r="AE1" s="2"/>
      <c r="AF1" s="2"/>
      <c r="AG1" s="2"/>
      <c r="AH1" s="2"/>
      <c r="AI1" s="2"/>
      <c r="AJ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s="3" customFormat="1" x14ac:dyDescent="0.2">
      <c r="A2" s="3" t="s">
        <v>39</v>
      </c>
      <c r="L2" s="4"/>
      <c r="M2" s="4"/>
      <c r="N2" s="4"/>
      <c r="O2" s="4"/>
      <c r="P2" s="4"/>
      <c r="Q2" s="4"/>
      <c r="R2" s="4"/>
      <c r="S2" s="4"/>
      <c r="AC2" s="4"/>
      <c r="AD2" s="4"/>
      <c r="AE2" s="4"/>
      <c r="AF2" s="4"/>
      <c r="AG2" s="4"/>
      <c r="AH2" s="4"/>
      <c r="AI2" s="4"/>
      <c r="AJ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65" x14ac:dyDescent="0.2">
      <c r="A3" s="31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305" t="s">
        <v>12</v>
      </c>
      <c r="L3" s="305" t="s">
        <v>13</v>
      </c>
      <c r="M3" s="305" t="s">
        <v>14</v>
      </c>
      <c r="N3" s="305" t="s">
        <v>15</v>
      </c>
      <c r="O3" s="305" t="s">
        <v>16</v>
      </c>
      <c r="P3" s="306" t="s">
        <v>17</v>
      </c>
      <c r="Q3" s="4"/>
      <c r="R3" s="4"/>
    </row>
    <row r="4" spans="1:65" x14ac:dyDescent="0.2">
      <c r="A4" s="316" t="s">
        <v>300</v>
      </c>
      <c r="B4" s="27">
        <v>1</v>
      </c>
      <c r="C4" s="27">
        <v>1</v>
      </c>
      <c r="D4" s="27">
        <v>1</v>
      </c>
      <c r="E4" s="27">
        <v>1</v>
      </c>
      <c r="F4" s="27">
        <v>1</v>
      </c>
      <c r="G4" s="27">
        <v>1</v>
      </c>
      <c r="H4" s="27">
        <v>1</v>
      </c>
      <c r="I4" s="27">
        <v>1</v>
      </c>
      <c r="J4" s="27">
        <v>1</v>
      </c>
      <c r="K4" s="27">
        <v>1</v>
      </c>
      <c r="L4" s="27">
        <v>1</v>
      </c>
      <c r="M4" s="27">
        <v>1</v>
      </c>
      <c r="N4" s="27">
        <v>1</v>
      </c>
      <c r="O4" s="27">
        <v>1</v>
      </c>
      <c r="P4" s="27">
        <v>1</v>
      </c>
      <c r="Q4" s="4"/>
      <c r="R4" s="4"/>
    </row>
    <row r="5" spans="1:65" x14ac:dyDescent="0.2">
      <c r="A5" s="316" t="s">
        <v>301</v>
      </c>
      <c r="B5" s="27" t="s">
        <v>289</v>
      </c>
      <c r="C5" s="27" t="s">
        <v>289</v>
      </c>
      <c r="D5" s="27" t="s">
        <v>289</v>
      </c>
      <c r="E5" s="27" t="s">
        <v>289</v>
      </c>
      <c r="F5" s="27" t="s">
        <v>289</v>
      </c>
      <c r="G5" s="27" t="s">
        <v>289</v>
      </c>
      <c r="H5" s="27" t="s">
        <v>289</v>
      </c>
      <c r="I5" s="27" t="s">
        <v>289</v>
      </c>
      <c r="J5" s="27" t="s">
        <v>289</v>
      </c>
      <c r="K5" s="27" t="s">
        <v>289</v>
      </c>
      <c r="L5" s="27" t="s">
        <v>289</v>
      </c>
      <c r="M5" s="27" t="s">
        <v>289</v>
      </c>
      <c r="N5" s="27" t="s">
        <v>289</v>
      </c>
      <c r="O5" s="27" t="s">
        <v>289</v>
      </c>
      <c r="P5" s="27" t="s">
        <v>289</v>
      </c>
      <c r="Q5" s="4"/>
      <c r="R5" s="4"/>
    </row>
    <row r="6" spans="1:65" x14ac:dyDescent="0.2">
      <c r="A6" s="316" t="s">
        <v>288</v>
      </c>
      <c r="B6" s="27">
        <v>4</v>
      </c>
      <c r="C6" s="27">
        <v>4</v>
      </c>
      <c r="D6" s="27">
        <v>4</v>
      </c>
      <c r="E6" s="27">
        <v>4</v>
      </c>
      <c r="F6" s="27">
        <v>4</v>
      </c>
      <c r="G6" s="27">
        <v>4</v>
      </c>
      <c r="H6" s="27">
        <v>4</v>
      </c>
      <c r="I6" s="27">
        <v>4</v>
      </c>
      <c r="J6" s="27">
        <v>4</v>
      </c>
      <c r="K6" s="27">
        <v>4</v>
      </c>
      <c r="L6" s="27">
        <v>4</v>
      </c>
      <c r="M6" s="27">
        <v>4</v>
      </c>
      <c r="N6" s="27">
        <v>4</v>
      </c>
      <c r="O6" s="27">
        <v>4</v>
      </c>
      <c r="P6" s="27">
        <v>4</v>
      </c>
      <c r="Q6" s="4"/>
      <c r="R6" s="4"/>
    </row>
    <row r="7" spans="1:65" s="9" customFormat="1" ht="38.25" x14ac:dyDescent="0.2">
      <c r="A7" s="317" t="s">
        <v>18</v>
      </c>
      <c r="B7" s="313" t="s">
        <v>19</v>
      </c>
      <c r="C7" s="313" t="s">
        <v>19</v>
      </c>
      <c r="D7" s="313" t="s">
        <v>19</v>
      </c>
      <c r="E7" s="313" t="s">
        <v>56</v>
      </c>
      <c r="F7" s="313" t="s">
        <v>56</v>
      </c>
      <c r="G7" s="313" t="s">
        <v>56</v>
      </c>
      <c r="H7" s="313" t="s">
        <v>20</v>
      </c>
      <c r="I7" s="313" t="s">
        <v>20</v>
      </c>
      <c r="J7" s="313" t="s">
        <v>20</v>
      </c>
      <c r="K7" s="314" t="s">
        <v>21</v>
      </c>
      <c r="L7" s="314" t="s">
        <v>21</v>
      </c>
      <c r="M7" s="314" t="s">
        <v>21</v>
      </c>
      <c r="N7" s="314" t="s">
        <v>22</v>
      </c>
      <c r="O7" s="314" t="s">
        <v>22</v>
      </c>
      <c r="P7" s="315" t="s">
        <v>22</v>
      </c>
      <c r="Q7" s="8"/>
      <c r="R7" s="8"/>
      <c r="AJ7" s="10"/>
      <c r="AK7" s="10"/>
      <c r="AL7" s="10"/>
      <c r="AM7" s="10"/>
      <c r="AN7" s="10"/>
      <c r="AO7" s="10"/>
      <c r="AP7" s="10"/>
      <c r="AQ7" s="10"/>
      <c r="AR7" s="10"/>
    </row>
    <row r="8" spans="1:65" x14ac:dyDescent="0.2">
      <c r="A8" s="318" t="s">
        <v>23</v>
      </c>
      <c r="B8" s="33">
        <v>301520</v>
      </c>
      <c r="C8" s="33">
        <v>301516</v>
      </c>
      <c r="D8" s="33">
        <v>301533</v>
      </c>
      <c r="E8" s="33">
        <v>301520</v>
      </c>
      <c r="F8" s="33">
        <v>301516</v>
      </c>
      <c r="G8" s="33">
        <v>301533</v>
      </c>
      <c r="H8" s="33">
        <v>301520</v>
      </c>
      <c r="I8" s="33">
        <v>301516</v>
      </c>
      <c r="J8" s="33">
        <v>301533</v>
      </c>
      <c r="K8" s="311">
        <v>301539</v>
      </c>
      <c r="L8" s="311">
        <v>301538</v>
      </c>
      <c r="M8" s="311">
        <v>301509</v>
      </c>
      <c r="N8" s="311">
        <v>301539</v>
      </c>
      <c r="O8" s="311">
        <v>301538</v>
      </c>
      <c r="P8" s="312">
        <v>301509</v>
      </c>
      <c r="Q8" s="4"/>
      <c r="R8" s="4"/>
      <c r="AJ8" s="2"/>
      <c r="AK8" s="2"/>
      <c r="AL8" s="2"/>
      <c r="AM8" s="2"/>
      <c r="AN8" s="2"/>
      <c r="AO8" s="2"/>
      <c r="AP8" s="2"/>
      <c r="AQ8" s="2"/>
      <c r="AR8" s="2"/>
    </row>
    <row r="9" spans="1:65" x14ac:dyDescent="0.2">
      <c r="A9" s="316" t="s">
        <v>24</v>
      </c>
      <c r="B9" s="12">
        <v>46053</v>
      </c>
      <c r="C9" s="12">
        <v>47117</v>
      </c>
      <c r="D9" s="12">
        <v>46158</v>
      </c>
      <c r="E9" s="12">
        <v>56050</v>
      </c>
      <c r="F9" s="12">
        <v>52809</v>
      </c>
      <c r="G9" s="12">
        <v>48171</v>
      </c>
      <c r="H9" s="12">
        <v>79949</v>
      </c>
      <c r="I9" s="12">
        <v>63741</v>
      </c>
      <c r="J9" s="12">
        <v>52501</v>
      </c>
      <c r="K9" s="15">
        <v>44119</v>
      </c>
      <c r="L9" s="15">
        <v>42022</v>
      </c>
      <c r="M9" s="15">
        <v>38620</v>
      </c>
      <c r="N9" s="15">
        <v>31372</v>
      </c>
      <c r="O9" s="15">
        <v>35414</v>
      </c>
      <c r="P9" s="307">
        <v>37764</v>
      </c>
    </row>
    <row r="10" spans="1:65" x14ac:dyDescent="0.2">
      <c r="A10" s="322" t="s">
        <v>25</v>
      </c>
      <c r="B10" s="12">
        <v>30636</v>
      </c>
      <c r="C10" s="12">
        <v>27257</v>
      </c>
      <c r="D10" s="12">
        <v>8226</v>
      </c>
      <c r="E10" s="12">
        <v>46897</v>
      </c>
      <c r="F10" s="12">
        <v>14848</v>
      </c>
      <c r="G10" s="12">
        <v>5489</v>
      </c>
      <c r="H10" s="12">
        <v>58225</v>
      </c>
      <c r="I10" s="12">
        <v>31392</v>
      </c>
      <c r="J10" s="12">
        <v>9073</v>
      </c>
      <c r="K10" s="15">
        <v>36448</v>
      </c>
      <c r="L10" s="15">
        <v>40778</v>
      </c>
      <c r="M10" s="15">
        <v>7979</v>
      </c>
      <c r="N10" s="15">
        <v>22940</v>
      </c>
      <c r="O10" s="15">
        <v>30328</v>
      </c>
      <c r="P10" s="307">
        <v>1803</v>
      </c>
    </row>
    <row r="11" spans="1:65" x14ac:dyDescent="0.2">
      <c r="A11" s="322" t="s">
        <v>26</v>
      </c>
      <c r="B11" s="12">
        <v>408</v>
      </c>
      <c r="C11" s="12">
        <v>0</v>
      </c>
      <c r="D11" s="12">
        <v>0</v>
      </c>
      <c r="E11" s="12">
        <v>3894</v>
      </c>
      <c r="F11" s="12">
        <v>0</v>
      </c>
      <c r="G11" s="12">
        <v>0</v>
      </c>
      <c r="H11" s="12">
        <v>2669</v>
      </c>
      <c r="I11" s="12">
        <v>0</v>
      </c>
      <c r="J11" s="12">
        <v>0</v>
      </c>
      <c r="K11" s="15">
        <v>1718</v>
      </c>
      <c r="L11" s="15">
        <v>1888</v>
      </c>
      <c r="M11" s="15">
        <v>0</v>
      </c>
      <c r="N11" s="15">
        <v>0</v>
      </c>
      <c r="O11" s="15">
        <v>230</v>
      </c>
      <c r="P11" s="307">
        <v>0</v>
      </c>
    </row>
    <row r="12" spans="1:65" x14ac:dyDescent="0.2">
      <c r="A12" s="322" t="s">
        <v>27</v>
      </c>
      <c r="B12" s="12">
        <v>2206</v>
      </c>
      <c r="C12" s="12">
        <v>788</v>
      </c>
      <c r="D12" s="12">
        <v>191</v>
      </c>
      <c r="E12" s="12">
        <v>7030</v>
      </c>
      <c r="F12" s="12">
        <v>0</v>
      </c>
      <c r="G12" s="12">
        <v>0</v>
      </c>
      <c r="H12" s="12">
        <v>6868</v>
      </c>
      <c r="I12" s="12">
        <v>1190</v>
      </c>
      <c r="J12" s="12">
        <v>227</v>
      </c>
      <c r="K12" s="15">
        <v>2746</v>
      </c>
      <c r="L12" s="15">
        <v>2994</v>
      </c>
      <c r="M12" s="15">
        <v>0</v>
      </c>
      <c r="N12" s="15">
        <v>1074</v>
      </c>
      <c r="O12" s="15">
        <v>1318</v>
      </c>
      <c r="P12" s="307">
        <v>0</v>
      </c>
    </row>
    <row r="13" spans="1:65" x14ac:dyDescent="0.2">
      <c r="A13" s="322" t="s">
        <v>28</v>
      </c>
      <c r="B13" s="12">
        <v>43789</v>
      </c>
      <c r="C13" s="12">
        <v>42843</v>
      </c>
      <c r="D13" s="12">
        <v>38913</v>
      </c>
      <c r="E13" s="12">
        <v>59394</v>
      </c>
      <c r="F13" s="12">
        <v>48293</v>
      </c>
      <c r="G13" s="12">
        <v>39488</v>
      </c>
      <c r="H13" s="12">
        <v>62657</v>
      </c>
      <c r="I13" s="12">
        <v>59005</v>
      </c>
      <c r="J13" s="12">
        <v>43619</v>
      </c>
      <c r="K13" s="15">
        <v>38171</v>
      </c>
      <c r="L13" s="15">
        <v>38988</v>
      </c>
      <c r="M13" s="15">
        <v>30143</v>
      </c>
      <c r="N13" s="15">
        <v>28010</v>
      </c>
      <c r="O13" s="15">
        <v>31196</v>
      </c>
      <c r="P13" s="307">
        <v>23133</v>
      </c>
    </row>
    <row r="14" spans="1:65" x14ac:dyDescent="0.2">
      <c r="A14" s="322" t="s">
        <v>29</v>
      </c>
      <c r="B14" s="12">
        <v>6634</v>
      </c>
      <c r="C14" s="12">
        <v>10832</v>
      </c>
      <c r="D14" s="12">
        <v>1688</v>
      </c>
      <c r="E14" s="12">
        <v>24526</v>
      </c>
      <c r="F14" s="12">
        <v>3282</v>
      </c>
      <c r="G14" s="12">
        <v>0</v>
      </c>
      <c r="H14" s="12">
        <v>22651</v>
      </c>
      <c r="I14" s="12">
        <v>2411</v>
      </c>
      <c r="J14" s="12">
        <v>0</v>
      </c>
      <c r="K14" s="15">
        <v>8050</v>
      </c>
      <c r="L14" s="15">
        <v>16090</v>
      </c>
      <c r="M14" s="15">
        <v>2219</v>
      </c>
      <c r="N14" s="15">
        <v>5528</v>
      </c>
      <c r="O14" s="15">
        <v>6293</v>
      </c>
      <c r="P14" s="307">
        <v>0</v>
      </c>
    </row>
    <row r="15" spans="1:65" x14ac:dyDescent="0.2">
      <c r="A15" s="322" t="s">
        <v>30</v>
      </c>
      <c r="B15" s="12">
        <v>45213</v>
      </c>
      <c r="C15" s="12">
        <v>48505</v>
      </c>
      <c r="D15" s="12">
        <v>29708</v>
      </c>
      <c r="E15" s="12">
        <v>58895</v>
      </c>
      <c r="F15" s="12">
        <v>41376</v>
      </c>
      <c r="G15" s="12">
        <v>26903</v>
      </c>
      <c r="H15" s="12">
        <v>66030</v>
      </c>
      <c r="I15" s="12">
        <v>56270</v>
      </c>
      <c r="J15" s="12">
        <v>35076</v>
      </c>
      <c r="K15" s="15">
        <v>43306</v>
      </c>
      <c r="L15" s="15">
        <v>47138</v>
      </c>
      <c r="M15" s="15">
        <v>25849</v>
      </c>
      <c r="N15" s="15">
        <v>28048</v>
      </c>
      <c r="O15" s="15">
        <v>37281</v>
      </c>
      <c r="P15" s="307">
        <v>12785</v>
      </c>
    </row>
    <row r="16" spans="1:65" x14ac:dyDescent="0.2">
      <c r="A16" s="318" t="s">
        <v>31</v>
      </c>
      <c r="B16" s="308">
        <v>18095</v>
      </c>
      <c r="C16" s="308">
        <v>18700</v>
      </c>
      <c r="D16" s="308">
        <v>3199</v>
      </c>
      <c r="E16" s="308">
        <v>43727</v>
      </c>
      <c r="F16" s="308">
        <v>5963</v>
      </c>
      <c r="G16" s="308">
        <v>2700</v>
      </c>
      <c r="H16" s="308">
        <v>51250</v>
      </c>
      <c r="I16" s="308">
        <v>12111</v>
      </c>
      <c r="J16" s="308">
        <v>5083</v>
      </c>
      <c r="K16" s="309">
        <v>29239</v>
      </c>
      <c r="L16" s="309">
        <v>39587</v>
      </c>
      <c r="M16" s="309">
        <v>6259</v>
      </c>
      <c r="N16" s="309">
        <v>10100</v>
      </c>
      <c r="O16" s="309">
        <v>18913</v>
      </c>
      <c r="P16" s="310">
        <v>1347</v>
      </c>
    </row>
    <row r="18" spans="1:64" x14ac:dyDescent="0.2">
      <c r="A18" s="3" t="s">
        <v>32</v>
      </c>
      <c r="AB18" s="6"/>
      <c r="AC18" s="6"/>
      <c r="AD18" s="6"/>
      <c r="AE18" s="6"/>
      <c r="AF18" s="6"/>
      <c r="AG18" s="6"/>
      <c r="AH18" s="6"/>
      <c r="AI18" s="6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spans="1:64" x14ac:dyDescent="0.2">
      <c r="B19" s="35" t="s">
        <v>33</v>
      </c>
      <c r="C19" s="39" t="s">
        <v>34</v>
      </c>
      <c r="D19" s="42" t="s">
        <v>35</v>
      </c>
    </row>
    <row r="20" spans="1:64" x14ac:dyDescent="0.2">
      <c r="A20" s="316" t="s">
        <v>24</v>
      </c>
      <c r="B20" s="252">
        <f t="shared" ref="B20:B27" si="0">AVERAGE(B9:P9)</f>
        <v>48124</v>
      </c>
      <c r="C20" s="252">
        <f t="shared" ref="C20:C27" si="1">STDEV(B9:P9)</f>
        <v>12138.852169789367</v>
      </c>
      <c r="D20" s="319">
        <f>(B20/C20)</f>
        <v>3.9644605047393906</v>
      </c>
      <c r="G20" s="13"/>
      <c r="M20" s="14"/>
      <c r="R20" s="15"/>
      <c r="AK20" s="16"/>
      <c r="AQ20" s="14"/>
    </row>
    <row r="21" spans="1:64" x14ac:dyDescent="0.2">
      <c r="A21" s="322" t="s">
        <v>25</v>
      </c>
      <c r="B21" s="12">
        <f t="shared" si="0"/>
        <v>24821.266666666666</v>
      </c>
      <c r="C21" s="12">
        <f t="shared" si="1"/>
        <v>16732.866100098017</v>
      </c>
      <c r="D21" s="320">
        <f t="shared" ref="D21:D27" si="2">(B21/C21)</f>
        <v>1.4833840489837702</v>
      </c>
      <c r="G21" s="13"/>
      <c r="M21" s="17"/>
      <c r="R21" s="18"/>
      <c r="AQ21" s="17"/>
    </row>
    <row r="22" spans="1:64" x14ac:dyDescent="0.2">
      <c r="A22" s="322" t="s">
        <v>26</v>
      </c>
      <c r="B22" s="12">
        <f t="shared" si="0"/>
        <v>720.4666666666667</v>
      </c>
      <c r="C22" s="12">
        <f t="shared" si="1"/>
        <v>1231.6117701536277</v>
      </c>
      <c r="D22" s="320">
        <f t="shared" si="2"/>
        <v>0.58497871173868188</v>
      </c>
      <c r="G22" s="13"/>
      <c r="M22" s="17"/>
      <c r="R22" s="17"/>
      <c r="AQ22" s="17"/>
    </row>
    <row r="23" spans="1:64" x14ac:dyDescent="0.2">
      <c r="A23" s="322" t="s">
        <v>27</v>
      </c>
      <c r="B23" s="12">
        <f t="shared" si="0"/>
        <v>1775.4666666666667</v>
      </c>
      <c r="C23" s="12">
        <f t="shared" si="1"/>
        <v>2325.2148554078876</v>
      </c>
      <c r="D23" s="320">
        <f t="shared" si="2"/>
        <v>0.76357101475477007</v>
      </c>
      <c r="G23" s="13"/>
      <c r="M23" s="17"/>
      <c r="R23" s="17"/>
      <c r="AQ23" s="17"/>
    </row>
    <row r="24" spans="1:64" x14ac:dyDescent="0.2">
      <c r="A24" s="322" t="s">
        <v>28</v>
      </c>
      <c r="B24" s="12">
        <f t="shared" si="0"/>
        <v>41842.800000000003</v>
      </c>
      <c r="C24" s="12">
        <f t="shared" si="1"/>
        <v>11688.725228062425</v>
      </c>
      <c r="D24" s="320">
        <f t="shared" si="2"/>
        <v>3.5797573459544871</v>
      </c>
      <c r="G24" s="13"/>
      <c r="M24" s="14"/>
      <c r="R24" s="17"/>
      <c r="AQ24" s="17"/>
    </row>
    <row r="25" spans="1:64" x14ac:dyDescent="0.2">
      <c r="A25" s="322" t="s">
        <v>29</v>
      </c>
      <c r="B25" s="12">
        <f t="shared" si="0"/>
        <v>7346.9333333333334</v>
      </c>
      <c r="C25" s="12">
        <f t="shared" si="1"/>
        <v>7948.4149315325458</v>
      </c>
      <c r="D25" s="320">
        <f t="shared" si="2"/>
        <v>0.92432684964482092</v>
      </c>
      <c r="G25" s="13"/>
      <c r="M25" s="17"/>
      <c r="R25" s="18"/>
      <c r="AQ25" s="17"/>
    </row>
    <row r="26" spans="1:64" x14ac:dyDescent="0.2">
      <c r="A26" s="322" t="s">
        <v>30</v>
      </c>
      <c r="B26" s="12">
        <f t="shared" si="0"/>
        <v>40158.866666666669</v>
      </c>
      <c r="C26" s="12">
        <f t="shared" si="1"/>
        <v>14280.489776848226</v>
      </c>
      <c r="D26" s="320">
        <f t="shared" si="2"/>
        <v>2.8121491135250074</v>
      </c>
      <c r="G26" s="13"/>
      <c r="M26" s="17"/>
      <c r="R26" s="17"/>
      <c r="AQ26" s="14"/>
    </row>
    <row r="27" spans="1:64" x14ac:dyDescent="0.2">
      <c r="A27" s="318" t="s">
        <v>31</v>
      </c>
      <c r="B27" s="308">
        <f t="shared" si="0"/>
        <v>17751.533333333333</v>
      </c>
      <c r="C27" s="308">
        <f t="shared" si="1"/>
        <v>16118.584986932085</v>
      </c>
      <c r="D27" s="321">
        <f t="shared" si="2"/>
        <v>1.101308418060589</v>
      </c>
      <c r="G27" s="13"/>
      <c r="M27" s="17"/>
      <c r="R27" s="17"/>
      <c r="AQ27" s="17"/>
    </row>
    <row r="28" spans="1:64" x14ac:dyDescent="0.2">
      <c r="R28" s="17"/>
    </row>
    <row r="29" spans="1:64" x14ac:dyDescent="0.2">
      <c r="A29" s="3" t="s">
        <v>36</v>
      </c>
      <c r="D29" s="13"/>
      <c r="R29" s="17"/>
      <c r="U29" s="13"/>
      <c r="AB29" s="6"/>
      <c r="AC29" s="6"/>
      <c r="AD29" s="6"/>
      <c r="AE29" s="6"/>
      <c r="AF29" s="6"/>
      <c r="AG29" s="6"/>
      <c r="AH29" s="6"/>
      <c r="AI29" s="17"/>
      <c r="AJ29" s="5"/>
      <c r="AK29" s="5"/>
      <c r="AL29" s="13"/>
      <c r="AM29" s="5"/>
      <c r="AN29" s="5"/>
      <c r="AO29" s="5"/>
      <c r="AP29" s="5"/>
      <c r="AQ29" s="5"/>
      <c r="AR29" s="5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1:64" x14ac:dyDescent="0.2">
      <c r="B30" s="5" t="s">
        <v>37</v>
      </c>
      <c r="C30" s="5" t="s">
        <v>37</v>
      </c>
      <c r="D30" s="5" t="s">
        <v>37</v>
      </c>
      <c r="E30" s="5" t="s">
        <v>37</v>
      </c>
      <c r="F30" s="5" t="s">
        <v>37</v>
      </c>
      <c r="G30" s="5" t="s">
        <v>37</v>
      </c>
      <c r="H30" s="5" t="s">
        <v>37</v>
      </c>
      <c r="I30" s="5" t="s">
        <v>37</v>
      </c>
      <c r="J30" s="5" t="s">
        <v>37</v>
      </c>
      <c r="K30" s="6" t="s">
        <v>37</v>
      </c>
      <c r="L30" s="6" t="s">
        <v>37</v>
      </c>
      <c r="M30" s="6" t="s">
        <v>37</v>
      </c>
      <c r="N30" s="6" t="s">
        <v>37</v>
      </c>
      <c r="O30" s="6" t="s">
        <v>37</v>
      </c>
      <c r="P30" s="6" t="s">
        <v>37</v>
      </c>
    </row>
    <row r="31" spans="1:64" x14ac:dyDescent="0.2">
      <c r="A31" s="316" t="s">
        <v>24</v>
      </c>
      <c r="B31" s="323">
        <f>B9/B9*100</f>
        <v>100</v>
      </c>
      <c r="C31" s="323">
        <f t="shared" ref="C31:P31" si="3">C9/C9*100</f>
        <v>100</v>
      </c>
      <c r="D31" s="323">
        <f t="shared" si="3"/>
        <v>100</v>
      </c>
      <c r="E31" s="323">
        <f t="shared" si="3"/>
        <v>100</v>
      </c>
      <c r="F31" s="323">
        <f t="shared" si="3"/>
        <v>100</v>
      </c>
      <c r="G31" s="323">
        <f t="shared" si="3"/>
        <v>100</v>
      </c>
      <c r="H31" s="323">
        <f t="shared" si="3"/>
        <v>100</v>
      </c>
      <c r="I31" s="323">
        <f t="shared" si="3"/>
        <v>100</v>
      </c>
      <c r="J31" s="323">
        <f t="shared" si="3"/>
        <v>100</v>
      </c>
      <c r="K31" s="323">
        <f t="shared" si="3"/>
        <v>100</v>
      </c>
      <c r="L31" s="323">
        <f t="shared" si="3"/>
        <v>100</v>
      </c>
      <c r="M31" s="323">
        <f t="shared" si="3"/>
        <v>100</v>
      </c>
      <c r="N31" s="323">
        <f t="shared" si="3"/>
        <v>100</v>
      </c>
      <c r="O31" s="323">
        <f t="shared" si="3"/>
        <v>100</v>
      </c>
      <c r="P31" s="324">
        <f t="shared" si="3"/>
        <v>100</v>
      </c>
      <c r="R31" s="17"/>
    </row>
    <row r="32" spans="1:64" x14ac:dyDescent="0.2">
      <c r="A32" s="322" t="s">
        <v>25</v>
      </c>
      <c r="B32" s="325">
        <f t="shared" ref="B32:D37" si="4">(B10/B$9)*100</f>
        <v>66.523353527457502</v>
      </c>
      <c r="C32" s="325">
        <f t="shared" si="4"/>
        <v>57.849608421588819</v>
      </c>
      <c r="D32" s="325">
        <f t="shared" si="4"/>
        <v>17.821396074353306</v>
      </c>
      <c r="E32" s="325">
        <v>83.669937555753791</v>
      </c>
      <c r="F32" s="325">
        <v>28.116419549697969</v>
      </c>
      <c r="G32" s="325">
        <v>11.39482261111457</v>
      </c>
      <c r="H32" s="325">
        <f t="shared" ref="H32:P38" si="5">(H10/H$9)*100</f>
        <v>72.827677644498365</v>
      </c>
      <c r="I32" s="325">
        <f t="shared" si="5"/>
        <v>49.249305784346028</v>
      </c>
      <c r="J32" s="325">
        <f t="shared" si="5"/>
        <v>17.2815755890364</v>
      </c>
      <c r="K32" s="326">
        <f t="shared" si="5"/>
        <v>82.612933203381772</v>
      </c>
      <c r="L32" s="326">
        <f t="shared" si="5"/>
        <v>97.039645899766796</v>
      </c>
      <c r="M32" s="326">
        <f t="shared" si="5"/>
        <v>20.660279647850853</v>
      </c>
      <c r="N32" s="326">
        <f t="shared" si="5"/>
        <v>73.122529644268781</v>
      </c>
      <c r="O32" s="326">
        <f t="shared" si="5"/>
        <v>85.638448071384204</v>
      </c>
      <c r="P32" s="327">
        <f t="shared" si="5"/>
        <v>4.7743883063234831</v>
      </c>
      <c r="Q32" s="17"/>
      <c r="R32" s="17"/>
      <c r="AO32" s="17"/>
      <c r="AP32" s="17"/>
      <c r="AQ32" s="17"/>
    </row>
    <row r="33" spans="1:43" x14ac:dyDescent="0.2">
      <c r="A33" s="322" t="s">
        <v>26</v>
      </c>
      <c r="B33" s="325">
        <f t="shared" si="4"/>
        <v>0.88593576965669985</v>
      </c>
      <c r="C33" s="325">
        <f t="shared" si="4"/>
        <v>0</v>
      </c>
      <c r="D33" s="325">
        <f t="shared" si="4"/>
        <v>0</v>
      </c>
      <c r="E33" s="325">
        <v>6.947368421052631</v>
      </c>
      <c r="F33" s="325">
        <v>0</v>
      </c>
      <c r="G33" s="325">
        <v>0</v>
      </c>
      <c r="H33" s="325">
        <f t="shared" si="5"/>
        <v>3.3383782161127717</v>
      </c>
      <c r="I33" s="325">
        <f t="shared" si="5"/>
        <v>0</v>
      </c>
      <c r="J33" s="325">
        <f t="shared" si="5"/>
        <v>0</v>
      </c>
      <c r="K33" s="326">
        <f t="shared" si="5"/>
        <v>3.8940139169065482</v>
      </c>
      <c r="L33" s="326">
        <f t="shared" si="5"/>
        <v>4.4928846794536197</v>
      </c>
      <c r="M33" s="326">
        <f t="shared" si="5"/>
        <v>0</v>
      </c>
      <c r="N33" s="326">
        <f t="shared" si="5"/>
        <v>0</v>
      </c>
      <c r="O33" s="326">
        <f t="shared" si="5"/>
        <v>0.64946066527362067</v>
      </c>
      <c r="P33" s="327">
        <f t="shared" si="5"/>
        <v>0</v>
      </c>
      <c r="Q33" s="17"/>
      <c r="R33" s="17"/>
      <c r="AO33" s="17"/>
      <c r="AP33" s="17"/>
      <c r="AQ33" s="17"/>
    </row>
    <row r="34" spans="1:43" x14ac:dyDescent="0.2">
      <c r="A34" s="322" t="s">
        <v>27</v>
      </c>
      <c r="B34" s="325">
        <f t="shared" si="4"/>
        <v>4.790133107506569</v>
      </c>
      <c r="C34" s="325">
        <f t="shared" si="4"/>
        <v>1.67243245537704</v>
      </c>
      <c r="D34" s="325">
        <f t="shared" si="4"/>
        <v>0.41379609168508169</v>
      </c>
      <c r="E34" s="325">
        <v>12.542372881355931</v>
      </c>
      <c r="F34" s="325">
        <v>0</v>
      </c>
      <c r="G34" s="325">
        <v>0</v>
      </c>
      <c r="H34" s="325">
        <f t="shared" si="5"/>
        <v>8.59047642872331</v>
      </c>
      <c r="I34" s="325">
        <f t="shared" si="5"/>
        <v>1.8669302332878366</v>
      </c>
      <c r="J34" s="325">
        <f t="shared" si="5"/>
        <v>0.43237271671015792</v>
      </c>
      <c r="K34" s="326">
        <f t="shared" si="5"/>
        <v>6.2240757950089529</v>
      </c>
      <c r="L34" s="326">
        <f t="shared" si="5"/>
        <v>7.1248393698538859</v>
      </c>
      <c r="M34" s="326">
        <f t="shared" si="5"/>
        <v>0</v>
      </c>
      <c r="N34" s="326">
        <f t="shared" si="5"/>
        <v>3.4234349101109269</v>
      </c>
      <c r="O34" s="326">
        <f t="shared" si="5"/>
        <v>3.7216919862201387</v>
      </c>
      <c r="P34" s="327">
        <f t="shared" si="5"/>
        <v>0</v>
      </c>
      <c r="Q34" s="17"/>
      <c r="R34" s="17"/>
      <c r="AO34" s="17"/>
      <c r="AP34" s="17"/>
      <c r="AQ34" s="17"/>
    </row>
    <row r="35" spans="1:43" x14ac:dyDescent="0.2">
      <c r="A35" s="322" t="s">
        <v>28</v>
      </c>
      <c r="B35" s="325">
        <f t="shared" si="4"/>
        <v>95.083925042885369</v>
      </c>
      <c r="C35" s="325">
        <f t="shared" si="4"/>
        <v>90.928964068170728</v>
      </c>
      <c r="D35" s="325">
        <f t="shared" si="4"/>
        <v>84.303912647861694</v>
      </c>
      <c r="E35" s="325">
        <v>105.96610169491525</v>
      </c>
      <c r="F35" s="325">
        <v>91.448427351398436</v>
      </c>
      <c r="G35" s="325">
        <v>81.974632040024076</v>
      </c>
      <c r="H35" s="325">
        <f t="shared" si="5"/>
        <v>78.371211647425227</v>
      </c>
      <c r="I35" s="325">
        <f t="shared" si="5"/>
        <v>92.569931441301506</v>
      </c>
      <c r="J35" s="325">
        <f t="shared" si="5"/>
        <v>83.082227005199911</v>
      </c>
      <c r="K35" s="326">
        <f t="shared" si="5"/>
        <v>86.518280106076745</v>
      </c>
      <c r="L35" s="326">
        <f t="shared" si="5"/>
        <v>92.779972395411932</v>
      </c>
      <c r="M35" s="326">
        <f t="shared" si="5"/>
        <v>78.050233039875721</v>
      </c>
      <c r="N35" s="326">
        <f t="shared" si="5"/>
        <v>89.283437460155554</v>
      </c>
      <c r="O35" s="326">
        <f t="shared" si="5"/>
        <v>88.089456147286384</v>
      </c>
      <c r="P35" s="327">
        <f t="shared" si="5"/>
        <v>61.256752462662853</v>
      </c>
      <c r="Q35" s="17"/>
      <c r="R35" s="17"/>
      <c r="AO35" s="17"/>
      <c r="AP35" s="17"/>
      <c r="AQ35" s="17"/>
    </row>
    <row r="36" spans="1:43" x14ac:dyDescent="0.2">
      <c r="A36" s="322" t="s">
        <v>29</v>
      </c>
      <c r="B36" s="325">
        <f t="shared" si="4"/>
        <v>14.40514190172193</v>
      </c>
      <c r="C36" s="325">
        <f t="shared" si="4"/>
        <v>22.989579132797079</v>
      </c>
      <c r="D36" s="325">
        <f t="shared" si="4"/>
        <v>3.6570042029550671</v>
      </c>
      <c r="E36" s="325">
        <v>43.757359500446029</v>
      </c>
      <c r="F36" s="325">
        <v>6.2148497415213315</v>
      </c>
      <c r="G36" s="325">
        <v>0</v>
      </c>
      <c r="H36" s="325">
        <f t="shared" si="5"/>
        <v>28.331811529850281</v>
      </c>
      <c r="I36" s="325">
        <f t="shared" si="5"/>
        <v>3.7824947835772891</v>
      </c>
      <c r="J36" s="325">
        <f t="shared" si="5"/>
        <v>0</v>
      </c>
      <c r="K36" s="326">
        <f t="shared" si="5"/>
        <v>18.246107119381673</v>
      </c>
      <c r="L36" s="326">
        <f t="shared" si="5"/>
        <v>38.289467421826664</v>
      </c>
      <c r="M36" s="326">
        <f t="shared" si="5"/>
        <v>5.7457276022786123</v>
      </c>
      <c r="N36" s="326">
        <f t="shared" si="5"/>
        <v>17.620808364146374</v>
      </c>
      <c r="O36" s="326">
        <f t="shared" si="5"/>
        <v>17.769808550290843</v>
      </c>
      <c r="P36" s="327">
        <f t="shared" si="5"/>
        <v>0</v>
      </c>
      <c r="Q36" s="17"/>
      <c r="R36" s="17"/>
      <c r="AO36" s="17"/>
      <c r="AP36" s="17"/>
      <c r="AQ36" s="17"/>
    </row>
    <row r="37" spans="1:43" x14ac:dyDescent="0.2">
      <c r="A37" s="322" t="s">
        <v>30</v>
      </c>
      <c r="B37" s="325">
        <f t="shared" si="4"/>
        <v>98.176014591883259</v>
      </c>
      <c r="C37" s="325">
        <f t="shared" si="4"/>
        <v>102.9458581828215</v>
      </c>
      <c r="D37" s="325">
        <f t="shared" si="4"/>
        <v>64.361540794661806</v>
      </c>
      <c r="E37" s="325">
        <v>105.07582515611062</v>
      </c>
      <c r="F37" s="325">
        <v>78.350281202067833</v>
      </c>
      <c r="G37" s="325">
        <v>55.848954765315227</v>
      </c>
      <c r="H37" s="325">
        <f t="shared" si="5"/>
        <v>82.590151221403644</v>
      </c>
      <c r="I37" s="325">
        <f t="shared" si="5"/>
        <v>88.279129602610567</v>
      </c>
      <c r="J37" s="325">
        <f t="shared" si="5"/>
        <v>66.81015599702863</v>
      </c>
      <c r="K37" s="326">
        <f t="shared" si="5"/>
        <v>98.157256510800337</v>
      </c>
      <c r="L37" s="326">
        <f t="shared" si="5"/>
        <v>112.1745752225025</v>
      </c>
      <c r="M37" s="326">
        <f t="shared" si="5"/>
        <v>66.931641636457798</v>
      </c>
      <c r="N37" s="326">
        <f t="shared" si="5"/>
        <v>89.404564579880159</v>
      </c>
      <c r="O37" s="326">
        <f t="shared" si="5"/>
        <v>105.27192635680804</v>
      </c>
      <c r="P37" s="327">
        <f t="shared" si="5"/>
        <v>33.85499417434594</v>
      </c>
      <c r="Q37" s="17"/>
      <c r="R37" s="17"/>
      <c r="AO37" s="17"/>
      <c r="AP37" s="17"/>
      <c r="AQ37" s="17"/>
    </row>
    <row r="38" spans="1:43" x14ac:dyDescent="0.2">
      <c r="A38" s="318" t="s">
        <v>31</v>
      </c>
      <c r="B38" s="328">
        <v>40</v>
      </c>
      <c r="C38" s="328">
        <f>(C16/C$9)*100</f>
        <v>39.688435172018593</v>
      </c>
      <c r="D38" s="328">
        <f>(D16/D$9)*100</f>
        <v>6.9305429178040638</v>
      </c>
      <c r="E38" s="328">
        <v>78.01427297056199</v>
      </c>
      <c r="F38" s="328">
        <v>11.291635895396618</v>
      </c>
      <c r="G38" s="328">
        <v>5.6050320732390855</v>
      </c>
      <c r="H38" s="328">
        <f t="shared" si="5"/>
        <v>64.103365895758543</v>
      </c>
      <c r="I38" s="328">
        <f t="shared" si="5"/>
        <v>19.000329458276465</v>
      </c>
      <c r="J38" s="328">
        <f t="shared" si="5"/>
        <v>9.681720348183843</v>
      </c>
      <c r="K38" s="329">
        <f t="shared" si="5"/>
        <v>66.273034293614998</v>
      </c>
      <c r="L38" s="329">
        <f t="shared" si="5"/>
        <v>94.205416210556365</v>
      </c>
      <c r="M38" s="329">
        <f t="shared" si="5"/>
        <v>16.206628689798034</v>
      </c>
      <c r="N38" s="329">
        <f t="shared" si="5"/>
        <v>32.194313400484511</v>
      </c>
      <c r="O38" s="329">
        <f t="shared" si="5"/>
        <v>53.405432879652118</v>
      </c>
      <c r="P38" s="330">
        <f t="shared" si="5"/>
        <v>3.566889100730855</v>
      </c>
      <c r="Q38" s="17"/>
      <c r="R38" s="17"/>
      <c r="AO38" s="17"/>
      <c r="AP38" s="17"/>
      <c r="AQ38" s="17"/>
    </row>
    <row r="39" spans="1:43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7"/>
      <c r="L39" s="17"/>
      <c r="M39" s="17"/>
      <c r="N39" s="17"/>
      <c r="O39" s="17"/>
      <c r="P39" s="17"/>
      <c r="Q39" s="17"/>
      <c r="R39" s="17"/>
      <c r="AO39" s="17"/>
      <c r="AP39" s="17"/>
      <c r="AQ39" s="17"/>
    </row>
    <row r="40" spans="1:43" x14ac:dyDescent="0.2">
      <c r="A40" s="3" t="s">
        <v>38</v>
      </c>
      <c r="B40" s="13"/>
      <c r="C40" s="13"/>
      <c r="D40" s="13"/>
      <c r="E40" s="13"/>
      <c r="F40" s="13"/>
      <c r="G40" s="13"/>
      <c r="H40" s="13"/>
      <c r="I40" s="13"/>
      <c r="J40" s="13"/>
      <c r="K40" s="17"/>
      <c r="L40" s="17"/>
      <c r="M40" s="17"/>
      <c r="N40" s="17"/>
      <c r="O40" s="17"/>
      <c r="P40" s="17"/>
      <c r="Q40" s="17"/>
      <c r="R40" s="17"/>
      <c r="AO40" s="17"/>
      <c r="AP40" s="17"/>
      <c r="AQ40" s="17"/>
    </row>
    <row r="41" spans="1:43" x14ac:dyDescent="0.2">
      <c r="B41" s="35" t="s">
        <v>33</v>
      </c>
      <c r="C41" s="39" t="s">
        <v>34</v>
      </c>
      <c r="D41" s="36" t="s">
        <v>35</v>
      </c>
      <c r="E41" s="13"/>
      <c r="F41" s="13"/>
      <c r="G41" s="13"/>
      <c r="H41" s="13"/>
      <c r="I41" s="13"/>
      <c r="J41" s="13"/>
      <c r="K41" s="17"/>
      <c r="L41" s="17"/>
      <c r="M41" s="17"/>
      <c r="N41" s="17"/>
      <c r="O41" s="17"/>
      <c r="P41" s="17"/>
      <c r="Q41" s="17"/>
      <c r="R41" s="17"/>
      <c r="AO41" s="17"/>
      <c r="AP41" s="17"/>
      <c r="AQ41" s="17"/>
    </row>
    <row r="42" spans="1:43" x14ac:dyDescent="0.2">
      <c r="A42" s="316" t="s">
        <v>24</v>
      </c>
      <c r="B42" s="331">
        <f t="shared" ref="B42:B49" si="6">AVERAGE(B31:P31)</f>
        <v>100</v>
      </c>
      <c r="C42" s="331">
        <f t="shared" ref="C42:C49" si="7">STDEV(B31:P31)</f>
        <v>0</v>
      </c>
      <c r="D42" s="333">
        <f>(C42/B42)</f>
        <v>0</v>
      </c>
      <c r="E42" s="13"/>
      <c r="F42" s="13"/>
      <c r="G42" s="13"/>
      <c r="H42" s="13"/>
      <c r="I42" s="13"/>
      <c r="J42" s="13"/>
      <c r="K42" s="17"/>
      <c r="L42" s="17"/>
      <c r="M42" s="17"/>
      <c r="N42" s="17"/>
      <c r="O42" s="17"/>
      <c r="P42" s="17"/>
      <c r="Q42" s="17"/>
      <c r="R42" s="17"/>
      <c r="AO42" s="17"/>
      <c r="AP42" s="17"/>
      <c r="AQ42" s="17"/>
    </row>
    <row r="43" spans="1:43" x14ac:dyDescent="0.2">
      <c r="A43" s="322" t="s">
        <v>25</v>
      </c>
      <c r="B43" s="332">
        <f t="shared" si="6"/>
        <v>51.238821435388175</v>
      </c>
      <c r="C43" s="332">
        <f t="shared" si="7"/>
        <v>31.655979293560517</v>
      </c>
      <c r="D43" s="333">
        <f t="shared" ref="D43:D49" si="8">(C43/B43)</f>
        <v>0.61781240096395473</v>
      </c>
      <c r="E43" s="13"/>
      <c r="F43" s="13"/>
      <c r="G43" s="13"/>
      <c r="H43" s="13"/>
      <c r="I43" s="13"/>
      <c r="J43" s="13"/>
      <c r="K43" s="17"/>
      <c r="L43" s="17"/>
      <c r="M43" s="17"/>
      <c r="N43" s="17"/>
      <c r="O43" s="17"/>
      <c r="P43" s="17"/>
      <c r="Q43" s="17"/>
      <c r="R43" s="17"/>
      <c r="AO43" s="17"/>
      <c r="AP43" s="17"/>
      <c r="AQ43" s="17"/>
    </row>
    <row r="44" spans="1:43" x14ac:dyDescent="0.2">
      <c r="A44" s="322" t="s">
        <v>26</v>
      </c>
      <c r="B44" s="332">
        <f t="shared" si="6"/>
        <v>1.3472027778970597</v>
      </c>
      <c r="C44" s="332">
        <f t="shared" si="7"/>
        <v>2.2158907543288011</v>
      </c>
      <c r="D44" s="333">
        <f t="shared" si="8"/>
        <v>1.644808629171427</v>
      </c>
      <c r="E44" s="13"/>
      <c r="F44" s="13"/>
      <c r="G44" s="13"/>
      <c r="H44" s="13"/>
      <c r="I44" s="13"/>
      <c r="J44" s="13"/>
      <c r="K44" s="17"/>
      <c r="L44" s="17"/>
      <c r="M44" s="17"/>
      <c r="N44" s="17"/>
      <c r="O44" s="17"/>
      <c r="P44" s="17"/>
      <c r="Q44" s="17"/>
      <c r="R44" s="17"/>
      <c r="AO44" s="17"/>
      <c r="AP44" s="17"/>
      <c r="AQ44" s="17"/>
    </row>
    <row r="45" spans="1:43" x14ac:dyDescent="0.2">
      <c r="A45" s="322" t="s">
        <v>27</v>
      </c>
      <c r="B45" s="332">
        <f t="shared" si="6"/>
        <v>3.3868370650559885</v>
      </c>
      <c r="C45" s="332">
        <f t="shared" si="7"/>
        <v>3.814509741333624</v>
      </c>
      <c r="D45" s="333">
        <f t="shared" si="8"/>
        <v>1.1262749485914716</v>
      </c>
      <c r="E45" s="13"/>
      <c r="F45" s="13"/>
      <c r="G45" s="13"/>
      <c r="H45" s="13"/>
      <c r="I45" s="13"/>
      <c r="J45" s="13"/>
      <c r="K45" s="17"/>
      <c r="L45" s="17"/>
      <c r="M45" s="17"/>
      <c r="N45" s="17"/>
      <c r="O45" s="17"/>
      <c r="P45" s="17"/>
      <c r="Q45" s="17"/>
      <c r="R45" s="17"/>
      <c r="AO45" s="17"/>
      <c r="AP45" s="17"/>
      <c r="AQ45" s="17"/>
    </row>
    <row r="46" spans="1:43" x14ac:dyDescent="0.2">
      <c r="A46" s="322" t="s">
        <v>28</v>
      </c>
      <c r="B46" s="332">
        <f t="shared" si="6"/>
        <v>86.647164303376769</v>
      </c>
      <c r="C46" s="332">
        <f t="shared" si="7"/>
        <v>9.9807932174154459</v>
      </c>
      <c r="D46" s="333">
        <f t="shared" si="8"/>
        <v>0.11518891931038625</v>
      </c>
      <c r="E46" s="13"/>
      <c r="F46" s="13"/>
      <c r="G46" s="13"/>
      <c r="H46" s="13"/>
      <c r="I46" s="13"/>
      <c r="J46" s="13"/>
      <c r="K46" s="17"/>
      <c r="L46" s="17"/>
      <c r="M46" s="17"/>
      <c r="N46" s="17"/>
      <c r="O46" s="17"/>
      <c r="P46" s="17"/>
      <c r="Q46" s="17"/>
      <c r="R46" s="17"/>
      <c r="AO46" s="17"/>
      <c r="AP46" s="17"/>
      <c r="AQ46" s="17"/>
    </row>
    <row r="47" spans="1:43" x14ac:dyDescent="0.2">
      <c r="A47" s="322" t="s">
        <v>29</v>
      </c>
      <c r="B47" s="332">
        <f t="shared" si="6"/>
        <v>14.72067732338621</v>
      </c>
      <c r="C47" s="332">
        <f t="shared" si="7"/>
        <v>13.957929690255931</v>
      </c>
      <c r="D47" s="333">
        <f t="shared" si="8"/>
        <v>0.94818528955060166</v>
      </c>
      <c r="E47" s="13"/>
      <c r="F47" s="13"/>
      <c r="G47" s="13"/>
      <c r="H47" s="13"/>
      <c r="I47" s="13"/>
      <c r="J47" s="13"/>
      <c r="K47" s="17"/>
      <c r="L47" s="17"/>
      <c r="M47" s="17"/>
      <c r="N47" s="17"/>
      <c r="O47" s="17"/>
      <c r="P47" s="17"/>
      <c r="Q47" s="17"/>
      <c r="R47" s="17"/>
      <c r="AO47" s="17"/>
      <c r="AP47" s="17"/>
      <c r="AQ47" s="17"/>
    </row>
    <row r="48" spans="1:43" x14ac:dyDescent="0.2">
      <c r="A48" s="322" t="s">
        <v>30</v>
      </c>
      <c r="B48" s="332">
        <f t="shared" si="6"/>
        <v>83.2155246663132</v>
      </c>
      <c r="C48" s="332">
        <f t="shared" si="7"/>
        <v>22.042998017183507</v>
      </c>
      <c r="D48" s="333">
        <f t="shared" si="8"/>
        <v>0.2648904529001524</v>
      </c>
      <c r="E48" s="13"/>
      <c r="F48" s="13"/>
      <c r="G48" s="13"/>
      <c r="H48" s="13"/>
      <c r="I48" s="13"/>
      <c r="J48" s="13"/>
      <c r="K48" s="17"/>
      <c r="L48" s="17"/>
      <c r="M48" s="17"/>
      <c r="N48" s="17"/>
      <c r="O48" s="17"/>
      <c r="P48" s="17"/>
      <c r="Q48" s="17"/>
      <c r="R48" s="17"/>
      <c r="AO48" s="17"/>
      <c r="AP48" s="17"/>
      <c r="AQ48" s="17"/>
    </row>
    <row r="49" spans="1:43" x14ac:dyDescent="0.2">
      <c r="A49" s="318" t="s">
        <v>31</v>
      </c>
      <c r="B49" s="334">
        <f t="shared" si="6"/>
        <v>36.011136620405068</v>
      </c>
      <c r="C49" s="334">
        <f t="shared" si="7"/>
        <v>29.290510368684043</v>
      </c>
      <c r="D49" s="335">
        <f t="shared" si="8"/>
        <v>0.81337367041303266</v>
      </c>
      <c r="E49" s="13"/>
      <c r="F49" s="13"/>
      <c r="G49" s="13"/>
      <c r="H49" s="13"/>
      <c r="I49" s="13"/>
      <c r="J49" s="13"/>
      <c r="K49" s="17"/>
      <c r="L49" s="17"/>
      <c r="M49" s="17"/>
      <c r="N49" s="17"/>
      <c r="O49" s="17"/>
      <c r="P49" s="17"/>
      <c r="Q49" s="17"/>
      <c r="R49" s="17"/>
      <c r="AO49" s="17"/>
      <c r="AP49" s="17"/>
      <c r="AQ49" s="17"/>
    </row>
    <row r="50" spans="1:43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7"/>
      <c r="L50" s="17"/>
      <c r="M50" s="17"/>
      <c r="N50" s="17"/>
      <c r="O50" s="17"/>
      <c r="P50" s="17"/>
      <c r="Q50" s="17"/>
      <c r="R50" s="17"/>
      <c r="AO50" s="17"/>
      <c r="AP50" s="17"/>
      <c r="AQ50" s="17"/>
    </row>
    <row r="51" spans="1:43" x14ac:dyDescent="0.2">
      <c r="A51" s="4"/>
      <c r="B51" s="17"/>
      <c r="C51" s="17"/>
      <c r="D51" s="17"/>
      <c r="E51" s="17"/>
      <c r="F51" s="17"/>
      <c r="G51" s="17"/>
      <c r="H51" s="6"/>
      <c r="I51" s="6"/>
      <c r="J51" s="6"/>
      <c r="R51" s="17"/>
    </row>
    <row r="52" spans="1:43" x14ac:dyDescent="0.2">
      <c r="A52" s="4"/>
      <c r="B52" s="17"/>
      <c r="C52" s="17"/>
      <c r="D52" s="17"/>
      <c r="E52" s="17"/>
      <c r="F52" s="17"/>
      <c r="G52" s="17"/>
      <c r="H52" s="6"/>
      <c r="I52" s="6"/>
      <c r="J52" s="6"/>
      <c r="R52" s="17"/>
    </row>
    <row r="53" spans="1:43" x14ac:dyDescent="0.2">
      <c r="A53" s="4"/>
      <c r="B53" s="17"/>
      <c r="C53" s="17"/>
      <c r="D53" s="17"/>
      <c r="E53" s="17"/>
      <c r="F53" s="17"/>
      <c r="G53" s="17"/>
      <c r="H53" s="6"/>
      <c r="I53" s="6"/>
      <c r="J53" s="6"/>
      <c r="K53" s="17"/>
      <c r="N53" s="17"/>
      <c r="R53" s="17"/>
    </row>
    <row r="54" spans="1:43" x14ac:dyDescent="0.2">
      <c r="A54" s="4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AO54" s="17"/>
      <c r="AP54" s="17"/>
      <c r="AQ54" s="17"/>
    </row>
    <row r="55" spans="1:43" x14ac:dyDescent="0.2">
      <c r="A55" s="4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AO55" s="17"/>
      <c r="AP55" s="17"/>
      <c r="AQ55" s="17"/>
    </row>
    <row r="56" spans="1:43" x14ac:dyDescent="0.2">
      <c r="A56" s="4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AO56" s="17"/>
      <c r="AP56" s="17"/>
      <c r="AQ56" s="17"/>
    </row>
    <row r="57" spans="1:43" x14ac:dyDescent="0.2">
      <c r="A57" s="4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AO57" s="17"/>
      <c r="AP57" s="17"/>
      <c r="AQ57" s="17"/>
    </row>
    <row r="58" spans="1:43" x14ac:dyDescent="0.2">
      <c r="A58" s="4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AO58" s="17"/>
      <c r="AP58" s="17"/>
      <c r="AQ58" s="17"/>
    </row>
    <row r="59" spans="1:43" x14ac:dyDescent="0.2">
      <c r="A59" s="4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AO59" s="17"/>
      <c r="AP59" s="17"/>
      <c r="AQ59" s="17"/>
    </row>
    <row r="60" spans="1:43" x14ac:dyDescent="0.2">
      <c r="A60" s="4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AO60" s="17"/>
      <c r="AP60" s="17"/>
      <c r="AQ60" s="17"/>
    </row>
    <row r="61" spans="1:43" x14ac:dyDescent="0.2">
      <c r="A61" s="4"/>
      <c r="B61" s="17"/>
      <c r="C61" s="17"/>
      <c r="D61" s="17"/>
      <c r="E61" s="17"/>
      <c r="F61" s="17"/>
      <c r="G61" s="17"/>
      <c r="H61" s="6"/>
      <c r="I61" s="6"/>
      <c r="J61" s="6"/>
      <c r="R61" s="17"/>
    </row>
    <row r="81" spans="5:7" x14ac:dyDescent="0.2">
      <c r="E81" s="20"/>
      <c r="F81" s="20"/>
      <c r="G81" s="20"/>
    </row>
    <row r="82" spans="5:7" x14ac:dyDescent="0.2">
      <c r="E82" s="20"/>
      <c r="F82" s="20"/>
      <c r="G82" s="20"/>
    </row>
    <row r="83" spans="5:7" x14ac:dyDescent="0.2">
      <c r="E83" s="20"/>
      <c r="F83" s="20"/>
      <c r="G83" s="20"/>
    </row>
    <row r="84" spans="5:7" x14ac:dyDescent="0.2">
      <c r="E84" s="20"/>
      <c r="F84" s="20"/>
      <c r="G84" s="20"/>
    </row>
    <row r="85" spans="5:7" x14ac:dyDescent="0.2">
      <c r="E85" s="20"/>
      <c r="F85" s="20"/>
      <c r="G85" s="20"/>
    </row>
    <row r="86" spans="5:7" x14ac:dyDescent="0.2">
      <c r="E86" s="20"/>
      <c r="F86" s="20"/>
      <c r="G86" s="20"/>
    </row>
    <row r="87" spans="5:7" x14ac:dyDescent="0.2">
      <c r="E87" s="20"/>
      <c r="F87" s="20"/>
      <c r="G87" s="2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32BB-9E3A-42A9-B1D8-E342227A4EB0}">
  <dimension ref="A1:BM89"/>
  <sheetViews>
    <sheetView topLeftCell="A13" workbookViewId="0">
      <selection activeCell="A5" sqref="A5"/>
    </sheetView>
  </sheetViews>
  <sheetFormatPr defaultRowHeight="12.75" x14ac:dyDescent="0.2"/>
  <cols>
    <col min="1" max="1" width="24.28515625" style="3" customWidth="1"/>
    <col min="2" max="2" width="12" style="5" customWidth="1"/>
    <col min="3" max="4" width="12.5703125" style="5" customWidth="1"/>
    <col min="5" max="5" width="11.42578125" style="5" customWidth="1"/>
    <col min="6" max="6" width="11" style="5" customWidth="1"/>
    <col min="7" max="7" width="10.85546875" style="5" customWidth="1"/>
    <col min="8" max="8" width="12.140625" style="5" customWidth="1"/>
    <col min="9" max="9" width="12.28515625" style="5" customWidth="1"/>
    <col min="10" max="10" width="12.42578125" style="5" customWidth="1"/>
    <col min="11" max="11" width="12.5703125" style="6" customWidth="1"/>
    <col min="12" max="13" width="11.85546875" style="6" customWidth="1"/>
    <col min="14" max="15" width="12.28515625" style="6" customWidth="1"/>
    <col min="16" max="16" width="12.7109375" style="6" customWidth="1"/>
    <col min="17" max="18" width="9.140625" style="6"/>
    <col min="19" max="27" width="9.140625" style="5"/>
    <col min="28" max="35" width="9.140625" style="6"/>
    <col min="36" max="44" width="9.140625" style="5"/>
    <col min="45" max="64" width="9.140625" style="6"/>
    <col min="65" max="16384" width="9.140625" style="5"/>
  </cols>
  <sheetData>
    <row r="1" spans="1:65" s="1" customFormat="1" x14ac:dyDescent="0.2">
      <c r="A1" s="1" t="s">
        <v>0</v>
      </c>
      <c r="K1" s="2"/>
      <c r="L1" s="2"/>
      <c r="M1" s="2"/>
      <c r="N1" s="2"/>
      <c r="O1" s="2"/>
      <c r="P1" s="2"/>
      <c r="Q1" s="2"/>
      <c r="R1" s="2"/>
      <c r="AB1" s="2"/>
      <c r="AC1" s="2"/>
      <c r="AD1" s="2"/>
      <c r="AE1" s="2"/>
      <c r="AF1" s="2"/>
      <c r="AG1" s="2"/>
      <c r="AH1" s="2"/>
      <c r="AI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5" s="1" customFormat="1" x14ac:dyDescent="0.2">
      <c r="A2" s="3" t="s">
        <v>39</v>
      </c>
      <c r="K2" s="2"/>
      <c r="L2" s="2"/>
      <c r="M2" s="2"/>
      <c r="N2" s="2"/>
      <c r="O2" s="2"/>
      <c r="P2" s="2"/>
      <c r="Q2" s="2"/>
      <c r="R2" s="2"/>
      <c r="AB2" s="2"/>
      <c r="AC2" s="2"/>
      <c r="AD2" s="2"/>
      <c r="AE2" s="2"/>
      <c r="AF2" s="2"/>
      <c r="AG2" s="2"/>
      <c r="AH2" s="2"/>
      <c r="AI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5" s="1" customFormat="1" x14ac:dyDescent="0.2">
      <c r="A3" s="25" t="s">
        <v>2</v>
      </c>
      <c r="B3" s="38" t="s">
        <v>40</v>
      </c>
      <c r="C3" s="38" t="s">
        <v>41</v>
      </c>
      <c r="D3" s="38" t="s">
        <v>42</v>
      </c>
      <c r="E3" s="38" t="s">
        <v>43</v>
      </c>
      <c r="F3" s="38" t="s">
        <v>44</v>
      </c>
      <c r="G3" s="38" t="s">
        <v>45</v>
      </c>
      <c r="H3" s="38" t="s">
        <v>46</v>
      </c>
      <c r="I3" s="38" t="s">
        <v>47</v>
      </c>
      <c r="J3" s="38" t="s">
        <v>48</v>
      </c>
      <c r="K3" s="336" t="s">
        <v>49</v>
      </c>
      <c r="L3" s="336" t="s">
        <v>50</v>
      </c>
      <c r="M3" s="336" t="s">
        <v>51</v>
      </c>
      <c r="N3" s="336" t="s">
        <v>52</v>
      </c>
      <c r="O3" s="336" t="s">
        <v>53</v>
      </c>
      <c r="P3" s="337" t="s">
        <v>54</v>
      </c>
      <c r="Q3" s="4"/>
      <c r="R3" s="2"/>
      <c r="AB3" s="2"/>
      <c r="AC3" s="2"/>
      <c r="AD3" s="2"/>
      <c r="AE3" s="2"/>
      <c r="AF3" s="2"/>
      <c r="AG3" s="2"/>
      <c r="AH3" s="2"/>
      <c r="AI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5" x14ac:dyDescent="0.2">
      <c r="A4" s="316" t="s">
        <v>300</v>
      </c>
      <c r="B4" s="27">
        <v>1</v>
      </c>
      <c r="C4" s="27">
        <v>1</v>
      </c>
      <c r="D4" s="27">
        <v>1</v>
      </c>
      <c r="E4" s="27">
        <v>1</v>
      </c>
      <c r="F4" s="27">
        <v>1</v>
      </c>
      <c r="G4" s="27">
        <v>1</v>
      </c>
      <c r="H4" s="27">
        <v>1</v>
      </c>
      <c r="I4" s="27">
        <v>1</v>
      </c>
      <c r="J4" s="27">
        <v>1</v>
      </c>
      <c r="K4" s="27">
        <v>1</v>
      </c>
      <c r="L4" s="27">
        <v>1</v>
      </c>
      <c r="M4" s="27">
        <v>1</v>
      </c>
      <c r="N4" s="27">
        <v>1</v>
      </c>
      <c r="O4" s="27">
        <v>1</v>
      </c>
      <c r="P4" s="27">
        <v>1</v>
      </c>
      <c r="Q4" s="4"/>
      <c r="R4" s="4"/>
      <c r="AB4" s="5"/>
      <c r="AC4" s="5"/>
      <c r="AD4" s="5"/>
      <c r="AE4" s="5"/>
      <c r="AF4" s="5"/>
      <c r="AG4" s="5"/>
      <c r="AH4" s="5"/>
      <c r="AI4" s="5"/>
      <c r="AJ4" s="6"/>
      <c r="AK4" s="6"/>
      <c r="AL4" s="6"/>
      <c r="AM4" s="6"/>
      <c r="AN4" s="6"/>
      <c r="AO4" s="6"/>
      <c r="AP4" s="6"/>
      <c r="AQ4" s="6"/>
      <c r="AR4" s="6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5" x14ac:dyDescent="0.2">
      <c r="A5" s="316" t="s">
        <v>301</v>
      </c>
      <c r="B5" s="27" t="s">
        <v>289</v>
      </c>
      <c r="C5" s="27" t="s">
        <v>289</v>
      </c>
      <c r="D5" s="27" t="s">
        <v>289</v>
      </c>
      <c r="E5" s="27" t="s">
        <v>289</v>
      </c>
      <c r="F5" s="27" t="s">
        <v>289</v>
      </c>
      <c r="G5" s="27" t="s">
        <v>289</v>
      </c>
      <c r="H5" s="27" t="s">
        <v>289</v>
      </c>
      <c r="I5" s="27" t="s">
        <v>289</v>
      </c>
      <c r="J5" s="27" t="s">
        <v>289</v>
      </c>
      <c r="K5" s="27" t="s">
        <v>289</v>
      </c>
      <c r="L5" s="27" t="s">
        <v>289</v>
      </c>
      <c r="M5" s="27" t="s">
        <v>289</v>
      </c>
      <c r="N5" s="27" t="s">
        <v>289</v>
      </c>
      <c r="O5" s="27" t="s">
        <v>289</v>
      </c>
      <c r="P5" s="27" t="s">
        <v>289</v>
      </c>
      <c r="Q5" s="4"/>
      <c r="R5" s="4"/>
      <c r="AB5" s="5"/>
      <c r="AC5" s="5"/>
      <c r="AD5" s="5"/>
      <c r="AE5" s="5"/>
      <c r="AF5" s="5"/>
      <c r="AG5" s="5"/>
      <c r="AH5" s="5"/>
      <c r="AI5" s="5"/>
      <c r="AJ5" s="6"/>
      <c r="AK5" s="6"/>
      <c r="AL5" s="6"/>
      <c r="AM5" s="6"/>
      <c r="AN5" s="6"/>
      <c r="AO5" s="6"/>
      <c r="AP5" s="6"/>
      <c r="AQ5" s="6"/>
      <c r="AR5" s="6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5" x14ac:dyDescent="0.2">
      <c r="A6" s="316" t="s">
        <v>288</v>
      </c>
      <c r="B6" s="27">
        <v>4</v>
      </c>
      <c r="C6" s="27">
        <v>4</v>
      </c>
      <c r="D6" s="27">
        <v>4</v>
      </c>
      <c r="E6" s="27">
        <v>4</v>
      </c>
      <c r="F6" s="27">
        <v>4</v>
      </c>
      <c r="G6" s="27">
        <v>4</v>
      </c>
      <c r="H6" s="27">
        <v>4</v>
      </c>
      <c r="I6" s="27">
        <v>4</v>
      </c>
      <c r="J6" s="27">
        <v>4</v>
      </c>
      <c r="K6" s="27">
        <v>4</v>
      </c>
      <c r="L6" s="27">
        <v>4</v>
      </c>
      <c r="M6" s="27">
        <v>4</v>
      </c>
      <c r="N6" s="27">
        <v>4</v>
      </c>
      <c r="O6" s="27">
        <v>4</v>
      </c>
      <c r="P6" s="27">
        <v>4</v>
      </c>
      <c r="Q6" s="4"/>
      <c r="R6" s="4"/>
      <c r="AB6" s="5"/>
      <c r="AC6" s="5"/>
      <c r="AD6" s="5"/>
      <c r="AE6" s="5"/>
      <c r="AF6" s="5"/>
      <c r="AG6" s="5"/>
      <c r="AH6" s="5"/>
      <c r="AI6" s="5"/>
      <c r="AJ6" s="6"/>
      <c r="AK6" s="6"/>
      <c r="AL6" s="6"/>
      <c r="AM6" s="6"/>
      <c r="AN6" s="6"/>
      <c r="AO6" s="6"/>
      <c r="AP6" s="6"/>
      <c r="AQ6" s="6"/>
      <c r="AR6" s="6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5" s="7" customFormat="1" ht="38.25" x14ac:dyDescent="0.2">
      <c r="A7" s="317" t="s">
        <v>55</v>
      </c>
      <c r="B7" s="313" t="s">
        <v>19</v>
      </c>
      <c r="C7" s="313" t="s">
        <v>19</v>
      </c>
      <c r="D7" s="313" t="s">
        <v>19</v>
      </c>
      <c r="E7" s="313" t="s">
        <v>56</v>
      </c>
      <c r="F7" s="313" t="s">
        <v>56</v>
      </c>
      <c r="G7" s="313" t="s">
        <v>56</v>
      </c>
      <c r="H7" s="313" t="s">
        <v>20</v>
      </c>
      <c r="I7" s="313" t="s">
        <v>20</v>
      </c>
      <c r="J7" s="313" t="s">
        <v>20</v>
      </c>
      <c r="K7" s="314" t="s">
        <v>21</v>
      </c>
      <c r="L7" s="314" t="s">
        <v>21</v>
      </c>
      <c r="M7" s="314" t="s">
        <v>21</v>
      </c>
      <c r="N7" s="314" t="s">
        <v>22</v>
      </c>
      <c r="O7" s="314" t="s">
        <v>22</v>
      </c>
      <c r="P7" s="315" t="s">
        <v>22</v>
      </c>
      <c r="Q7" s="8"/>
      <c r="R7" s="21"/>
      <c r="AB7" s="21"/>
      <c r="AC7" s="21"/>
      <c r="AD7" s="21"/>
      <c r="AE7" s="21"/>
      <c r="AF7" s="21"/>
      <c r="AG7" s="21"/>
      <c r="AH7" s="21"/>
      <c r="AI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</row>
    <row r="8" spans="1:65" s="1" customFormat="1" x14ac:dyDescent="0.2">
      <c r="A8" s="25" t="s">
        <v>23</v>
      </c>
      <c r="B8" s="38">
        <v>301539</v>
      </c>
      <c r="C8" s="38">
        <v>301538</v>
      </c>
      <c r="D8" s="38">
        <v>301509</v>
      </c>
      <c r="E8" s="38">
        <v>301539</v>
      </c>
      <c r="F8" s="38">
        <v>301538</v>
      </c>
      <c r="G8" s="38">
        <v>301509</v>
      </c>
      <c r="H8" s="38">
        <v>301539</v>
      </c>
      <c r="I8" s="38">
        <v>301538</v>
      </c>
      <c r="J8" s="38">
        <v>301509</v>
      </c>
      <c r="K8" s="336">
        <v>301502</v>
      </c>
      <c r="L8" s="336">
        <v>301518</v>
      </c>
      <c r="M8" s="336">
        <v>301511</v>
      </c>
      <c r="N8" s="336">
        <v>301502</v>
      </c>
      <c r="O8" s="336">
        <v>301518</v>
      </c>
      <c r="P8" s="337">
        <v>301511</v>
      </c>
      <c r="Q8" s="4"/>
      <c r="R8" s="2"/>
      <c r="AB8" s="2"/>
      <c r="AC8" s="2"/>
      <c r="AD8" s="2"/>
      <c r="AE8" s="2"/>
      <c r="AF8" s="2"/>
      <c r="AG8" s="2"/>
      <c r="AH8" s="2"/>
      <c r="AI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 x14ac:dyDescent="0.2">
      <c r="A9" s="322" t="s">
        <v>24</v>
      </c>
      <c r="B9" s="12">
        <v>46653</v>
      </c>
      <c r="C9" s="12">
        <v>43290</v>
      </c>
      <c r="D9" s="12">
        <v>43253</v>
      </c>
      <c r="E9" s="12">
        <v>55333</v>
      </c>
      <c r="F9" s="12">
        <v>48809</v>
      </c>
      <c r="G9" s="12">
        <v>46787</v>
      </c>
      <c r="H9" s="12">
        <v>62802</v>
      </c>
      <c r="I9" s="12">
        <v>51494</v>
      </c>
      <c r="J9" s="12">
        <v>51781</v>
      </c>
      <c r="K9" s="15">
        <v>41670</v>
      </c>
      <c r="L9" s="15">
        <v>40843</v>
      </c>
      <c r="M9" s="15">
        <v>42650</v>
      </c>
      <c r="N9" s="15">
        <v>34657</v>
      </c>
      <c r="O9" s="15">
        <v>32987</v>
      </c>
      <c r="P9" s="307">
        <v>34187</v>
      </c>
      <c r="BM9" s="16"/>
    </row>
    <row r="10" spans="1:65" x14ac:dyDescent="0.2">
      <c r="A10" s="322" t="s">
        <v>25</v>
      </c>
      <c r="B10" s="12">
        <v>28011</v>
      </c>
      <c r="C10" s="12">
        <v>32762</v>
      </c>
      <c r="D10" s="12">
        <v>5077</v>
      </c>
      <c r="E10" s="12">
        <v>28048</v>
      </c>
      <c r="F10" s="12">
        <v>38415</v>
      </c>
      <c r="G10" s="12">
        <v>4945</v>
      </c>
      <c r="H10" s="12">
        <v>49799</v>
      </c>
      <c r="I10" s="12">
        <v>40162</v>
      </c>
      <c r="J10" s="12">
        <v>8155</v>
      </c>
      <c r="K10" s="15">
        <v>24305</v>
      </c>
      <c r="L10" s="15">
        <v>27457</v>
      </c>
      <c r="M10" s="15">
        <v>24377</v>
      </c>
      <c r="N10" s="15">
        <v>9272</v>
      </c>
      <c r="O10" s="15">
        <v>17670</v>
      </c>
      <c r="P10" s="307">
        <v>7051</v>
      </c>
    </row>
    <row r="11" spans="1:65" x14ac:dyDescent="0.2">
      <c r="A11" s="322" t="s">
        <v>26</v>
      </c>
      <c r="B11" s="12">
        <v>0</v>
      </c>
      <c r="C11" s="12">
        <v>0</v>
      </c>
      <c r="D11" s="12">
        <v>0</v>
      </c>
      <c r="E11" s="12">
        <v>0</v>
      </c>
      <c r="F11" s="12">
        <v>419</v>
      </c>
      <c r="G11" s="12">
        <v>0</v>
      </c>
      <c r="H11" s="12">
        <v>1189</v>
      </c>
      <c r="I11" s="12">
        <v>658</v>
      </c>
      <c r="J11" s="12">
        <v>0</v>
      </c>
      <c r="K11" s="15">
        <v>0</v>
      </c>
      <c r="L11" s="15">
        <v>906</v>
      </c>
      <c r="M11" s="15">
        <v>501</v>
      </c>
      <c r="N11" s="15">
        <v>0</v>
      </c>
      <c r="O11" s="15">
        <v>0</v>
      </c>
      <c r="P11" s="307">
        <v>0</v>
      </c>
    </row>
    <row r="12" spans="1:65" x14ac:dyDescent="0.2">
      <c r="A12" s="322" t="s">
        <v>27</v>
      </c>
      <c r="B12" s="12">
        <v>1338</v>
      </c>
      <c r="C12" s="12">
        <v>2208</v>
      </c>
      <c r="D12" s="12">
        <v>0</v>
      </c>
      <c r="E12" s="12">
        <v>915</v>
      </c>
      <c r="F12" s="12">
        <v>2046</v>
      </c>
      <c r="G12" s="12">
        <v>0</v>
      </c>
      <c r="H12" s="12">
        <v>1980</v>
      </c>
      <c r="I12" s="12">
        <v>1701</v>
      </c>
      <c r="J12" s="12">
        <v>0</v>
      </c>
      <c r="K12" s="15">
        <v>1910</v>
      </c>
      <c r="L12" s="15">
        <v>1365</v>
      </c>
      <c r="M12" s="15">
        <v>1725</v>
      </c>
      <c r="N12" s="15">
        <v>0</v>
      </c>
      <c r="O12" s="15">
        <v>0</v>
      </c>
      <c r="P12" s="307">
        <v>0</v>
      </c>
    </row>
    <row r="13" spans="1:65" x14ac:dyDescent="0.2">
      <c r="A13" s="322" t="s">
        <v>28</v>
      </c>
      <c r="B13" s="12">
        <v>36670</v>
      </c>
      <c r="C13" s="12">
        <v>39223</v>
      </c>
      <c r="D13" s="12">
        <v>29499</v>
      </c>
      <c r="E13" s="12">
        <v>38950</v>
      </c>
      <c r="F13" s="12">
        <v>43577</v>
      </c>
      <c r="G13" s="12">
        <v>37922</v>
      </c>
      <c r="H13" s="12">
        <v>51662</v>
      </c>
      <c r="I13" s="12">
        <v>45092</v>
      </c>
      <c r="J13" s="12">
        <v>42294</v>
      </c>
      <c r="K13" s="15">
        <v>35434</v>
      </c>
      <c r="L13" s="15">
        <v>36225</v>
      </c>
      <c r="M13" s="15">
        <v>41260</v>
      </c>
      <c r="N13" s="15">
        <v>26986</v>
      </c>
      <c r="O13" s="15">
        <v>26740</v>
      </c>
      <c r="P13" s="307">
        <v>26480</v>
      </c>
    </row>
    <row r="14" spans="1:65" x14ac:dyDescent="0.2">
      <c r="A14" s="322" t="s">
        <v>29</v>
      </c>
      <c r="B14" s="12">
        <v>4821</v>
      </c>
      <c r="C14" s="12">
        <v>5198</v>
      </c>
      <c r="D14" s="12">
        <v>0</v>
      </c>
      <c r="E14" s="12">
        <v>5486</v>
      </c>
      <c r="F14" s="12">
        <v>9858</v>
      </c>
      <c r="G14" s="12">
        <v>0</v>
      </c>
      <c r="H14" s="12">
        <v>10569</v>
      </c>
      <c r="I14" s="12">
        <v>8129</v>
      </c>
      <c r="J14" s="12">
        <v>0</v>
      </c>
      <c r="K14" s="15">
        <v>5718</v>
      </c>
      <c r="L14" s="15">
        <v>5804</v>
      </c>
      <c r="M14" s="15">
        <v>7315</v>
      </c>
      <c r="N14" s="15">
        <v>0</v>
      </c>
      <c r="O14" s="15">
        <v>0</v>
      </c>
      <c r="P14" s="307">
        <v>0</v>
      </c>
    </row>
    <row r="15" spans="1:65" x14ac:dyDescent="0.2">
      <c r="A15" s="322" t="s">
        <v>30</v>
      </c>
      <c r="B15" s="12">
        <v>37910</v>
      </c>
      <c r="C15" s="12">
        <v>41728</v>
      </c>
      <c r="D15" s="12">
        <v>20526</v>
      </c>
      <c r="E15" s="12">
        <v>39561</v>
      </c>
      <c r="F15" s="12">
        <v>50727</v>
      </c>
      <c r="G15" s="12">
        <v>22965</v>
      </c>
      <c r="H15" s="12">
        <v>54916</v>
      </c>
      <c r="I15" s="12">
        <v>50327</v>
      </c>
      <c r="J15" s="12">
        <v>33782</v>
      </c>
      <c r="K15" s="15">
        <v>44294</v>
      </c>
      <c r="L15" s="15">
        <v>41743</v>
      </c>
      <c r="M15" s="15">
        <v>44495</v>
      </c>
      <c r="N15" s="15">
        <v>23759</v>
      </c>
      <c r="O15" s="15">
        <v>27761</v>
      </c>
      <c r="P15" s="307">
        <v>27449</v>
      </c>
    </row>
    <row r="16" spans="1:65" x14ac:dyDescent="0.2">
      <c r="A16" s="318" t="s">
        <v>31</v>
      </c>
      <c r="B16" s="308">
        <v>15665</v>
      </c>
      <c r="C16" s="308">
        <v>24291</v>
      </c>
      <c r="D16" s="308">
        <v>2268</v>
      </c>
      <c r="E16" s="308">
        <v>14512</v>
      </c>
      <c r="F16" s="308">
        <v>31635</v>
      </c>
      <c r="G16" s="308">
        <v>2693</v>
      </c>
      <c r="H16" s="308">
        <v>26804</v>
      </c>
      <c r="I16" s="308">
        <v>29105</v>
      </c>
      <c r="J16" s="308">
        <v>5437</v>
      </c>
      <c r="K16" s="309">
        <v>24129</v>
      </c>
      <c r="L16" s="309">
        <v>24210</v>
      </c>
      <c r="M16" s="309">
        <v>22944</v>
      </c>
      <c r="N16" s="309">
        <v>2986</v>
      </c>
      <c r="O16" s="309">
        <v>6833</v>
      </c>
      <c r="P16" s="310">
        <v>3691</v>
      </c>
    </row>
    <row r="18" spans="1:65" x14ac:dyDescent="0.2">
      <c r="A18" s="3" t="s">
        <v>32</v>
      </c>
    </row>
    <row r="19" spans="1:65" x14ac:dyDescent="0.2">
      <c r="B19" s="35" t="s">
        <v>33</v>
      </c>
      <c r="C19" s="39" t="s">
        <v>34</v>
      </c>
      <c r="D19" s="42" t="s">
        <v>35</v>
      </c>
      <c r="S19" s="11"/>
      <c r="T19" s="12"/>
      <c r="U19" s="19"/>
      <c r="AJ19" s="11"/>
      <c r="AK19" s="12"/>
      <c r="AL19" s="19"/>
    </row>
    <row r="20" spans="1:65" x14ac:dyDescent="0.2">
      <c r="A20" s="316" t="s">
        <v>24</v>
      </c>
      <c r="B20" s="252">
        <f t="shared" ref="B20:B27" si="0">AVERAGE(B9:P9)</f>
        <v>45146.400000000001</v>
      </c>
      <c r="C20" s="252">
        <f t="shared" ref="C20:C27" si="1">STDEV(B9:P9)</f>
        <v>8194.1956791726243</v>
      </c>
      <c r="D20" s="319">
        <f>(C20/B20)</f>
        <v>0.18150274837357186</v>
      </c>
      <c r="E20" s="3"/>
      <c r="G20" s="22"/>
      <c r="M20" s="14"/>
      <c r="R20" s="15"/>
      <c r="U20" s="22"/>
      <c r="X20" s="13"/>
      <c r="AD20" s="14"/>
      <c r="AI20" s="15"/>
      <c r="AL20" s="22"/>
      <c r="AO20" s="22"/>
      <c r="AU20" s="14"/>
      <c r="BB20" s="16"/>
      <c r="BH20" s="14"/>
      <c r="BL20" s="14"/>
      <c r="BM20" s="16"/>
    </row>
    <row r="21" spans="1:65" x14ac:dyDescent="0.2">
      <c r="A21" s="322" t="s">
        <v>25</v>
      </c>
      <c r="B21" s="12">
        <f t="shared" si="0"/>
        <v>23033.733333333334</v>
      </c>
      <c r="C21" s="12">
        <f t="shared" si="1"/>
        <v>14036.959726108107</v>
      </c>
      <c r="D21" s="320">
        <f t="shared" ref="D21:D27" si="2">(C21/B21)</f>
        <v>0.60940879721805585</v>
      </c>
      <c r="G21" s="13"/>
      <c r="M21" s="14"/>
      <c r="R21" s="18"/>
      <c r="U21" s="22"/>
      <c r="X21" s="13"/>
      <c r="AD21" s="17"/>
      <c r="AI21" s="18"/>
      <c r="AL21" s="22"/>
      <c r="AO21" s="13"/>
      <c r="AU21" s="17"/>
      <c r="BH21" s="17"/>
      <c r="BL21" s="14"/>
    </row>
    <row r="22" spans="1:65" x14ac:dyDescent="0.2">
      <c r="A22" s="322" t="s">
        <v>26</v>
      </c>
      <c r="B22" s="12">
        <f t="shared" si="0"/>
        <v>244.86666666666667</v>
      </c>
      <c r="C22" s="12">
        <f t="shared" si="1"/>
        <v>395.93359231544059</v>
      </c>
      <c r="D22" s="320">
        <f t="shared" si="2"/>
        <v>1.6169354437058558</v>
      </c>
      <c r="G22" s="13"/>
      <c r="M22" s="17"/>
      <c r="R22" s="17"/>
      <c r="U22" s="22"/>
      <c r="X22" s="13"/>
      <c r="AD22" s="17"/>
      <c r="AI22" s="17"/>
      <c r="AL22" s="22"/>
      <c r="AO22" s="13"/>
      <c r="AU22" s="17"/>
      <c r="BH22" s="17"/>
      <c r="BL22" s="17"/>
    </row>
    <row r="23" spans="1:65" x14ac:dyDescent="0.2">
      <c r="A23" s="322" t="s">
        <v>27</v>
      </c>
      <c r="B23" s="12">
        <f t="shared" si="0"/>
        <v>1012.5333333333333</v>
      </c>
      <c r="C23" s="12">
        <f t="shared" si="1"/>
        <v>910.70003424890251</v>
      </c>
      <c r="D23" s="320">
        <f t="shared" si="2"/>
        <v>0.89942721317708307</v>
      </c>
      <c r="G23" s="13"/>
      <c r="M23" s="17"/>
      <c r="R23" s="17"/>
      <c r="U23" s="22"/>
      <c r="X23" s="13"/>
      <c r="AD23" s="17"/>
      <c r="AI23" s="17"/>
      <c r="AL23" s="22"/>
      <c r="AO23" s="13"/>
      <c r="AU23" s="17"/>
      <c r="BH23" s="17"/>
      <c r="BL23" s="17"/>
    </row>
    <row r="24" spans="1:65" x14ac:dyDescent="0.2">
      <c r="A24" s="322" t="s">
        <v>28</v>
      </c>
      <c r="B24" s="12">
        <f t="shared" si="0"/>
        <v>37200.933333333334</v>
      </c>
      <c r="C24" s="12">
        <f t="shared" si="1"/>
        <v>7341.2700873376243</v>
      </c>
      <c r="D24" s="320">
        <f t="shared" si="2"/>
        <v>0.19734101888136205</v>
      </c>
      <c r="G24" s="22"/>
      <c r="M24" s="14"/>
      <c r="R24" s="17"/>
      <c r="U24" s="22"/>
      <c r="X24" s="13"/>
      <c r="AD24" s="14"/>
      <c r="AI24" s="17"/>
      <c r="AL24" s="22"/>
      <c r="AO24" s="22"/>
      <c r="AU24" s="17"/>
      <c r="BH24" s="17"/>
      <c r="BL24" s="14"/>
    </row>
    <row r="25" spans="1:65" x14ac:dyDescent="0.2">
      <c r="A25" s="322" t="s">
        <v>29</v>
      </c>
      <c r="B25" s="12">
        <f t="shared" si="0"/>
        <v>4193.2</v>
      </c>
      <c r="C25" s="12">
        <f t="shared" si="1"/>
        <v>3886.5085175698327</v>
      </c>
      <c r="D25" s="320">
        <f t="shared" si="2"/>
        <v>0.92685980100396659</v>
      </c>
      <c r="G25" s="13"/>
      <c r="M25" s="17"/>
      <c r="R25" s="18"/>
      <c r="U25" s="22"/>
      <c r="X25" s="13"/>
      <c r="AD25" s="17"/>
      <c r="AI25" s="18"/>
      <c r="AL25" s="22"/>
      <c r="AO25" s="13"/>
      <c r="AU25" s="17"/>
      <c r="BH25" s="17"/>
      <c r="BL25" s="17"/>
    </row>
    <row r="26" spans="1:65" x14ac:dyDescent="0.2">
      <c r="A26" s="322" t="s">
        <v>30</v>
      </c>
      <c r="B26" s="12">
        <f t="shared" si="0"/>
        <v>37462.866666666669</v>
      </c>
      <c r="C26" s="12">
        <f t="shared" si="1"/>
        <v>10941.589639448888</v>
      </c>
      <c r="D26" s="320">
        <f t="shared" si="2"/>
        <v>0.29206493290553193</v>
      </c>
      <c r="G26" s="13"/>
      <c r="M26" s="14"/>
      <c r="R26" s="17"/>
      <c r="U26" s="22"/>
      <c r="X26" s="13"/>
      <c r="AD26" s="17"/>
      <c r="AI26" s="17"/>
      <c r="AL26" s="22"/>
      <c r="AO26" s="22"/>
      <c r="AU26" s="14"/>
      <c r="BH26" s="14"/>
      <c r="BL26" s="14"/>
    </row>
    <row r="27" spans="1:65" x14ac:dyDescent="0.2">
      <c r="A27" s="318" t="s">
        <v>31</v>
      </c>
      <c r="B27" s="308">
        <f t="shared" si="0"/>
        <v>15813.533333333333</v>
      </c>
      <c r="C27" s="308">
        <f t="shared" si="1"/>
        <v>10912.969524290591</v>
      </c>
      <c r="D27" s="321">
        <f t="shared" si="2"/>
        <v>0.69010317265953158</v>
      </c>
      <c r="G27" s="13"/>
      <c r="M27" s="14"/>
      <c r="R27" s="17"/>
      <c r="U27" s="22"/>
      <c r="X27" s="13"/>
      <c r="AD27" s="17"/>
      <c r="AI27" s="17"/>
      <c r="AL27" s="22"/>
      <c r="AO27" s="13"/>
      <c r="AU27" s="17"/>
      <c r="BH27" s="17"/>
      <c r="BL27" s="14"/>
    </row>
    <row r="28" spans="1:65" x14ac:dyDescent="0.2">
      <c r="R28" s="17"/>
      <c r="AI28" s="17"/>
    </row>
    <row r="29" spans="1:65" x14ac:dyDescent="0.2">
      <c r="A29" s="3" t="s">
        <v>36</v>
      </c>
      <c r="D29" s="13"/>
      <c r="R29" s="17"/>
      <c r="U29" s="13"/>
      <c r="AI29" s="17"/>
      <c r="AL29" s="13"/>
    </row>
    <row r="30" spans="1:65" x14ac:dyDescent="0.2">
      <c r="B30" s="5" t="s">
        <v>37</v>
      </c>
      <c r="C30" s="5" t="s">
        <v>37</v>
      </c>
      <c r="D30" s="5" t="s">
        <v>37</v>
      </c>
      <c r="E30" s="5" t="s">
        <v>37</v>
      </c>
      <c r="F30" s="5" t="s">
        <v>37</v>
      </c>
      <c r="G30" s="5" t="s">
        <v>37</v>
      </c>
      <c r="H30" s="5" t="s">
        <v>37</v>
      </c>
      <c r="I30" s="5" t="s">
        <v>37</v>
      </c>
      <c r="J30" s="5" t="s">
        <v>37</v>
      </c>
      <c r="K30" s="6" t="s">
        <v>37</v>
      </c>
      <c r="L30" s="6" t="s">
        <v>37</v>
      </c>
      <c r="M30" s="6" t="s">
        <v>37</v>
      </c>
      <c r="N30" s="6" t="s">
        <v>37</v>
      </c>
      <c r="O30" s="6" t="s">
        <v>37</v>
      </c>
      <c r="P30" s="6" t="s">
        <v>37</v>
      </c>
    </row>
    <row r="31" spans="1:65" x14ac:dyDescent="0.2">
      <c r="A31" s="316" t="s">
        <v>24</v>
      </c>
      <c r="B31" s="323">
        <f t="shared" ref="B31:P38" si="3">(B9/B$9)*100</f>
        <v>100</v>
      </c>
      <c r="C31" s="323">
        <f t="shared" si="3"/>
        <v>100</v>
      </c>
      <c r="D31" s="323">
        <f t="shared" si="3"/>
        <v>100</v>
      </c>
      <c r="E31" s="323">
        <f t="shared" si="3"/>
        <v>100</v>
      </c>
      <c r="F31" s="323">
        <f t="shared" si="3"/>
        <v>100</v>
      </c>
      <c r="G31" s="323">
        <f t="shared" si="3"/>
        <v>100</v>
      </c>
      <c r="H31" s="323">
        <f t="shared" si="3"/>
        <v>100</v>
      </c>
      <c r="I31" s="323">
        <f t="shared" si="3"/>
        <v>100</v>
      </c>
      <c r="J31" s="323">
        <f t="shared" si="3"/>
        <v>100</v>
      </c>
      <c r="K31" s="323">
        <f t="shared" si="3"/>
        <v>100</v>
      </c>
      <c r="L31" s="323">
        <f t="shared" si="3"/>
        <v>100</v>
      </c>
      <c r="M31" s="323">
        <f t="shared" si="3"/>
        <v>100</v>
      </c>
      <c r="N31" s="323">
        <f t="shared" si="3"/>
        <v>100</v>
      </c>
      <c r="O31" s="323">
        <f t="shared" si="3"/>
        <v>100</v>
      </c>
      <c r="P31" s="324">
        <f t="shared" si="3"/>
        <v>100</v>
      </c>
      <c r="R31" s="17"/>
      <c r="U31" s="13"/>
      <c r="AI31" s="17"/>
      <c r="AL31" s="13"/>
      <c r="BM31" s="16"/>
    </row>
    <row r="32" spans="1:65" x14ac:dyDescent="0.2">
      <c r="A32" s="322" t="s">
        <v>25</v>
      </c>
      <c r="B32" s="325">
        <f t="shared" si="3"/>
        <v>60.041154909652114</v>
      </c>
      <c r="C32" s="325">
        <f t="shared" si="3"/>
        <v>75.680295680295686</v>
      </c>
      <c r="D32" s="325">
        <f t="shared" si="3"/>
        <v>11.737914133123715</v>
      </c>
      <c r="E32" s="325">
        <f t="shared" si="3"/>
        <v>50.689461984710746</v>
      </c>
      <c r="F32" s="325">
        <f t="shared" si="3"/>
        <v>78.704747075334467</v>
      </c>
      <c r="G32" s="325">
        <f t="shared" si="3"/>
        <v>10.569175198238828</v>
      </c>
      <c r="H32" s="325">
        <f t="shared" si="3"/>
        <v>79.295245374351126</v>
      </c>
      <c r="I32" s="325">
        <f t="shared" si="3"/>
        <v>77.993552646910331</v>
      </c>
      <c r="J32" s="325">
        <f t="shared" si="3"/>
        <v>15.749019910778085</v>
      </c>
      <c r="K32" s="326">
        <f t="shared" si="3"/>
        <v>58.327333813294935</v>
      </c>
      <c r="L32" s="326">
        <f t="shared" si="3"/>
        <v>67.225717993291383</v>
      </c>
      <c r="M32" s="326">
        <f t="shared" si="3"/>
        <v>57.155920281359904</v>
      </c>
      <c r="N32" s="326">
        <f t="shared" si="3"/>
        <v>26.75361398851603</v>
      </c>
      <c r="O32" s="326">
        <f t="shared" si="3"/>
        <v>53.566556522266353</v>
      </c>
      <c r="P32" s="327">
        <f t="shared" si="3"/>
        <v>20.624798900166731</v>
      </c>
      <c r="Q32" s="17"/>
      <c r="R32" s="17"/>
      <c r="S32" s="13"/>
      <c r="T32" s="13"/>
      <c r="U32" s="13"/>
      <c r="V32" s="13"/>
      <c r="W32" s="13"/>
      <c r="X32" s="13"/>
      <c r="Y32" s="13"/>
      <c r="Z32" s="13"/>
      <c r="AA32" s="13"/>
      <c r="AB32" s="17"/>
      <c r="AC32" s="17"/>
      <c r="AD32" s="17"/>
      <c r="AE32" s="17"/>
      <c r="AF32" s="17"/>
      <c r="AG32" s="17"/>
      <c r="AH32" s="17"/>
      <c r="AI32" s="17"/>
      <c r="AJ32" s="13"/>
      <c r="AK32" s="13"/>
      <c r="AL32" s="13"/>
      <c r="AM32" s="13"/>
      <c r="AN32" s="13"/>
      <c r="AO32" s="13"/>
      <c r="AP32" s="13"/>
      <c r="AQ32" s="13"/>
      <c r="AR32" s="13"/>
      <c r="AS32" s="17"/>
      <c r="AT32" s="17"/>
      <c r="AU32" s="17"/>
      <c r="AV32" s="17"/>
      <c r="AW32" s="17"/>
      <c r="AX32" s="17"/>
      <c r="BF32" s="17"/>
      <c r="BG32" s="17"/>
      <c r="BH32" s="17"/>
      <c r="BL32" s="17"/>
    </row>
    <row r="33" spans="1:64" x14ac:dyDescent="0.2">
      <c r="A33" s="322" t="s">
        <v>26</v>
      </c>
      <c r="B33" s="325">
        <f t="shared" si="3"/>
        <v>0</v>
      </c>
      <c r="C33" s="325">
        <f t="shared" si="3"/>
        <v>0</v>
      </c>
      <c r="D33" s="325">
        <f t="shared" si="3"/>
        <v>0</v>
      </c>
      <c r="E33" s="325">
        <f t="shared" si="3"/>
        <v>0</v>
      </c>
      <c r="F33" s="325">
        <f t="shared" si="3"/>
        <v>0.85844823700547035</v>
      </c>
      <c r="G33" s="325">
        <f t="shared" si="3"/>
        <v>0</v>
      </c>
      <c r="H33" s="325">
        <f t="shared" si="3"/>
        <v>1.8932518072672846</v>
      </c>
      <c r="I33" s="325">
        <f t="shared" si="3"/>
        <v>1.2778187750029129</v>
      </c>
      <c r="J33" s="325">
        <f t="shared" si="3"/>
        <v>0</v>
      </c>
      <c r="K33" s="326">
        <f t="shared" si="3"/>
        <v>0</v>
      </c>
      <c r="L33" s="326">
        <f t="shared" si="3"/>
        <v>2.2182503733809957</v>
      </c>
      <c r="M33" s="326">
        <f t="shared" si="3"/>
        <v>1.1746776084407973</v>
      </c>
      <c r="N33" s="326">
        <f t="shared" si="3"/>
        <v>0</v>
      </c>
      <c r="O33" s="326">
        <f t="shared" si="3"/>
        <v>0</v>
      </c>
      <c r="P33" s="327">
        <f t="shared" si="3"/>
        <v>0</v>
      </c>
      <c r="Q33" s="17"/>
      <c r="R33" s="17"/>
      <c r="S33" s="13"/>
      <c r="T33" s="13"/>
      <c r="U33" s="13"/>
      <c r="V33" s="13"/>
      <c r="W33" s="13"/>
      <c r="X33" s="13"/>
      <c r="Y33" s="13"/>
      <c r="Z33" s="13"/>
      <c r="AA33" s="13"/>
      <c r="AB33" s="17"/>
      <c r="AC33" s="17"/>
      <c r="AD33" s="17"/>
      <c r="AE33" s="17"/>
      <c r="AF33" s="17"/>
      <c r="AG33" s="17"/>
      <c r="AH33" s="17"/>
      <c r="AI33" s="17"/>
      <c r="AJ33" s="13"/>
      <c r="AK33" s="13"/>
      <c r="AL33" s="13"/>
      <c r="AM33" s="13"/>
      <c r="AN33" s="13"/>
      <c r="AO33" s="13"/>
      <c r="AP33" s="13"/>
      <c r="AQ33" s="13"/>
      <c r="AR33" s="13"/>
      <c r="AS33" s="17"/>
      <c r="AT33" s="17"/>
      <c r="AU33" s="17"/>
      <c r="AV33" s="17"/>
      <c r="AW33" s="17"/>
      <c r="AX33" s="17"/>
      <c r="BF33" s="17"/>
      <c r="BG33" s="17"/>
      <c r="BH33" s="17"/>
      <c r="BL33" s="17"/>
    </row>
    <row r="34" spans="1:64" x14ac:dyDescent="0.2">
      <c r="A34" s="322" t="s">
        <v>27</v>
      </c>
      <c r="B34" s="325">
        <f t="shared" si="3"/>
        <v>2.8679827663815831</v>
      </c>
      <c r="C34" s="325">
        <f t="shared" si="3"/>
        <v>5.1004851004851002</v>
      </c>
      <c r="D34" s="325">
        <f t="shared" si="3"/>
        <v>0</v>
      </c>
      <c r="E34" s="325">
        <f t="shared" si="3"/>
        <v>1.6536244194242136</v>
      </c>
      <c r="F34" s="325">
        <f t="shared" si="3"/>
        <v>4.1918498637546353</v>
      </c>
      <c r="G34" s="325">
        <f t="shared" si="3"/>
        <v>0</v>
      </c>
      <c r="H34" s="325">
        <f t="shared" si="3"/>
        <v>3.1527658354829464</v>
      </c>
      <c r="I34" s="325">
        <f t="shared" si="3"/>
        <v>3.3032974715500831</v>
      </c>
      <c r="J34" s="325">
        <f t="shared" si="3"/>
        <v>0</v>
      </c>
      <c r="K34" s="326">
        <f t="shared" si="3"/>
        <v>4.5836333093352533</v>
      </c>
      <c r="L34" s="326">
        <f t="shared" si="3"/>
        <v>3.3420659598952089</v>
      </c>
      <c r="M34" s="326">
        <f t="shared" si="3"/>
        <v>4.0445486518171165</v>
      </c>
      <c r="N34" s="326">
        <f t="shared" si="3"/>
        <v>0</v>
      </c>
      <c r="O34" s="326">
        <f t="shared" si="3"/>
        <v>0</v>
      </c>
      <c r="P34" s="327">
        <f t="shared" si="3"/>
        <v>0</v>
      </c>
      <c r="Q34" s="17"/>
      <c r="R34" s="17"/>
      <c r="S34" s="13"/>
      <c r="T34" s="13"/>
      <c r="U34" s="13"/>
      <c r="V34" s="13"/>
      <c r="W34" s="13"/>
      <c r="X34" s="13"/>
      <c r="Y34" s="13"/>
      <c r="Z34" s="13"/>
      <c r="AA34" s="13"/>
      <c r="AB34" s="17"/>
      <c r="AC34" s="17"/>
      <c r="AD34" s="17"/>
      <c r="AE34" s="17"/>
      <c r="AF34" s="17"/>
      <c r="AG34" s="17"/>
      <c r="AH34" s="17"/>
      <c r="AI34" s="17"/>
      <c r="AJ34" s="13"/>
      <c r="AK34" s="13"/>
      <c r="AL34" s="13"/>
      <c r="AM34" s="13"/>
      <c r="AN34" s="13"/>
      <c r="AO34" s="13"/>
      <c r="AP34" s="13"/>
      <c r="AQ34" s="13"/>
      <c r="AR34" s="13"/>
      <c r="AS34" s="17"/>
      <c r="AT34" s="17"/>
      <c r="AU34" s="17"/>
      <c r="AV34" s="17"/>
      <c r="AW34" s="17"/>
      <c r="AX34" s="17"/>
      <c r="BF34" s="17"/>
      <c r="BG34" s="17"/>
      <c r="BH34" s="17"/>
      <c r="BL34" s="17"/>
    </row>
    <row r="35" spans="1:64" x14ac:dyDescent="0.2">
      <c r="A35" s="322" t="s">
        <v>28</v>
      </c>
      <c r="B35" s="325">
        <f t="shared" si="3"/>
        <v>78.601590465779253</v>
      </c>
      <c r="C35" s="325">
        <f t="shared" si="3"/>
        <v>90.605220605220609</v>
      </c>
      <c r="D35" s="325">
        <f t="shared" si="3"/>
        <v>68.201049638175377</v>
      </c>
      <c r="E35" s="325">
        <f t="shared" si="3"/>
        <v>70.391990313194654</v>
      </c>
      <c r="F35" s="325">
        <f t="shared" si="3"/>
        <v>89.280665451043859</v>
      </c>
      <c r="G35" s="325">
        <f t="shared" si="3"/>
        <v>81.052429093551623</v>
      </c>
      <c r="H35" s="325">
        <f t="shared" si="3"/>
        <v>82.261711410464628</v>
      </c>
      <c r="I35" s="325">
        <f t="shared" si="3"/>
        <v>87.567483590321203</v>
      </c>
      <c r="J35" s="325">
        <f t="shared" si="3"/>
        <v>81.678607983623337</v>
      </c>
      <c r="K35" s="325">
        <f t="shared" si="3"/>
        <v>85.034797216222699</v>
      </c>
      <c r="L35" s="326">
        <f t="shared" si="3"/>
        <v>88.693288935680542</v>
      </c>
      <c r="M35" s="326">
        <f t="shared" si="3"/>
        <v>96.740914419695187</v>
      </c>
      <c r="N35" s="326">
        <f t="shared" si="3"/>
        <v>77.865943388060131</v>
      </c>
      <c r="O35" s="326">
        <f t="shared" si="3"/>
        <v>81.062236638675842</v>
      </c>
      <c r="P35" s="327">
        <f t="shared" si="3"/>
        <v>77.456343054377399</v>
      </c>
      <c r="Q35" s="17"/>
      <c r="R35" s="17"/>
      <c r="S35" s="13"/>
      <c r="T35" s="13"/>
      <c r="U35" s="13"/>
      <c r="V35" s="13"/>
      <c r="W35" s="13"/>
      <c r="X35" s="13"/>
      <c r="Y35" s="13"/>
      <c r="Z35" s="13"/>
      <c r="AA35" s="13"/>
      <c r="AB35" s="17"/>
      <c r="AC35" s="17"/>
      <c r="AD35" s="17"/>
      <c r="AE35" s="17"/>
      <c r="AF35" s="17"/>
      <c r="AG35" s="17"/>
      <c r="AH35" s="17"/>
      <c r="AI35" s="17"/>
      <c r="AJ35" s="13"/>
      <c r="AK35" s="13"/>
      <c r="AL35" s="13"/>
      <c r="AM35" s="13"/>
      <c r="AN35" s="13"/>
      <c r="AO35" s="13"/>
      <c r="AP35" s="13"/>
      <c r="AQ35" s="13"/>
      <c r="AR35" s="13"/>
      <c r="AS35" s="17"/>
      <c r="AT35" s="17"/>
      <c r="AU35" s="17"/>
      <c r="AV35" s="17"/>
      <c r="AW35" s="17"/>
      <c r="AX35" s="17"/>
      <c r="BF35" s="17"/>
      <c r="BG35" s="17"/>
      <c r="BH35" s="17"/>
      <c r="BL35" s="17"/>
    </row>
    <row r="36" spans="1:64" x14ac:dyDescent="0.2">
      <c r="A36" s="322" t="s">
        <v>29</v>
      </c>
      <c r="B36" s="325">
        <f t="shared" si="3"/>
        <v>10.3337405954601</v>
      </c>
      <c r="C36" s="325">
        <f t="shared" si="3"/>
        <v>12.007392007392008</v>
      </c>
      <c r="D36" s="325">
        <f t="shared" si="3"/>
        <v>0</v>
      </c>
      <c r="E36" s="325">
        <f t="shared" si="3"/>
        <v>9.9145175573346833</v>
      </c>
      <c r="F36" s="325">
        <f t="shared" si="3"/>
        <v>20.197094798090518</v>
      </c>
      <c r="G36" s="325">
        <f t="shared" si="3"/>
        <v>0</v>
      </c>
      <c r="H36" s="325">
        <f t="shared" si="3"/>
        <v>16.829081876373365</v>
      </c>
      <c r="I36" s="325">
        <f t="shared" si="3"/>
        <v>15.786305200605897</v>
      </c>
      <c r="J36" s="325">
        <f t="shared" si="3"/>
        <v>0</v>
      </c>
      <c r="K36" s="325">
        <f t="shared" si="3"/>
        <v>13.722102231821454</v>
      </c>
      <c r="L36" s="326">
        <f t="shared" si="3"/>
        <v>14.21051342947384</v>
      </c>
      <c r="M36" s="326">
        <f t="shared" si="3"/>
        <v>17.151230949589682</v>
      </c>
      <c r="N36" s="326">
        <f t="shared" si="3"/>
        <v>0</v>
      </c>
      <c r="O36" s="326">
        <f t="shared" si="3"/>
        <v>0</v>
      </c>
      <c r="P36" s="327">
        <f t="shared" si="3"/>
        <v>0</v>
      </c>
      <c r="Q36" s="17"/>
      <c r="R36" s="17"/>
      <c r="S36" s="13"/>
      <c r="T36" s="13"/>
      <c r="U36" s="13"/>
      <c r="V36" s="13"/>
      <c r="W36" s="13"/>
      <c r="X36" s="13"/>
      <c r="Y36" s="13"/>
      <c r="Z36" s="13"/>
      <c r="AA36" s="13"/>
      <c r="AB36" s="17"/>
      <c r="AC36" s="17"/>
      <c r="AD36" s="17"/>
      <c r="AE36" s="17"/>
      <c r="AF36" s="17"/>
      <c r="AG36" s="17"/>
      <c r="AH36" s="17"/>
      <c r="AI36" s="17"/>
      <c r="AJ36" s="13"/>
      <c r="AK36" s="13"/>
      <c r="AL36" s="13"/>
      <c r="AM36" s="13"/>
      <c r="AN36" s="13"/>
      <c r="AO36" s="13"/>
      <c r="AP36" s="13"/>
      <c r="AQ36" s="13"/>
      <c r="AR36" s="13"/>
      <c r="AS36" s="17"/>
      <c r="AT36" s="17"/>
      <c r="AU36" s="17"/>
      <c r="AV36" s="17"/>
      <c r="AW36" s="17"/>
      <c r="AX36" s="17"/>
      <c r="BF36" s="17"/>
      <c r="BG36" s="17"/>
      <c r="BH36" s="17"/>
      <c r="BL36" s="17"/>
    </row>
    <row r="37" spans="1:64" x14ac:dyDescent="0.2">
      <c r="A37" s="322" t="s">
        <v>30</v>
      </c>
      <c r="B37" s="325">
        <f t="shared" si="3"/>
        <v>81.259511714144864</v>
      </c>
      <c r="C37" s="325">
        <f t="shared" si="3"/>
        <v>96.391776391776389</v>
      </c>
      <c r="D37" s="325">
        <f t="shared" si="3"/>
        <v>47.455667814949251</v>
      </c>
      <c r="E37" s="325">
        <f t="shared" si="3"/>
        <v>71.496213832613449</v>
      </c>
      <c r="F37" s="325">
        <f t="shared" si="3"/>
        <v>103.9296031469606</v>
      </c>
      <c r="G37" s="325">
        <f t="shared" si="3"/>
        <v>49.084147305875561</v>
      </c>
      <c r="H37" s="325">
        <f t="shared" si="3"/>
        <v>87.443075061303773</v>
      </c>
      <c r="I37" s="325">
        <f t="shared" si="3"/>
        <v>97.733716549500912</v>
      </c>
      <c r="J37" s="325">
        <f t="shared" si="3"/>
        <v>65.240145999497884</v>
      </c>
      <c r="K37" s="326">
        <f t="shared" si="3"/>
        <v>106.29709623230141</v>
      </c>
      <c r="L37" s="326">
        <f t="shared" si="3"/>
        <v>102.20355997355728</v>
      </c>
      <c r="M37" s="326">
        <f t="shared" si="3"/>
        <v>104.32590855803048</v>
      </c>
      <c r="N37" s="326">
        <f t="shared" si="3"/>
        <v>68.554693135585893</v>
      </c>
      <c r="O37" s="326">
        <f t="shared" si="3"/>
        <v>84.157395337557219</v>
      </c>
      <c r="P37" s="327">
        <f t="shared" si="3"/>
        <v>80.290753795302308</v>
      </c>
      <c r="Q37" s="17"/>
      <c r="R37" s="17"/>
      <c r="S37" s="13"/>
      <c r="T37" s="13"/>
      <c r="U37" s="13"/>
      <c r="V37" s="13"/>
      <c r="W37" s="13"/>
      <c r="X37" s="13"/>
      <c r="Y37" s="13"/>
      <c r="Z37" s="13"/>
      <c r="AA37" s="13"/>
      <c r="AB37" s="17"/>
      <c r="AC37" s="17"/>
      <c r="AD37" s="17"/>
      <c r="AE37" s="17"/>
      <c r="AF37" s="17"/>
      <c r="AG37" s="17"/>
      <c r="AH37" s="17"/>
      <c r="AI37" s="17"/>
      <c r="AJ37" s="13"/>
      <c r="AK37" s="13"/>
      <c r="AL37" s="13"/>
      <c r="AM37" s="13"/>
      <c r="AN37" s="13"/>
      <c r="AO37" s="13"/>
      <c r="AP37" s="13"/>
      <c r="AQ37" s="13"/>
      <c r="AR37" s="13"/>
      <c r="AS37" s="17"/>
      <c r="AT37" s="17"/>
      <c r="AU37" s="17"/>
      <c r="AV37" s="17"/>
      <c r="AW37" s="17"/>
      <c r="AX37" s="17"/>
      <c r="BF37" s="17"/>
      <c r="BG37" s="17"/>
      <c r="BH37" s="17"/>
      <c r="BL37" s="17"/>
    </row>
    <row r="38" spans="1:64" x14ac:dyDescent="0.2">
      <c r="A38" s="318" t="s">
        <v>31</v>
      </c>
      <c r="B38" s="328">
        <f t="shared" si="3"/>
        <v>33.577690609392754</v>
      </c>
      <c r="C38" s="328">
        <f t="shared" si="3"/>
        <v>56.112266112266106</v>
      </c>
      <c r="D38" s="328">
        <f t="shared" si="3"/>
        <v>5.2435669202136275</v>
      </c>
      <c r="E38" s="328">
        <f t="shared" si="3"/>
        <v>26.226664016048289</v>
      </c>
      <c r="F38" s="328">
        <f t="shared" si="3"/>
        <v>64.813866295150476</v>
      </c>
      <c r="G38" s="328">
        <f t="shared" si="3"/>
        <v>5.7558723577061999</v>
      </c>
      <c r="H38" s="328">
        <f t="shared" si="3"/>
        <v>42.680169421356005</v>
      </c>
      <c r="I38" s="328">
        <f t="shared" si="3"/>
        <v>56.521148094923682</v>
      </c>
      <c r="J38" s="328">
        <f t="shared" si="3"/>
        <v>10.499990343948552</v>
      </c>
      <c r="K38" s="329">
        <f t="shared" si="3"/>
        <v>57.904967602591796</v>
      </c>
      <c r="L38" s="329">
        <f t="shared" si="3"/>
        <v>59.27576328869084</v>
      </c>
      <c r="M38" s="329">
        <f t="shared" si="3"/>
        <v>53.796014067995316</v>
      </c>
      <c r="N38" s="329">
        <f t="shared" si="3"/>
        <v>8.6158640390108783</v>
      </c>
      <c r="O38" s="329">
        <f t="shared" si="3"/>
        <v>20.714220753630219</v>
      </c>
      <c r="P38" s="330">
        <f t="shared" si="3"/>
        <v>10.796501594173224</v>
      </c>
      <c r="Q38" s="17"/>
      <c r="R38" s="17"/>
      <c r="S38" s="13"/>
      <c r="T38" s="13"/>
      <c r="U38" s="13"/>
      <c r="V38" s="13"/>
      <c r="W38" s="13"/>
      <c r="X38" s="13"/>
      <c r="Y38" s="13"/>
      <c r="Z38" s="13"/>
      <c r="AA38" s="13"/>
      <c r="AB38" s="17"/>
      <c r="AC38" s="17"/>
      <c r="AD38" s="17"/>
      <c r="AE38" s="17"/>
      <c r="AF38" s="17"/>
      <c r="AG38" s="17"/>
      <c r="AH38" s="17"/>
      <c r="AI38" s="17"/>
      <c r="AJ38" s="13"/>
      <c r="AK38" s="13"/>
      <c r="AL38" s="13"/>
      <c r="AM38" s="13"/>
      <c r="AN38" s="13"/>
      <c r="AO38" s="13"/>
      <c r="AP38" s="13"/>
      <c r="AQ38" s="13"/>
      <c r="AR38" s="13"/>
      <c r="AS38" s="17"/>
      <c r="AT38" s="17"/>
      <c r="AU38" s="17"/>
      <c r="AV38" s="17"/>
      <c r="AW38" s="17"/>
      <c r="AX38" s="17"/>
      <c r="BF38" s="17"/>
      <c r="BG38" s="17"/>
      <c r="BH38" s="17"/>
      <c r="BL38" s="17"/>
    </row>
    <row r="39" spans="1:6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7"/>
      <c r="L39" s="17"/>
      <c r="M39" s="17"/>
      <c r="N39" s="17"/>
      <c r="O39" s="17"/>
      <c r="P39" s="17"/>
      <c r="Q39" s="17"/>
      <c r="R39" s="17"/>
      <c r="S39" s="13"/>
      <c r="T39" s="13"/>
      <c r="U39" s="13"/>
      <c r="V39" s="13"/>
      <c r="W39" s="13"/>
      <c r="X39" s="13"/>
      <c r="Y39" s="13"/>
      <c r="Z39" s="13"/>
      <c r="AA39" s="13"/>
      <c r="AB39" s="17"/>
      <c r="AC39" s="17"/>
      <c r="AD39" s="17"/>
      <c r="AE39" s="17"/>
      <c r="AF39" s="17"/>
      <c r="AG39" s="17"/>
      <c r="AH39" s="17"/>
      <c r="AI39" s="17"/>
      <c r="AJ39" s="13"/>
      <c r="AK39" s="13"/>
      <c r="AL39" s="13"/>
      <c r="AM39" s="13"/>
      <c r="AN39" s="13"/>
      <c r="AO39" s="13"/>
      <c r="AP39" s="13"/>
      <c r="AQ39" s="13"/>
      <c r="AR39" s="13"/>
      <c r="AS39" s="17"/>
      <c r="AT39" s="17"/>
      <c r="AU39" s="17"/>
      <c r="AV39" s="17"/>
      <c r="AW39" s="17"/>
      <c r="AX39" s="17"/>
      <c r="BF39" s="17"/>
      <c r="BG39" s="17"/>
      <c r="BH39" s="17"/>
      <c r="BL39" s="17"/>
    </row>
    <row r="40" spans="1:64" x14ac:dyDescent="0.2">
      <c r="A40" s="3" t="s">
        <v>38</v>
      </c>
      <c r="B40" s="13"/>
      <c r="C40" s="13"/>
      <c r="D40" s="13"/>
      <c r="E40" s="13"/>
      <c r="F40" s="13"/>
      <c r="G40" s="13"/>
      <c r="H40" s="13"/>
      <c r="I40" s="13"/>
      <c r="J40" s="13"/>
      <c r="K40" s="17"/>
      <c r="L40" s="17"/>
      <c r="M40" s="17"/>
      <c r="N40" s="17"/>
      <c r="O40" s="17"/>
      <c r="P40" s="17"/>
      <c r="Q40" s="17"/>
      <c r="R40" s="17"/>
      <c r="S40" s="13"/>
      <c r="T40" s="13"/>
      <c r="U40" s="13"/>
      <c r="V40" s="13"/>
      <c r="W40" s="13"/>
      <c r="X40" s="13"/>
      <c r="Y40" s="13"/>
      <c r="Z40" s="13"/>
      <c r="AA40" s="13"/>
      <c r="AB40" s="17"/>
      <c r="AC40" s="17"/>
      <c r="AD40" s="17"/>
      <c r="AE40" s="17"/>
      <c r="AF40" s="17"/>
      <c r="AG40" s="17"/>
      <c r="AH40" s="17"/>
      <c r="AI40" s="17"/>
      <c r="AJ40" s="13"/>
      <c r="AK40" s="13"/>
      <c r="AL40" s="13"/>
      <c r="AM40" s="13"/>
      <c r="AN40" s="13"/>
      <c r="AO40" s="13"/>
      <c r="AP40" s="13"/>
      <c r="AQ40" s="13"/>
      <c r="AR40" s="13"/>
      <c r="AS40" s="17"/>
      <c r="AT40" s="17"/>
      <c r="AU40" s="17"/>
      <c r="AV40" s="17"/>
      <c r="AW40" s="17"/>
      <c r="AX40" s="17"/>
      <c r="BF40" s="17"/>
      <c r="BG40" s="17"/>
      <c r="BH40" s="17"/>
      <c r="BL40" s="17"/>
    </row>
    <row r="41" spans="1:64" x14ac:dyDescent="0.2">
      <c r="B41" s="35" t="s">
        <v>33</v>
      </c>
      <c r="C41" s="39" t="s">
        <v>34</v>
      </c>
      <c r="D41" s="36" t="s">
        <v>35</v>
      </c>
      <c r="F41" s="13"/>
      <c r="G41" s="13"/>
      <c r="H41" s="13"/>
      <c r="I41" s="13"/>
      <c r="J41" s="13"/>
      <c r="K41" s="17"/>
      <c r="L41" s="17"/>
      <c r="M41" s="17"/>
      <c r="N41" s="17"/>
      <c r="O41" s="17"/>
      <c r="P41" s="17"/>
      <c r="Q41" s="17"/>
      <c r="R41" s="17"/>
      <c r="S41" s="11"/>
      <c r="T41" s="12"/>
      <c r="U41" s="19"/>
      <c r="V41" s="13"/>
      <c r="W41" s="13"/>
      <c r="X41" s="13"/>
      <c r="Y41" s="13"/>
      <c r="Z41" s="13"/>
      <c r="AA41" s="13"/>
      <c r="AB41" s="17"/>
      <c r="AC41" s="17"/>
      <c r="AD41" s="17"/>
      <c r="AE41" s="17"/>
      <c r="AF41" s="17"/>
      <c r="AG41" s="17"/>
      <c r="AH41" s="17"/>
      <c r="AI41" s="17"/>
      <c r="AJ41" s="11"/>
      <c r="AK41" s="12"/>
      <c r="AL41" s="19"/>
      <c r="AM41" s="13"/>
      <c r="AN41" s="13"/>
      <c r="AO41" s="13"/>
      <c r="AP41" s="13"/>
      <c r="AQ41" s="13"/>
      <c r="AR41" s="13"/>
      <c r="AS41" s="17"/>
      <c r="AT41" s="17"/>
      <c r="AU41" s="17"/>
      <c r="AV41" s="17"/>
      <c r="AW41" s="17"/>
      <c r="AX41" s="17"/>
      <c r="BF41" s="17"/>
      <c r="BG41" s="17"/>
      <c r="BH41" s="17"/>
      <c r="BL41" s="17"/>
    </row>
    <row r="42" spans="1:64" x14ac:dyDescent="0.2">
      <c r="A42" s="316" t="s">
        <v>24</v>
      </c>
      <c r="B42" s="338">
        <f t="shared" ref="B42:B49" si="4">AVERAGE(B31:P31)</f>
        <v>100</v>
      </c>
      <c r="C42" s="331">
        <f t="shared" ref="C42:C49" si="5">STDEV(B31:P31)</f>
        <v>0</v>
      </c>
      <c r="D42" s="324">
        <f>(C42/B42)</f>
        <v>0</v>
      </c>
      <c r="E42" s="13"/>
      <c r="F42" s="13"/>
      <c r="G42" s="13"/>
      <c r="H42" s="13"/>
      <c r="I42" s="13"/>
      <c r="J42" s="13"/>
      <c r="K42" s="17"/>
      <c r="L42" s="17"/>
      <c r="M42" s="17"/>
      <c r="N42" s="17"/>
      <c r="O42" s="17"/>
      <c r="P42" s="17"/>
      <c r="Q42" s="17"/>
      <c r="R42" s="17"/>
      <c r="U42" s="13"/>
      <c r="V42" s="13"/>
      <c r="W42" s="13"/>
      <c r="X42" s="13"/>
      <c r="Y42" s="13"/>
      <c r="Z42" s="13"/>
      <c r="AA42" s="13"/>
      <c r="AB42" s="17"/>
      <c r="AC42" s="17"/>
      <c r="AD42" s="17"/>
      <c r="AE42" s="17"/>
      <c r="AF42" s="17"/>
      <c r="AG42" s="17"/>
      <c r="AH42" s="17"/>
      <c r="AI42" s="17"/>
      <c r="AL42" s="13"/>
      <c r="AM42" s="13"/>
      <c r="AN42" s="13"/>
      <c r="AO42" s="13"/>
      <c r="AP42" s="13"/>
      <c r="AQ42" s="13"/>
      <c r="AR42" s="13"/>
      <c r="AS42" s="17"/>
      <c r="AT42" s="17"/>
      <c r="AU42" s="17"/>
      <c r="AV42" s="17"/>
      <c r="AW42" s="17"/>
      <c r="AX42" s="17"/>
      <c r="BF42" s="17"/>
      <c r="BG42" s="17"/>
      <c r="BH42" s="17"/>
      <c r="BL42" s="17"/>
    </row>
    <row r="43" spans="1:64" x14ac:dyDescent="0.2">
      <c r="A43" s="322" t="s">
        <v>25</v>
      </c>
      <c r="B43" s="339">
        <f t="shared" si="4"/>
        <v>49.607633894152698</v>
      </c>
      <c r="C43" s="332">
        <f t="shared" si="5"/>
        <v>25.703644033808342</v>
      </c>
      <c r="D43" s="340">
        <f>(C43/B43)</f>
        <v>0.51813888339548597</v>
      </c>
      <c r="E43" s="13"/>
      <c r="F43" s="13"/>
      <c r="G43" s="13"/>
      <c r="H43" s="13"/>
      <c r="I43" s="13"/>
      <c r="J43" s="13"/>
      <c r="K43" s="17"/>
      <c r="L43" s="17"/>
      <c r="M43" s="17"/>
      <c r="N43" s="17"/>
      <c r="O43" s="17"/>
      <c r="P43" s="17"/>
      <c r="Q43" s="17"/>
      <c r="R43" s="17"/>
      <c r="S43" s="13"/>
      <c r="T43" s="13"/>
      <c r="U43" s="13"/>
      <c r="V43" s="13"/>
      <c r="W43" s="13"/>
      <c r="X43" s="13"/>
      <c r="Y43" s="13"/>
      <c r="Z43" s="13"/>
      <c r="AA43" s="13"/>
      <c r="AB43" s="17"/>
      <c r="AC43" s="17"/>
      <c r="AD43" s="17"/>
      <c r="AE43" s="17"/>
      <c r="AF43" s="17"/>
      <c r="AG43" s="17"/>
      <c r="AH43" s="17"/>
      <c r="AI43" s="17"/>
      <c r="AJ43" s="13"/>
      <c r="AK43" s="13"/>
      <c r="AL43" s="13"/>
      <c r="AM43" s="13"/>
      <c r="AN43" s="13"/>
      <c r="AO43" s="13"/>
      <c r="AP43" s="13"/>
      <c r="AQ43" s="13"/>
      <c r="AR43" s="13"/>
      <c r="AS43" s="17"/>
      <c r="AT43" s="17"/>
      <c r="AU43" s="17"/>
      <c r="AV43" s="17"/>
      <c r="AW43" s="17"/>
      <c r="AX43" s="17"/>
      <c r="BF43" s="17"/>
      <c r="BG43" s="17"/>
      <c r="BH43" s="17"/>
      <c r="BL43" s="17"/>
    </row>
    <row r="44" spans="1:64" x14ac:dyDescent="0.2">
      <c r="A44" s="322" t="s">
        <v>26</v>
      </c>
      <c r="B44" s="339">
        <f t="shared" si="4"/>
        <v>0.49482978673983069</v>
      </c>
      <c r="C44" s="332">
        <f t="shared" si="5"/>
        <v>0.78293454562174092</v>
      </c>
      <c r="D44" s="340">
        <f t="shared" ref="D44:D49" si="6">(C44/B44)</f>
        <v>1.5822300245506211</v>
      </c>
      <c r="E44" s="13"/>
      <c r="F44" s="13"/>
      <c r="G44" s="13"/>
      <c r="H44" s="13"/>
      <c r="I44" s="13"/>
      <c r="J44" s="13"/>
      <c r="K44" s="17"/>
      <c r="L44" s="17"/>
      <c r="M44" s="17"/>
      <c r="N44" s="17"/>
      <c r="O44" s="17"/>
      <c r="P44" s="17"/>
      <c r="Q44" s="17"/>
      <c r="R44" s="17"/>
      <c r="S44" s="13"/>
      <c r="T44" s="13"/>
      <c r="U44" s="13"/>
      <c r="V44" s="13"/>
      <c r="W44" s="13"/>
      <c r="X44" s="13"/>
      <c r="Y44" s="13"/>
      <c r="Z44" s="13"/>
      <c r="AA44" s="13"/>
      <c r="AB44" s="17"/>
      <c r="AC44" s="17"/>
      <c r="AD44" s="17"/>
      <c r="AE44" s="17"/>
      <c r="AF44" s="17"/>
      <c r="AG44" s="17"/>
      <c r="AH44" s="17"/>
      <c r="AI44" s="17"/>
      <c r="AJ44" s="13"/>
      <c r="AK44" s="13"/>
      <c r="AL44" s="13"/>
      <c r="AM44" s="13"/>
      <c r="AN44" s="13"/>
      <c r="AO44" s="13"/>
      <c r="AP44" s="13"/>
      <c r="AQ44" s="13"/>
      <c r="AR44" s="13"/>
      <c r="AS44" s="17"/>
      <c r="AT44" s="17"/>
      <c r="AU44" s="17"/>
      <c r="AV44" s="17"/>
      <c r="AW44" s="17"/>
      <c r="AX44" s="17"/>
      <c r="BF44" s="17"/>
      <c r="BG44" s="17"/>
      <c r="BH44" s="17"/>
      <c r="BL44" s="17"/>
    </row>
    <row r="45" spans="1:64" x14ac:dyDescent="0.2">
      <c r="A45" s="322" t="s">
        <v>27</v>
      </c>
      <c r="B45" s="339">
        <f t="shared" si="4"/>
        <v>2.1493502252084093</v>
      </c>
      <c r="C45" s="332">
        <f t="shared" si="5"/>
        <v>1.9755638641889366</v>
      </c>
      <c r="D45" s="340">
        <f t="shared" si="6"/>
        <v>0.91914469825287703</v>
      </c>
      <c r="E45" s="13"/>
      <c r="F45" s="13"/>
      <c r="G45" s="13"/>
      <c r="H45" s="13"/>
      <c r="I45" s="13"/>
      <c r="J45" s="13"/>
      <c r="K45" s="17"/>
      <c r="L45" s="17"/>
      <c r="M45" s="17"/>
      <c r="N45" s="17"/>
      <c r="O45" s="17"/>
      <c r="P45" s="17"/>
      <c r="Q45" s="17"/>
      <c r="R45" s="17"/>
      <c r="S45" s="13"/>
      <c r="T45" s="13"/>
      <c r="U45" s="13"/>
      <c r="V45" s="13"/>
      <c r="W45" s="13"/>
      <c r="X45" s="13"/>
      <c r="Y45" s="13"/>
      <c r="Z45" s="13"/>
      <c r="AA45" s="13"/>
      <c r="AB45" s="17"/>
      <c r="AC45" s="17"/>
      <c r="AD45" s="17"/>
      <c r="AE45" s="17"/>
      <c r="AF45" s="17"/>
      <c r="AG45" s="17"/>
      <c r="AH45" s="17"/>
      <c r="AI45" s="17"/>
      <c r="AJ45" s="13"/>
      <c r="AK45" s="13"/>
      <c r="AL45" s="13"/>
      <c r="AM45" s="13"/>
      <c r="AN45" s="13"/>
      <c r="AO45" s="13"/>
      <c r="AP45" s="13"/>
      <c r="AQ45" s="13"/>
      <c r="AR45" s="13"/>
      <c r="AS45" s="17"/>
      <c r="AT45" s="17"/>
      <c r="AU45" s="17"/>
      <c r="AV45" s="17"/>
      <c r="AW45" s="17"/>
      <c r="AX45" s="17"/>
      <c r="BF45" s="17"/>
      <c r="BG45" s="17"/>
      <c r="BH45" s="17"/>
      <c r="BL45" s="17"/>
    </row>
    <row r="46" spans="1:64" x14ac:dyDescent="0.2">
      <c r="A46" s="322" t="s">
        <v>28</v>
      </c>
      <c r="B46" s="339">
        <f t="shared" si="4"/>
        <v>82.432951480272408</v>
      </c>
      <c r="C46" s="332">
        <f t="shared" si="5"/>
        <v>7.5731583096985204</v>
      </c>
      <c r="D46" s="340">
        <f t="shared" si="6"/>
        <v>9.1870522330028473E-2</v>
      </c>
      <c r="E46" s="13"/>
      <c r="F46" s="13"/>
      <c r="G46" s="13"/>
      <c r="H46" s="13"/>
      <c r="I46" s="13"/>
      <c r="J46" s="13"/>
      <c r="K46" s="17"/>
      <c r="L46" s="17"/>
      <c r="M46" s="17"/>
      <c r="N46" s="17"/>
      <c r="O46" s="17"/>
      <c r="P46" s="17"/>
      <c r="Q46" s="17"/>
      <c r="R46" s="17"/>
      <c r="S46" s="13"/>
      <c r="T46" s="13"/>
      <c r="U46" s="13"/>
      <c r="V46" s="13"/>
      <c r="W46" s="13"/>
      <c r="X46" s="13"/>
      <c r="Y46" s="13"/>
      <c r="Z46" s="13"/>
      <c r="AA46" s="13"/>
      <c r="AB46" s="17"/>
      <c r="AC46" s="17"/>
      <c r="AD46" s="17"/>
      <c r="AE46" s="17"/>
      <c r="AF46" s="17"/>
      <c r="AG46" s="17"/>
      <c r="AH46" s="17"/>
      <c r="AI46" s="17"/>
      <c r="AJ46" s="13"/>
      <c r="AK46" s="13"/>
      <c r="AL46" s="13"/>
      <c r="AM46" s="13"/>
      <c r="AN46" s="13"/>
      <c r="AO46" s="13"/>
      <c r="AP46" s="13"/>
      <c r="AQ46" s="13"/>
      <c r="AR46" s="13"/>
      <c r="AS46" s="17"/>
      <c r="AT46" s="17"/>
      <c r="AU46" s="17"/>
      <c r="AV46" s="17"/>
      <c r="AW46" s="17"/>
      <c r="AX46" s="17"/>
      <c r="BF46" s="17"/>
      <c r="BG46" s="17"/>
      <c r="BH46" s="17"/>
      <c r="BL46" s="17"/>
    </row>
    <row r="47" spans="1:64" x14ac:dyDescent="0.2">
      <c r="A47" s="322" t="s">
        <v>29</v>
      </c>
      <c r="B47" s="339">
        <f t="shared" si="4"/>
        <v>8.6767985764094355</v>
      </c>
      <c r="C47" s="332">
        <f t="shared" si="5"/>
        <v>7.7676360833259208</v>
      </c>
      <c r="D47" s="340">
        <f t="shared" si="6"/>
        <v>0.89521913121789476</v>
      </c>
      <c r="E47" s="13"/>
      <c r="F47" s="13"/>
      <c r="G47" s="13"/>
      <c r="H47" s="13"/>
      <c r="I47" s="13"/>
      <c r="J47" s="13"/>
      <c r="K47" s="17"/>
      <c r="L47" s="17"/>
      <c r="M47" s="17"/>
      <c r="N47" s="17"/>
      <c r="O47" s="17"/>
      <c r="P47" s="17"/>
      <c r="Q47" s="17"/>
      <c r="R47" s="17"/>
      <c r="S47" s="13"/>
      <c r="T47" s="13"/>
      <c r="U47" s="13"/>
      <c r="V47" s="13"/>
      <c r="W47" s="13"/>
      <c r="X47" s="13"/>
      <c r="Y47" s="13"/>
      <c r="Z47" s="13"/>
      <c r="AA47" s="13"/>
      <c r="AB47" s="17"/>
      <c r="AC47" s="17"/>
      <c r="AD47" s="17"/>
      <c r="AE47" s="17"/>
      <c r="AF47" s="17"/>
      <c r="AG47" s="17"/>
      <c r="AH47" s="17"/>
      <c r="AI47" s="17"/>
      <c r="AJ47" s="13"/>
      <c r="AK47" s="13"/>
      <c r="AL47" s="13"/>
      <c r="AM47" s="13"/>
      <c r="AN47" s="13"/>
      <c r="AO47" s="13"/>
      <c r="AP47" s="13"/>
      <c r="AQ47" s="13"/>
      <c r="AR47" s="13"/>
      <c r="AS47" s="17"/>
      <c r="AT47" s="17"/>
      <c r="AU47" s="17"/>
      <c r="AV47" s="17"/>
      <c r="AW47" s="17"/>
      <c r="AX47" s="17"/>
      <c r="BF47" s="17"/>
      <c r="BG47" s="17"/>
      <c r="BH47" s="17"/>
      <c r="BL47" s="17"/>
    </row>
    <row r="48" spans="1:64" x14ac:dyDescent="0.2">
      <c r="A48" s="322" t="s">
        <v>30</v>
      </c>
      <c r="B48" s="339">
        <f t="shared" si="4"/>
        <v>83.05755098993049</v>
      </c>
      <c r="C48" s="332">
        <f t="shared" si="5"/>
        <v>19.461128432948822</v>
      </c>
      <c r="D48" s="340">
        <f t="shared" si="6"/>
        <v>0.23430896048582264</v>
      </c>
      <c r="E48" s="13"/>
      <c r="F48" s="13"/>
      <c r="G48" s="13"/>
      <c r="H48" s="13"/>
      <c r="I48" s="13"/>
      <c r="J48" s="13"/>
      <c r="K48" s="17"/>
      <c r="L48" s="17"/>
      <c r="M48" s="17"/>
      <c r="N48" s="17"/>
      <c r="O48" s="17"/>
      <c r="P48" s="17"/>
      <c r="Q48" s="17"/>
      <c r="R48" s="17"/>
      <c r="S48" s="13"/>
      <c r="T48" s="13"/>
      <c r="U48" s="13"/>
      <c r="V48" s="13"/>
      <c r="W48" s="13"/>
      <c r="X48" s="13"/>
      <c r="Y48" s="13"/>
      <c r="Z48" s="13"/>
      <c r="AA48" s="13"/>
      <c r="AB48" s="17"/>
      <c r="AC48" s="17"/>
      <c r="AD48" s="17"/>
      <c r="AE48" s="17"/>
      <c r="AF48" s="17"/>
      <c r="AG48" s="17"/>
      <c r="AH48" s="17"/>
      <c r="AI48" s="17"/>
      <c r="AJ48" s="13"/>
      <c r="AK48" s="13"/>
      <c r="AL48" s="13"/>
      <c r="AM48" s="13"/>
      <c r="AN48" s="13"/>
      <c r="AO48" s="13"/>
      <c r="AP48" s="13"/>
      <c r="AQ48" s="13"/>
      <c r="AR48" s="13"/>
      <c r="AS48" s="17"/>
      <c r="AT48" s="17"/>
      <c r="AU48" s="17"/>
      <c r="AV48" s="17"/>
      <c r="AW48" s="17"/>
      <c r="AX48" s="17"/>
      <c r="BF48" s="17"/>
      <c r="BG48" s="17"/>
      <c r="BH48" s="17"/>
      <c r="BL48" s="17"/>
    </row>
    <row r="49" spans="1:64" x14ac:dyDescent="0.2">
      <c r="A49" s="318" t="s">
        <v>31</v>
      </c>
      <c r="B49" s="341">
        <f t="shared" si="4"/>
        <v>34.168971034473195</v>
      </c>
      <c r="C49" s="334">
        <f t="shared" si="5"/>
        <v>22.708628127655405</v>
      </c>
      <c r="D49" s="342">
        <f t="shared" si="6"/>
        <v>0.66459795071805328</v>
      </c>
      <c r="E49" s="13"/>
      <c r="F49" s="13"/>
      <c r="G49" s="13"/>
      <c r="H49" s="13"/>
      <c r="I49" s="13"/>
      <c r="J49" s="13"/>
      <c r="K49" s="17"/>
      <c r="L49" s="17"/>
      <c r="M49" s="17"/>
      <c r="N49" s="17"/>
      <c r="O49" s="17"/>
      <c r="P49" s="17"/>
      <c r="Q49" s="17"/>
      <c r="R49" s="17"/>
      <c r="S49" s="13"/>
      <c r="T49" s="13"/>
      <c r="U49" s="13"/>
      <c r="V49" s="13"/>
      <c r="W49" s="13"/>
      <c r="X49" s="13"/>
      <c r="Y49" s="13"/>
      <c r="Z49" s="13"/>
      <c r="AA49" s="13"/>
      <c r="AB49" s="17"/>
      <c r="AC49" s="17"/>
      <c r="AD49" s="17"/>
      <c r="AE49" s="17"/>
      <c r="AF49" s="17"/>
      <c r="AG49" s="17"/>
      <c r="AH49" s="17"/>
      <c r="AI49" s="17"/>
      <c r="AJ49" s="13"/>
      <c r="AK49" s="13"/>
      <c r="AL49" s="13"/>
      <c r="AM49" s="13"/>
      <c r="AN49" s="13"/>
      <c r="AO49" s="13"/>
      <c r="AP49" s="13"/>
      <c r="AQ49" s="13"/>
      <c r="AR49" s="13"/>
      <c r="AS49" s="17"/>
      <c r="AT49" s="17"/>
      <c r="AU49" s="17"/>
      <c r="AV49" s="17"/>
      <c r="AW49" s="17"/>
      <c r="AX49" s="17"/>
      <c r="BF49" s="17"/>
      <c r="BG49" s="17"/>
      <c r="BH49" s="17"/>
      <c r="BL49" s="17"/>
    </row>
    <row r="50" spans="1:6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7"/>
      <c r="L50" s="17"/>
      <c r="M50" s="17"/>
      <c r="N50" s="17"/>
      <c r="O50" s="17"/>
      <c r="P50" s="17"/>
      <c r="Q50" s="17"/>
      <c r="R50" s="17"/>
      <c r="S50" s="13"/>
      <c r="T50" s="13"/>
      <c r="U50" s="13"/>
      <c r="V50" s="13"/>
      <c r="W50" s="13"/>
      <c r="X50" s="13"/>
      <c r="Y50" s="13"/>
      <c r="Z50" s="13"/>
      <c r="AA50" s="13"/>
      <c r="AB50" s="17"/>
      <c r="AC50" s="17"/>
      <c r="AD50" s="17"/>
      <c r="AE50" s="17"/>
      <c r="AF50" s="17"/>
      <c r="AG50" s="17"/>
      <c r="AH50" s="17"/>
      <c r="AI50" s="17"/>
      <c r="AJ50" s="13"/>
      <c r="AK50" s="13"/>
      <c r="AL50" s="13"/>
      <c r="AM50" s="13"/>
      <c r="AN50" s="13"/>
      <c r="AO50" s="13"/>
      <c r="AP50" s="13"/>
      <c r="AQ50" s="13"/>
      <c r="AR50" s="13"/>
      <c r="AS50" s="17"/>
      <c r="AT50" s="17"/>
      <c r="AU50" s="17"/>
      <c r="AV50" s="17"/>
      <c r="AW50" s="17"/>
      <c r="AX50" s="17"/>
      <c r="BF50" s="17"/>
      <c r="BG50" s="17"/>
      <c r="BH50" s="17"/>
      <c r="BL50" s="17"/>
    </row>
    <row r="51" spans="1:64" s="6" customFormat="1" x14ac:dyDescent="0.2">
      <c r="A51" s="4"/>
      <c r="B51" s="17"/>
      <c r="C51" s="17"/>
      <c r="D51" s="17"/>
      <c r="F51" s="17"/>
      <c r="G51" s="17"/>
      <c r="R51" s="17"/>
      <c r="S51" s="17"/>
      <c r="T51" s="17"/>
      <c r="U51" s="17"/>
      <c r="V51" s="17"/>
      <c r="W51" s="17"/>
      <c r="X51" s="17"/>
      <c r="AI51" s="17"/>
      <c r="AJ51" s="17"/>
      <c r="AK51" s="17"/>
      <c r="AL51" s="17"/>
      <c r="AM51" s="17"/>
      <c r="AN51" s="17"/>
      <c r="AO51" s="17"/>
    </row>
    <row r="52" spans="1:64" s="6" customFormat="1" x14ac:dyDescent="0.2">
      <c r="A52" s="4"/>
      <c r="B52" s="17"/>
      <c r="C52" s="17"/>
      <c r="D52" s="17"/>
      <c r="E52" s="17"/>
      <c r="F52" s="17"/>
      <c r="G52" s="17"/>
      <c r="R52" s="17"/>
      <c r="S52" s="17"/>
      <c r="T52" s="17"/>
      <c r="U52" s="17"/>
      <c r="V52" s="17"/>
      <c r="W52" s="17"/>
      <c r="X52" s="17"/>
      <c r="AI52" s="17"/>
      <c r="AJ52" s="17"/>
      <c r="AK52" s="17"/>
      <c r="AL52" s="17"/>
      <c r="AM52" s="17"/>
      <c r="AN52" s="17"/>
      <c r="AO52" s="17"/>
    </row>
    <row r="53" spans="1:64" s="6" customFormat="1" x14ac:dyDescent="0.2">
      <c r="A53" s="4"/>
      <c r="B53" s="17"/>
      <c r="C53" s="17"/>
      <c r="D53" s="17"/>
      <c r="E53" s="17"/>
      <c r="F53" s="17"/>
      <c r="G53" s="17"/>
      <c r="H53" s="17"/>
      <c r="R53" s="17"/>
      <c r="S53" s="17"/>
      <c r="T53" s="17"/>
      <c r="U53" s="17"/>
      <c r="V53" s="17"/>
      <c r="W53" s="17"/>
      <c r="X53" s="17"/>
      <c r="AB53" s="17"/>
      <c r="AE53" s="17"/>
      <c r="AI53" s="17"/>
      <c r="AJ53" s="17"/>
      <c r="AK53" s="17"/>
      <c r="AL53" s="17"/>
      <c r="AM53" s="17"/>
      <c r="AN53" s="17"/>
      <c r="AO53" s="17"/>
    </row>
    <row r="54" spans="1:64" s="6" customFormat="1" x14ac:dyDescent="0.2">
      <c r="A54" s="4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BF54" s="17"/>
      <c r="BG54" s="17"/>
      <c r="BH54" s="17"/>
    </row>
    <row r="55" spans="1:64" s="6" customFormat="1" x14ac:dyDescent="0.2">
      <c r="A55" s="4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BF55" s="17"/>
      <c r="BG55" s="17"/>
      <c r="BH55" s="17"/>
    </row>
    <row r="56" spans="1:64" s="6" customFormat="1" x14ac:dyDescent="0.2">
      <c r="A56" s="4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BF56" s="17"/>
      <c r="BG56" s="17"/>
      <c r="BH56" s="17"/>
    </row>
    <row r="57" spans="1:64" s="6" customFormat="1" x14ac:dyDescent="0.2">
      <c r="A57" s="4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BF57" s="17"/>
      <c r="BG57" s="17"/>
      <c r="BH57" s="17"/>
    </row>
    <row r="58" spans="1:64" s="6" customFormat="1" x14ac:dyDescent="0.2">
      <c r="A58" s="4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BF58" s="17"/>
      <c r="BG58" s="17"/>
      <c r="BH58" s="17"/>
    </row>
    <row r="59" spans="1:64" s="6" customFormat="1" x14ac:dyDescent="0.2">
      <c r="A59" s="4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BF59" s="17"/>
      <c r="BG59" s="17"/>
      <c r="BH59" s="17"/>
    </row>
    <row r="60" spans="1:64" s="6" customFormat="1" x14ac:dyDescent="0.2">
      <c r="A60" s="4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BF60" s="17"/>
      <c r="BG60" s="17"/>
      <c r="BH60" s="17"/>
    </row>
    <row r="61" spans="1:64" s="6" customFormat="1" x14ac:dyDescent="0.2">
      <c r="A61" s="4"/>
      <c r="B61" s="17"/>
      <c r="C61" s="17"/>
      <c r="D61" s="17"/>
      <c r="E61" s="17"/>
      <c r="F61" s="17"/>
      <c r="G61" s="17"/>
      <c r="R61" s="17"/>
      <c r="S61" s="17"/>
      <c r="T61" s="17"/>
      <c r="U61" s="17"/>
      <c r="V61" s="17"/>
      <c r="W61" s="17"/>
      <c r="X61" s="17"/>
      <c r="AI61" s="17"/>
      <c r="AJ61" s="17"/>
      <c r="AK61" s="17"/>
      <c r="AL61" s="17"/>
      <c r="AM61" s="17"/>
      <c r="AN61" s="17"/>
      <c r="AO61" s="17"/>
    </row>
    <row r="62" spans="1:64" s="6" customFormat="1" x14ac:dyDescent="0.2">
      <c r="A62" s="4"/>
    </row>
    <row r="63" spans="1:64" s="6" customFormat="1" x14ac:dyDescent="0.2">
      <c r="A63" s="4"/>
    </row>
    <row r="64" spans="1:64" s="6" customFormat="1" x14ac:dyDescent="0.2">
      <c r="A64" s="4"/>
    </row>
    <row r="65" spans="1:1" s="6" customFormat="1" x14ac:dyDescent="0.2">
      <c r="A65" s="4"/>
    </row>
    <row r="66" spans="1:1" s="6" customFormat="1" x14ac:dyDescent="0.2">
      <c r="A66" s="4"/>
    </row>
    <row r="67" spans="1:1" s="6" customFormat="1" x14ac:dyDescent="0.2">
      <c r="A67" s="4"/>
    </row>
    <row r="68" spans="1:1" s="6" customFormat="1" x14ac:dyDescent="0.2">
      <c r="A68" s="4"/>
    </row>
    <row r="69" spans="1:1" s="6" customFormat="1" x14ac:dyDescent="0.2">
      <c r="A69" s="4"/>
    </row>
    <row r="70" spans="1:1" s="6" customFormat="1" x14ac:dyDescent="0.2">
      <c r="A70" s="4"/>
    </row>
    <row r="71" spans="1:1" s="6" customFormat="1" x14ac:dyDescent="0.2">
      <c r="A71" s="4"/>
    </row>
    <row r="72" spans="1:1" s="6" customFormat="1" x14ac:dyDescent="0.2">
      <c r="A72" s="4"/>
    </row>
    <row r="73" spans="1:1" s="6" customFormat="1" x14ac:dyDescent="0.2">
      <c r="A73" s="4"/>
    </row>
    <row r="74" spans="1:1" s="6" customFormat="1" x14ac:dyDescent="0.2">
      <c r="A74" s="4"/>
    </row>
    <row r="75" spans="1:1" s="6" customFormat="1" x14ac:dyDescent="0.2">
      <c r="A75" s="4"/>
    </row>
    <row r="76" spans="1:1" s="6" customFormat="1" x14ac:dyDescent="0.2">
      <c r="A76" s="4"/>
    </row>
    <row r="77" spans="1:1" s="6" customFormat="1" x14ac:dyDescent="0.2">
      <c r="A77" s="4"/>
    </row>
    <row r="78" spans="1:1" s="6" customFormat="1" x14ac:dyDescent="0.2">
      <c r="A78" s="4"/>
    </row>
    <row r="79" spans="1:1" s="6" customFormat="1" x14ac:dyDescent="0.2">
      <c r="A79" s="4"/>
    </row>
    <row r="80" spans="1:1" s="6" customFormat="1" x14ac:dyDescent="0.2">
      <c r="A80" s="4"/>
    </row>
    <row r="81" spans="1:41" s="6" customFormat="1" x14ac:dyDescent="0.2">
      <c r="A81" s="4"/>
      <c r="E81" s="23"/>
      <c r="F81" s="23"/>
      <c r="G81" s="23"/>
      <c r="V81" s="23"/>
      <c r="W81" s="23"/>
      <c r="X81" s="23"/>
      <c r="AM81" s="23"/>
      <c r="AN81" s="23"/>
      <c r="AO81" s="23"/>
    </row>
    <row r="82" spans="1:41" s="6" customFormat="1" x14ac:dyDescent="0.2">
      <c r="A82" s="4"/>
      <c r="E82" s="23"/>
      <c r="F82" s="23"/>
      <c r="G82" s="23"/>
      <c r="V82" s="23"/>
      <c r="W82" s="23"/>
      <c r="X82" s="23"/>
      <c r="AM82" s="23"/>
      <c r="AN82" s="23"/>
      <c r="AO82" s="23"/>
    </row>
    <row r="83" spans="1:41" s="6" customFormat="1" x14ac:dyDescent="0.2">
      <c r="A83" s="4"/>
      <c r="E83" s="23"/>
      <c r="F83" s="23"/>
      <c r="G83" s="23"/>
      <c r="V83" s="23"/>
      <c r="W83" s="23"/>
      <c r="X83" s="23"/>
      <c r="AM83" s="23"/>
      <c r="AN83" s="23"/>
      <c r="AO83" s="23"/>
    </row>
    <row r="84" spans="1:41" s="6" customFormat="1" x14ac:dyDescent="0.2">
      <c r="A84" s="4"/>
      <c r="E84" s="23"/>
      <c r="F84" s="23"/>
      <c r="G84" s="23"/>
      <c r="V84" s="23"/>
      <c r="W84" s="23"/>
      <c r="X84" s="23"/>
      <c r="AM84" s="23"/>
      <c r="AN84" s="23"/>
      <c r="AO84" s="23"/>
    </row>
    <row r="85" spans="1:41" s="6" customFormat="1" x14ac:dyDescent="0.2">
      <c r="A85" s="4"/>
      <c r="E85" s="23"/>
      <c r="F85" s="23"/>
      <c r="G85" s="23"/>
      <c r="V85" s="23"/>
      <c r="W85" s="23"/>
      <c r="X85" s="23"/>
      <c r="AM85" s="23"/>
      <c r="AN85" s="23"/>
      <c r="AO85" s="23"/>
    </row>
    <row r="86" spans="1:41" s="6" customFormat="1" x14ac:dyDescent="0.2">
      <c r="A86" s="4"/>
      <c r="E86" s="23"/>
      <c r="F86" s="23"/>
      <c r="G86" s="23"/>
      <c r="V86" s="23"/>
      <c r="W86" s="23"/>
      <c r="X86" s="23"/>
      <c r="AM86" s="23"/>
      <c r="AN86" s="23"/>
      <c r="AO86" s="23"/>
    </row>
    <row r="87" spans="1:41" s="6" customFormat="1" x14ac:dyDescent="0.2">
      <c r="A87" s="4"/>
      <c r="E87" s="23"/>
      <c r="F87" s="23"/>
      <c r="G87" s="23"/>
      <c r="V87" s="23"/>
      <c r="W87" s="23"/>
      <c r="X87" s="23"/>
      <c r="AM87" s="23"/>
      <c r="AN87" s="23"/>
      <c r="AO87" s="23"/>
    </row>
    <row r="88" spans="1:41" s="6" customFormat="1" x14ac:dyDescent="0.2">
      <c r="A88" s="4"/>
    </row>
    <row r="89" spans="1:41" s="6" customFormat="1" x14ac:dyDescent="0.2">
      <c r="A89" s="4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90F0-CF66-4EFA-89C7-4F9314984F54}">
  <dimension ref="A1:BM87"/>
  <sheetViews>
    <sheetView workbookViewId="0">
      <selection activeCell="G7" sqref="G7"/>
    </sheetView>
  </sheetViews>
  <sheetFormatPr defaultRowHeight="12.75" x14ac:dyDescent="0.2"/>
  <cols>
    <col min="1" max="1" width="23.85546875" style="3" customWidth="1"/>
    <col min="2" max="3" width="13.5703125" style="5" customWidth="1"/>
    <col min="4" max="4" width="12.7109375" style="5" customWidth="1"/>
    <col min="5" max="5" width="11.28515625" style="5" customWidth="1"/>
    <col min="6" max="6" width="11.42578125" style="5" customWidth="1"/>
    <col min="7" max="7" width="11" style="5" customWidth="1"/>
    <col min="8" max="8" width="11.5703125" style="5" customWidth="1"/>
    <col min="9" max="10" width="11.85546875" style="5" customWidth="1"/>
    <col min="11" max="11" width="12" style="6" customWidth="1"/>
    <col min="12" max="12" width="12.7109375" style="6" customWidth="1"/>
    <col min="13" max="13" width="12" style="6" customWidth="1"/>
    <col min="14" max="14" width="12.5703125" style="6" customWidth="1"/>
    <col min="15" max="16" width="12.42578125" style="6" customWidth="1"/>
    <col min="17" max="18" width="9.140625" style="6"/>
    <col min="19" max="16384" width="9.140625" style="5"/>
  </cols>
  <sheetData>
    <row r="1" spans="1:65" s="1" customFormat="1" x14ac:dyDescent="0.2">
      <c r="A1" s="1" t="s">
        <v>57</v>
      </c>
      <c r="L1" s="2"/>
      <c r="M1" s="2"/>
      <c r="N1" s="2"/>
      <c r="O1" s="2"/>
      <c r="P1" s="2"/>
      <c r="Q1" s="2"/>
      <c r="R1" s="2"/>
      <c r="S1" s="2"/>
      <c r="AC1" s="2"/>
      <c r="AD1" s="2"/>
      <c r="AE1" s="2"/>
      <c r="AF1" s="2"/>
      <c r="AG1" s="2"/>
      <c r="AH1" s="2"/>
      <c r="AI1" s="2"/>
      <c r="AJ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s="1" customFormat="1" x14ac:dyDescent="0.2">
      <c r="A2" s="3" t="s">
        <v>39</v>
      </c>
      <c r="L2" s="2"/>
      <c r="M2" s="2"/>
      <c r="N2" s="2"/>
      <c r="O2" s="2"/>
      <c r="P2" s="2"/>
      <c r="Q2" s="2"/>
      <c r="R2" s="2"/>
      <c r="S2" s="2"/>
      <c r="AC2" s="2"/>
      <c r="AD2" s="2"/>
      <c r="AE2" s="2"/>
      <c r="AF2" s="2"/>
      <c r="AG2" s="2"/>
      <c r="AH2" s="2"/>
      <c r="AI2" s="2"/>
      <c r="AJ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s="3" customFormat="1" x14ac:dyDescent="0.2">
      <c r="A3" s="25" t="s">
        <v>2</v>
      </c>
      <c r="B3" s="38" t="s">
        <v>58</v>
      </c>
      <c r="C3" s="38" t="s">
        <v>59</v>
      </c>
      <c r="D3" s="38" t="s">
        <v>60</v>
      </c>
      <c r="E3" s="38" t="s">
        <v>61</v>
      </c>
      <c r="F3" s="38" t="s">
        <v>62</v>
      </c>
      <c r="G3" s="38" t="s">
        <v>63</v>
      </c>
      <c r="H3" s="38" t="s">
        <v>64</v>
      </c>
      <c r="I3" s="38" t="s">
        <v>65</v>
      </c>
      <c r="J3" s="38" t="s">
        <v>66</v>
      </c>
      <c r="K3" s="336" t="s">
        <v>67</v>
      </c>
      <c r="L3" s="336" t="s">
        <v>68</v>
      </c>
      <c r="M3" s="336" t="s">
        <v>69</v>
      </c>
      <c r="N3" s="336" t="s">
        <v>70</v>
      </c>
      <c r="O3" s="336" t="s">
        <v>71</v>
      </c>
      <c r="P3" s="337" t="s">
        <v>72</v>
      </c>
      <c r="Q3" s="4"/>
      <c r="R3" s="4"/>
    </row>
    <row r="4" spans="1:65" x14ac:dyDescent="0.2">
      <c r="A4" s="316" t="s">
        <v>300</v>
      </c>
      <c r="B4" s="27">
        <v>1</v>
      </c>
      <c r="C4" s="27">
        <v>1</v>
      </c>
      <c r="D4" s="27">
        <v>1</v>
      </c>
      <c r="E4" s="27">
        <v>1</v>
      </c>
      <c r="F4" s="27">
        <v>1</v>
      </c>
      <c r="G4" s="27">
        <v>1</v>
      </c>
      <c r="H4" s="27">
        <v>1</v>
      </c>
      <c r="I4" s="27">
        <v>1</v>
      </c>
      <c r="J4" s="27">
        <v>1</v>
      </c>
      <c r="K4" s="27">
        <v>1</v>
      </c>
      <c r="L4" s="27">
        <v>1</v>
      </c>
      <c r="M4" s="27">
        <v>1</v>
      </c>
      <c r="N4" s="27">
        <v>1</v>
      </c>
      <c r="O4" s="27">
        <v>1</v>
      </c>
      <c r="P4" s="27">
        <v>1</v>
      </c>
      <c r="Q4" s="4"/>
      <c r="R4" s="4"/>
      <c r="AJ4" s="6"/>
      <c r="AK4" s="6"/>
      <c r="AL4" s="6"/>
      <c r="AM4" s="6"/>
      <c r="AN4" s="6"/>
      <c r="AO4" s="6"/>
      <c r="AP4" s="6"/>
      <c r="AQ4" s="6"/>
      <c r="AR4" s="6"/>
    </row>
    <row r="5" spans="1:65" x14ac:dyDescent="0.2">
      <c r="A5" s="316" t="s">
        <v>301</v>
      </c>
      <c r="B5" s="27" t="s">
        <v>289</v>
      </c>
      <c r="C5" s="27" t="s">
        <v>289</v>
      </c>
      <c r="D5" s="27" t="s">
        <v>289</v>
      </c>
      <c r="E5" s="27" t="s">
        <v>289</v>
      </c>
      <c r="F5" s="27" t="s">
        <v>289</v>
      </c>
      <c r="G5" s="27" t="s">
        <v>289</v>
      </c>
      <c r="H5" s="27" t="s">
        <v>289</v>
      </c>
      <c r="I5" s="27" t="s">
        <v>289</v>
      </c>
      <c r="J5" s="27" t="s">
        <v>289</v>
      </c>
      <c r="K5" s="27" t="s">
        <v>289</v>
      </c>
      <c r="L5" s="27" t="s">
        <v>289</v>
      </c>
      <c r="M5" s="27" t="s">
        <v>289</v>
      </c>
      <c r="N5" s="27" t="s">
        <v>289</v>
      </c>
      <c r="O5" s="27" t="s">
        <v>289</v>
      </c>
      <c r="P5" s="27" t="s">
        <v>289</v>
      </c>
      <c r="Q5" s="4"/>
      <c r="R5" s="4"/>
      <c r="AJ5" s="6"/>
      <c r="AK5" s="6"/>
      <c r="AL5" s="6"/>
      <c r="AM5" s="6"/>
      <c r="AN5" s="6"/>
      <c r="AO5" s="6"/>
      <c r="AP5" s="6"/>
      <c r="AQ5" s="6"/>
      <c r="AR5" s="6"/>
    </row>
    <row r="6" spans="1:65" x14ac:dyDescent="0.2">
      <c r="A6" s="316" t="s">
        <v>288</v>
      </c>
      <c r="B6" s="27">
        <v>4</v>
      </c>
      <c r="C6" s="27">
        <v>4</v>
      </c>
      <c r="D6" s="27">
        <v>4</v>
      </c>
      <c r="E6" s="27">
        <v>4</v>
      </c>
      <c r="F6" s="27">
        <v>4</v>
      </c>
      <c r="G6" s="27">
        <v>4</v>
      </c>
      <c r="H6" s="27">
        <v>4</v>
      </c>
      <c r="I6" s="27">
        <v>4</v>
      </c>
      <c r="J6" s="27">
        <v>4</v>
      </c>
      <c r="K6" s="27">
        <v>4</v>
      </c>
      <c r="L6" s="27">
        <v>4</v>
      </c>
      <c r="M6" s="27">
        <v>4</v>
      </c>
      <c r="N6" s="27">
        <v>4</v>
      </c>
      <c r="O6" s="27">
        <v>4</v>
      </c>
      <c r="P6" s="27">
        <v>4</v>
      </c>
      <c r="Q6" s="4"/>
      <c r="R6" s="4"/>
      <c r="AJ6" s="6"/>
      <c r="AK6" s="6"/>
      <c r="AL6" s="6"/>
      <c r="AM6" s="6"/>
      <c r="AN6" s="6"/>
      <c r="AO6" s="6"/>
      <c r="AP6" s="6"/>
      <c r="AQ6" s="6"/>
      <c r="AR6" s="6"/>
    </row>
    <row r="7" spans="1:65" s="9" customFormat="1" ht="38.25" x14ac:dyDescent="0.2">
      <c r="A7" s="317" t="s">
        <v>18</v>
      </c>
      <c r="B7" s="313" t="s">
        <v>19</v>
      </c>
      <c r="C7" s="313" t="s">
        <v>19</v>
      </c>
      <c r="D7" s="313" t="s">
        <v>19</v>
      </c>
      <c r="E7" s="313" t="s">
        <v>56</v>
      </c>
      <c r="F7" s="313" t="s">
        <v>56</v>
      </c>
      <c r="G7" s="313" t="s">
        <v>56</v>
      </c>
      <c r="H7" s="313" t="s">
        <v>20</v>
      </c>
      <c r="I7" s="313" t="s">
        <v>20</v>
      </c>
      <c r="J7" s="313" t="s">
        <v>20</v>
      </c>
      <c r="K7" s="314" t="s">
        <v>21</v>
      </c>
      <c r="L7" s="314" t="s">
        <v>21</v>
      </c>
      <c r="M7" s="314" t="s">
        <v>21</v>
      </c>
      <c r="N7" s="314" t="s">
        <v>22</v>
      </c>
      <c r="O7" s="314" t="s">
        <v>22</v>
      </c>
      <c r="P7" s="315" t="s">
        <v>22</v>
      </c>
      <c r="Q7" s="8"/>
      <c r="R7" s="8"/>
      <c r="AJ7" s="10"/>
      <c r="AK7" s="10"/>
      <c r="AL7" s="10"/>
      <c r="AM7" s="10"/>
      <c r="AN7" s="10"/>
      <c r="AO7" s="10"/>
      <c r="AP7" s="10"/>
      <c r="AQ7" s="10"/>
      <c r="AR7" s="10"/>
    </row>
    <row r="8" spans="1:65" x14ac:dyDescent="0.2">
      <c r="A8" s="25" t="s">
        <v>23</v>
      </c>
      <c r="B8" s="38">
        <v>301502</v>
      </c>
      <c r="C8" s="38">
        <v>301518</v>
      </c>
      <c r="D8" s="38">
        <v>301511</v>
      </c>
      <c r="E8" s="38">
        <v>301502</v>
      </c>
      <c r="F8" s="38">
        <v>301518</v>
      </c>
      <c r="G8" s="38">
        <v>301511</v>
      </c>
      <c r="H8" s="38">
        <v>301502</v>
      </c>
      <c r="I8" s="38">
        <v>301518</v>
      </c>
      <c r="J8" s="38">
        <v>301511</v>
      </c>
      <c r="K8" s="336">
        <v>301520</v>
      </c>
      <c r="L8" s="336">
        <v>301516</v>
      </c>
      <c r="M8" s="336">
        <v>301533</v>
      </c>
      <c r="N8" s="336">
        <v>301520</v>
      </c>
      <c r="O8" s="336">
        <v>301516</v>
      </c>
      <c r="P8" s="337">
        <v>301533</v>
      </c>
      <c r="Q8" s="2"/>
      <c r="R8" s="2"/>
    </row>
    <row r="9" spans="1:65" x14ac:dyDescent="0.2">
      <c r="A9" s="322" t="s">
        <v>24</v>
      </c>
      <c r="B9" s="12">
        <v>45378</v>
      </c>
      <c r="C9" s="12">
        <v>44253</v>
      </c>
      <c r="D9" s="12">
        <v>50533</v>
      </c>
      <c r="E9" s="12">
        <v>48720</v>
      </c>
      <c r="F9" s="12">
        <v>51971</v>
      </c>
      <c r="G9" s="12">
        <v>52703</v>
      </c>
      <c r="H9" s="12">
        <v>50905</v>
      </c>
      <c r="I9" s="12">
        <v>48170</v>
      </c>
      <c r="J9" s="12">
        <v>55293</v>
      </c>
      <c r="K9" s="15">
        <v>48084</v>
      </c>
      <c r="L9" s="15">
        <v>39565</v>
      </c>
      <c r="M9" s="15">
        <v>44227</v>
      </c>
      <c r="N9" s="15">
        <v>30449</v>
      </c>
      <c r="O9" s="15">
        <v>34080</v>
      </c>
      <c r="P9" s="307">
        <v>31814</v>
      </c>
    </row>
    <row r="10" spans="1:65" x14ac:dyDescent="0.2">
      <c r="A10" s="322" t="s">
        <v>25</v>
      </c>
      <c r="B10" s="12">
        <v>19568</v>
      </c>
      <c r="C10" s="12">
        <v>39235</v>
      </c>
      <c r="D10" s="12">
        <v>21125</v>
      </c>
      <c r="E10" s="12">
        <v>19191</v>
      </c>
      <c r="F10" s="12">
        <v>46313</v>
      </c>
      <c r="G10" s="12">
        <v>19720</v>
      </c>
      <c r="H10" s="12">
        <v>33785</v>
      </c>
      <c r="I10" s="12">
        <v>42688</v>
      </c>
      <c r="J10" s="12">
        <v>25047</v>
      </c>
      <c r="K10" s="15">
        <v>46962</v>
      </c>
      <c r="L10" s="15">
        <v>28165</v>
      </c>
      <c r="M10" s="15">
        <v>24218</v>
      </c>
      <c r="N10" s="15">
        <v>25234</v>
      </c>
      <c r="O10" s="15">
        <v>16500</v>
      </c>
      <c r="P10" s="307">
        <v>12172</v>
      </c>
    </row>
    <row r="11" spans="1:65" x14ac:dyDescent="0.2">
      <c r="A11" s="322" t="s">
        <v>26</v>
      </c>
      <c r="B11" s="12">
        <v>0</v>
      </c>
      <c r="C11" s="12">
        <v>386</v>
      </c>
      <c r="D11" s="12">
        <v>0</v>
      </c>
      <c r="E11" s="12">
        <v>0</v>
      </c>
      <c r="F11" s="12">
        <v>623</v>
      </c>
      <c r="G11" s="12">
        <v>0</v>
      </c>
      <c r="H11" s="12">
        <v>596</v>
      </c>
      <c r="I11" s="12">
        <v>854</v>
      </c>
      <c r="J11" s="12">
        <v>0</v>
      </c>
      <c r="K11" s="15">
        <v>2897</v>
      </c>
      <c r="L11" s="15">
        <v>282</v>
      </c>
      <c r="M11" s="15">
        <v>295</v>
      </c>
      <c r="N11" s="15">
        <v>506</v>
      </c>
      <c r="O11" s="15">
        <v>0</v>
      </c>
      <c r="P11" s="307">
        <v>0</v>
      </c>
    </row>
    <row r="12" spans="1:65" x14ac:dyDescent="0.2">
      <c r="A12" s="322" t="s">
        <v>27</v>
      </c>
      <c r="B12" s="12">
        <v>724</v>
      </c>
      <c r="C12" s="12">
        <v>2225</v>
      </c>
      <c r="D12" s="12">
        <v>1581</v>
      </c>
      <c r="E12" s="12">
        <v>824</v>
      </c>
      <c r="F12" s="12">
        <v>1697</v>
      </c>
      <c r="G12" s="12">
        <v>1533</v>
      </c>
      <c r="H12" s="12">
        <v>1950</v>
      </c>
      <c r="I12" s="12">
        <v>2029</v>
      </c>
      <c r="J12" s="12">
        <v>1756</v>
      </c>
      <c r="K12" s="15">
        <v>5994</v>
      </c>
      <c r="L12" s="15">
        <v>1237</v>
      </c>
      <c r="M12" s="15">
        <v>2216</v>
      </c>
      <c r="N12" s="15">
        <v>2288</v>
      </c>
      <c r="O12" s="15">
        <v>420</v>
      </c>
      <c r="P12" s="307">
        <v>1006</v>
      </c>
    </row>
    <row r="13" spans="1:65" x14ac:dyDescent="0.2">
      <c r="A13" s="322" t="s">
        <v>28</v>
      </c>
      <c r="B13" s="12">
        <v>41548</v>
      </c>
      <c r="C13" s="12">
        <v>44469</v>
      </c>
      <c r="D13" s="12">
        <v>50534</v>
      </c>
      <c r="E13" s="12">
        <v>43630</v>
      </c>
      <c r="F13" s="12">
        <v>47397</v>
      </c>
      <c r="G13" s="12">
        <v>49751</v>
      </c>
      <c r="H13" s="12">
        <v>47328</v>
      </c>
      <c r="I13" s="12">
        <v>46557</v>
      </c>
      <c r="J13" s="12">
        <v>54828</v>
      </c>
      <c r="K13" s="15">
        <v>49010</v>
      </c>
      <c r="L13" s="15">
        <v>36762</v>
      </c>
      <c r="M13" s="15">
        <v>41129</v>
      </c>
      <c r="N13" s="15">
        <v>29989</v>
      </c>
      <c r="O13" s="15">
        <v>31650</v>
      </c>
      <c r="P13" s="307">
        <v>30228</v>
      </c>
    </row>
    <row r="14" spans="1:65" x14ac:dyDescent="0.2">
      <c r="A14" s="322" t="s">
        <v>29</v>
      </c>
      <c r="B14" s="12">
        <v>2864</v>
      </c>
      <c r="C14" s="12">
        <v>5647</v>
      </c>
      <c r="D14" s="12">
        <v>3630</v>
      </c>
      <c r="E14" s="12">
        <v>2572</v>
      </c>
      <c r="F14" s="12">
        <v>6979</v>
      </c>
      <c r="G14" s="12">
        <v>5163</v>
      </c>
      <c r="H14" s="12">
        <v>3890</v>
      </c>
      <c r="I14" s="12">
        <v>7748</v>
      </c>
      <c r="J14" s="12">
        <v>4007</v>
      </c>
      <c r="K14" s="15">
        <v>22481</v>
      </c>
      <c r="L14" s="15">
        <v>5017</v>
      </c>
      <c r="M14" s="15">
        <v>6046</v>
      </c>
      <c r="N14" s="15">
        <v>4228</v>
      </c>
      <c r="O14" s="15">
        <v>1943</v>
      </c>
      <c r="P14" s="307">
        <v>3482</v>
      </c>
    </row>
    <row r="15" spans="1:65" x14ac:dyDescent="0.2">
      <c r="A15" s="322" t="s">
        <v>30</v>
      </c>
      <c r="B15" s="12">
        <v>38494</v>
      </c>
      <c r="C15" s="12">
        <v>47562</v>
      </c>
      <c r="D15" s="12">
        <v>48445</v>
      </c>
      <c r="E15" s="12">
        <v>42849</v>
      </c>
      <c r="F15" s="12">
        <v>50991</v>
      </c>
      <c r="G15" s="12">
        <v>48697</v>
      </c>
      <c r="H15" s="12">
        <v>50506</v>
      </c>
      <c r="I15" s="12">
        <v>49499</v>
      </c>
      <c r="J15" s="12">
        <v>49750</v>
      </c>
      <c r="K15" s="15">
        <v>51352</v>
      </c>
      <c r="L15" s="15">
        <v>42126</v>
      </c>
      <c r="M15" s="15">
        <v>42239</v>
      </c>
      <c r="N15" s="15">
        <v>32472</v>
      </c>
      <c r="O15" s="15">
        <v>34852</v>
      </c>
      <c r="P15" s="307">
        <v>34158</v>
      </c>
    </row>
    <row r="16" spans="1:65" x14ac:dyDescent="0.2">
      <c r="A16" s="318" t="s">
        <v>31</v>
      </c>
      <c r="B16" s="308">
        <v>7868</v>
      </c>
      <c r="C16" s="308">
        <v>16963</v>
      </c>
      <c r="D16" s="308">
        <v>10775</v>
      </c>
      <c r="E16" s="308">
        <v>8755</v>
      </c>
      <c r="F16" s="308">
        <v>18448</v>
      </c>
      <c r="G16" s="308">
        <v>10801</v>
      </c>
      <c r="H16" s="308">
        <v>20039</v>
      </c>
      <c r="I16" s="308">
        <v>26636</v>
      </c>
      <c r="J16" s="308">
        <v>13112</v>
      </c>
      <c r="K16" s="309">
        <v>41791</v>
      </c>
      <c r="L16" s="309">
        <v>18620</v>
      </c>
      <c r="M16" s="309">
        <v>13789</v>
      </c>
      <c r="N16" s="309">
        <v>16580</v>
      </c>
      <c r="O16" s="309">
        <v>8814</v>
      </c>
      <c r="P16" s="310">
        <v>9454</v>
      </c>
    </row>
    <row r="18" spans="1:64" x14ac:dyDescent="0.2">
      <c r="A18" s="3" t="s">
        <v>32</v>
      </c>
      <c r="AB18" s="6"/>
      <c r="AC18" s="6"/>
      <c r="AD18" s="6"/>
      <c r="AE18" s="6"/>
      <c r="AF18" s="6"/>
      <c r="AG18" s="6"/>
      <c r="AH18" s="6"/>
      <c r="AI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spans="1:64" x14ac:dyDescent="0.2">
      <c r="B19" s="35" t="s">
        <v>33</v>
      </c>
      <c r="C19" s="39" t="s">
        <v>34</v>
      </c>
      <c r="D19" s="42" t="s">
        <v>35</v>
      </c>
    </row>
    <row r="20" spans="1:64" x14ac:dyDescent="0.2">
      <c r="A20" s="316" t="s">
        <v>24</v>
      </c>
      <c r="B20" s="354">
        <f t="shared" ref="B20:B27" si="0">AVERAGE(B9:P9)</f>
        <v>45076.333333333336</v>
      </c>
      <c r="C20" s="354">
        <f t="shared" ref="C20:C27" si="1">STDEV(B9:P9)</f>
        <v>7784.4038735581144</v>
      </c>
      <c r="D20" s="355">
        <f>(B20/C20)</f>
        <v>5.7905954091677589</v>
      </c>
      <c r="E20" s="20"/>
      <c r="F20" s="20"/>
      <c r="G20" s="356"/>
      <c r="H20" s="20"/>
      <c r="I20" s="20"/>
      <c r="J20" s="20"/>
      <c r="K20" s="23"/>
      <c r="L20" s="23"/>
      <c r="M20" s="357"/>
      <c r="N20" s="23"/>
      <c r="O20" s="23"/>
      <c r="P20" s="23"/>
      <c r="Q20" s="23"/>
    </row>
    <row r="21" spans="1:64" x14ac:dyDescent="0.2">
      <c r="A21" s="322" t="s">
        <v>25</v>
      </c>
      <c r="B21" s="358">
        <f t="shared" si="0"/>
        <v>27994.866666666665</v>
      </c>
      <c r="C21" s="358">
        <f t="shared" si="1"/>
        <v>11175.068679026201</v>
      </c>
      <c r="D21" s="359">
        <f t="shared" ref="D21:D27" si="2">(B21/C21)</f>
        <v>2.5051180865857683</v>
      </c>
      <c r="E21" s="20"/>
      <c r="F21" s="20"/>
      <c r="G21" s="20"/>
      <c r="H21" s="20"/>
      <c r="I21" s="20"/>
      <c r="J21" s="20"/>
      <c r="K21" s="23"/>
      <c r="L21" s="23"/>
      <c r="M21" s="23"/>
      <c r="N21" s="23"/>
      <c r="O21" s="23"/>
      <c r="P21" s="23"/>
      <c r="Q21" s="23"/>
    </row>
    <row r="22" spans="1:64" x14ac:dyDescent="0.2">
      <c r="A22" s="322" t="s">
        <v>26</v>
      </c>
      <c r="B22" s="358">
        <f t="shared" si="0"/>
        <v>429.26666666666665</v>
      </c>
      <c r="C22" s="358">
        <f t="shared" si="1"/>
        <v>740.30895738262711</v>
      </c>
      <c r="D22" s="359">
        <f t="shared" si="2"/>
        <v>0.5798479977661557</v>
      </c>
      <c r="E22" s="20"/>
      <c r="F22" s="20"/>
      <c r="G22" s="20"/>
      <c r="H22" s="20"/>
      <c r="I22" s="20"/>
      <c r="J22" s="20"/>
      <c r="K22" s="23"/>
      <c r="L22" s="23"/>
      <c r="M22" s="23"/>
      <c r="N22" s="23"/>
      <c r="O22" s="23"/>
      <c r="P22" s="23"/>
      <c r="Q22" s="23"/>
    </row>
    <row r="23" spans="1:64" x14ac:dyDescent="0.2">
      <c r="A23" s="322" t="s">
        <v>27</v>
      </c>
      <c r="B23" s="358">
        <f t="shared" si="0"/>
        <v>1832</v>
      </c>
      <c r="C23" s="358">
        <f t="shared" si="1"/>
        <v>1291.0403888780108</v>
      </c>
      <c r="D23" s="359">
        <f t="shared" si="2"/>
        <v>1.4190106024429758</v>
      </c>
      <c r="E23" s="20"/>
      <c r="F23" s="20"/>
      <c r="G23" s="20"/>
      <c r="H23" s="20"/>
      <c r="I23" s="20"/>
      <c r="J23" s="20"/>
      <c r="K23" s="23"/>
      <c r="L23" s="23"/>
      <c r="M23" s="23"/>
      <c r="N23" s="23"/>
      <c r="O23" s="23"/>
      <c r="P23" s="23"/>
      <c r="Q23" s="23"/>
    </row>
    <row r="24" spans="1:64" x14ac:dyDescent="0.2">
      <c r="A24" s="322" t="s">
        <v>28</v>
      </c>
      <c r="B24" s="358">
        <f t="shared" si="0"/>
        <v>42987.333333333336</v>
      </c>
      <c r="C24" s="358">
        <f t="shared" si="1"/>
        <v>7733.8907752701962</v>
      </c>
      <c r="D24" s="359">
        <f t="shared" si="2"/>
        <v>5.5583062371127818</v>
      </c>
      <c r="E24" s="20"/>
      <c r="F24" s="20"/>
      <c r="G24" s="356"/>
      <c r="H24" s="20"/>
      <c r="I24" s="20"/>
      <c r="J24" s="20"/>
      <c r="K24" s="23"/>
      <c r="L24" s="23"/>
      <c r="M24" s="23"/>
      <c r="N24" s="23"/>
      <c r="O24" s="23"/>
      <c r="P24" s="23"/>
      <c r="Q24" s="23"/>
    </row>
    <row r="25" spans="1:64" x14ac:dyDescent="0.2">
      <c r="A25" s="322" t="s">
        <v>29</v>
      </c>
      <c r="B25" s="358">
        <f t="shared" si="0"/>
        <v>5713.1333333333332</v>
      </c>
      <c r="C25" s="358">
        <f t="shared" si="1"/>
        <v>4911.813657858349</v>
      </c>
      <c r="D25" s="359">
        <f t="shared" si="2"/>
        <v>1.1631413020306589</v>
      </c>
      <c r="E25" s="20"/>
      <c r="F25" s="20"/>
      <c r="G25" s="20"/>
      <c r="H25" s="20"/>
      <c r="I25" s="20"/>
      <c r="J25" s="20"/>
      <c r="K25" s="23"/>
      <c r="L25" s="23"/>
      <c r="M25" s="23"/>
      <c r="N25" s="23"/>
      <c r="O25" s="23"/>
      <c r="P25" s="23"/>
      <c r="Q25" s="23"/>
    </row>
    <row r="26" spans="1:64" x14ac:dyDescent="0.2">
      <c r="A26" s="322" t="s">
        <v>30</v>
      </c>
      <c r="B26" s="358">
        <f t="shared" si="0"/>
        <v>44266.133333333331</v>
      </c>
      <c r="C26" s="358">
        <f t="shared" si="1"/>
        <v>6620.8560178819653</v>
      </c>
      <c r="D26" s="359">
        <f t="shared" si="2"/>
        <v>6.6858625552008633</v>
      </c>
      <c r="E26" s="20"/>
      <c r="F26" s="20"/>
      <c r="G26" s="356"/>
      <c r="H26" s="20"/>
      <c r="I26" s="20"/>
      <c r="J26" s="20"/>
      <c r="K26" s="23"/>
      <c r="L26" s="23"/>
      <c r="M26" s="357"/>
      <c r="N26" s="23"/>
      <c r="O26" s="23"/>
      <c r="P26" s="23"/>
      <c r="Q26" s="23"/>
    </row>
    <row r="27" spans="1:64" x14ac:dyDescent="0.2">
      <c r="A27" s="318" t="s">
        <v>31</v>
      </c>
      <c r="B27" s="360">
        <f t="shared" si="0"/>
        <v>16163</v>
      </c>
      <c r="C27" s="360">
        <f t="shared" si="1"/>
        <v>8819.6351074503891</v>
      </c>
      <c r="D27" s="361">
        <f t="shared" si="2"/>
        <v>1.8326154997440089</v>
      </c>
      <c r="E27" s="20"/>
      <c r="F27" s="20"/>
      <c r="G27" s="20"/>
      <c r="H27" s="20"/>
      <c r="I27" s="20"/>
      <c r="J27" s="20"/>
      <c r="K27" s="23"/>
      <c r="L27" s="23"/>
      <c r="M27" s="23"/>
      <c r="N27" s="23"/>
      <c r="O27" s="23"/>
      <c r="P27" s="23"/>
      <c r="Q27" s="23"/>
    </row>
    <row r="28" spans="1:64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3"/>
      <c r="L28" s="23"/>
      <c r="M28" s="23"/>
      <c r="N28" s="23"/>
      <c r="O28" s="23"/>
      <c r="P28" s="23"/>
      <c r="Q28" s="23"/>
    </row>
    <row r="29" spans="1:64" x14ac:dyDescent="0.2">
      <c r="A29" s="3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3"/>
      <c r="L29" s="23"/>
      <c r="M29" s="23"/>
      <c r="N29" s="23"/>
      <c r="O29" s="23"/>
      <c r="P29" s="23"/>
      <c r="Q29" s="23"/>
      <c r="R29" s="17"/>
      <c r="U29" s="13"/>
      <c r="AB29" s="6"/>
      <c r="AC29" s="6"/>
      <c r="AD29" s="6"/>
      <c r="AE29" s="6"/>
      <c r="AF29" s="6"/>
      <c r="AG29" s="6"/>
      <c r="AH29" s="6"/>
      <c r="AI29" s="17"/>
      <c r="AL29" s="13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1:64" x14ac:dyDescent="0.2">
      <c r="B30" s="20" t="s">
        <v>37</v>
      </c>
      <c r="C30" s="20" t="s">
        <v>37</v>
      </c>
      <c r="D30" s="20" t="s">
        <v>37</v>
      </c>
      <c r="E30" s="20" t="s">
        <v>37</v>
      </c>
      <c r="F30" s="20" t="s">
        <v>37</v>
      </c>
      <c r="G30" s="20" t="s">
        <v>37</v>
      </c>
      <c r="H30" s="20" t="s">
        <v>37</v>
      </c>
      <c r="I30" s="20" t="s">
        <v>37</v>
      </c>
      <c r="J30" s="20" t="s">
        <v>37</v>
      </c>
      <c r="K30" s="23" t="s">
        <v>37</v>
      </c>
      <c r="L30" s="23" t="s">
        <v>37</v>
      </c>
      <c r="M30" s="23" t="s">
        <v>37</v>
      </c>
      <c r="N30" s="23" t="s">
        <v>37</v>
      </c>
      <c r="O30" s="23" t="s">
        <v>37</v>
      </c>
      <c r="P30" s="23" t="s">
        <v>37</v>
      </c>
      <c r="Q30" s="23"/>
    </row>
    <row r="31" spans="1:64" x14ac:dyDescent="0.2">
      <c r="A31" s="316" t="s">
        <v>24</v>
      </c>
      <c r="B31" s="362">
        <f t="shared" ref="B31:P38" si="3">(B9/B$9)*100</f>
        <v>100</v>
      </c>
      <c r="C31" s="354">
        <f t="shared" si="3"/>
        <v>100</v>
      </c>
      <c r="D31" s="354">
        <f t="shared" si="3"/>
        <v>100</v>
      </c>
      <c r="E31" s="354">
        <f t="shared" si="3"/>
        <v>100</v>
      </c>
      <c r="F31" s="354">
        <f t="shared" si="3"/>
        <v>100</v>
      </c>
      <c r="G31" s="354">
        <f t="shared" si="3"/>
        <v>100</v>
      </c>
      <c r="H31" s="354">
        <f t="shared" si="3"/>
        <v>100</v>
      </c>
      <c r="I31" s="354">
        <f t="shared" si="3"/>
        <v>100</v>
      </c>
      <c r="J31" s="354">
        <f t="shared" si="3"/>
        <v>100</v>
      </c>
      <c r="K31" s="354">
        <f t="shared" si="3"/>
        <v>100</v>
      </c>
      <c r="L31" s="354">
        <f t="shared" si="3"/>
        <v>100</v>
      </c>
      <c r="M31" s="354">
        <f t="shared" si="3"/>
        <v>100</v>
      </c>
      <c r="N31" s="354">
        <f t="shared" si="3"/>
        <v>100</v>
      </c>
      <c r="O31" s="354">
        <f t="shared" si="3"/>
        <v>100</v>
      </c>
      <c r="P31" s="363">
        <f t="shared" si="3"/>
        <v>100</v>
      </c>
      <c r="Q31" s="23"/>
    </row>
    <row r="32" spans="1:64" x14ac:dyDescent="0.2">
      <c r="A32" s="322" t="s">
        <v>25</v>
      </c>
      <c r="B32" s="364">
        <f t="shared" si="3"/>
        <v>43.122217814800123</v>
      </c>
      <c r="C32" s="358">
        <f t="shared" si="3"/>
        <v>88.660655774749728</v>
      </c>
      <c r="D32" s="358">
        <f t="shared" si="3"/>
        <v>41.804365464152141</v>
      </c>
      <c r="E32" s="358">
        <v>39.39039408866995</v>
      </c>
      <c r="F32" s="358">
        <v>89.113159261896058</v>
      </c>
      <c r="G32" s="358">
        <v>37.417224825911241</v>
      </c>
      <c r="H32" s="358">
        <f t="shared" si="3"/>
        <v>66.368726058343981</v>
      </c>
      <c r="I32" s="358">
        <f t="shared" si="3"/>
        <v>88.619472700851148</v>
      </c>
      <c r="J32" s="358">
        <f t="shared" si="3"/>
        <v>45.298681569095542</v>
      </c>
      <c r="K32" s="365">
        <f t="shared" si="3"/>
        <v>97.666583478911903</v>
      </c>
      <c r="L32" s="365">
        <f t="shared" si="3"/>
        <v>71.186654871730056</v>
      </c>
      <c r="M32" s="365">
        <f t="shared" si="3"/>
        <v>54.758405498903386</v>
      </c>
      <c r="N32" s="365">
        <f t="shared" si="3"/>
        <v>82.873000755361431</v>
      </c>
      <c r="O32" s="365">
        <f t="shared" si="3"/>
        <v>48.41549295774648</v>
      </c>
      <c r="P32" s="366">
        <f t="shared" si="3"/>
        <v>38.259885584962596</v>
      </c>
      <c r="Q32" s="23"/>
    </row>
    <row r="33" spans="1:18" x14ac:dyDescent="0.2">
      <c r="A33" s="322" t="s">
        <v>26</v>
      </c>
      <c r="B33" s="364">
        <f t="shared" si="3"/>
        <v>0</v>
      </c>
      <c r="C33" s="358">
        <f t="shared" si="3"/>
        <v>0.87225724809617422</v>
      </c>
      <c r="D33" s="358">
        <f t="shared" si="3"/>
        <v>0</v>
      </c>
      <c r="E33" s="358">
        <v>0</v>
      </c>
      <c r="F33" s="358">
        <v>1.1987454541956091</v>
      </c>
      <c r="G33" s="358">
        <v>0</v>
      </c>
      <c r="H33" s="358">
        <f t="shared" si="3"/>
        <v>1.170808368529614</v>
      </c>
      <c r="I33" s="358">
        <f t="shared" si="3"/>
        <v>1.772887689433257</v>
      </c>
      <c r="J33" s="358">
        <f t="shared" si="3"/>
        <v>0</v>
      </c>
      <c r="K33" s="365">
        <f t="shared" si="3"/>
        <v>6.0248731386739873</v>
      </c>
      <c r="L33" s="365">
        <f t="shared" si="3"/>
        <v>0.71275116896246682</v>
      </c>
      <c r="M33" s="365">
        <f t="shared" si="3"/>
        <v>0.66701336287788004</v>
      </c>
      <c r="N33" s="365">
        <f t="shared" si="3"/>
        <v>1.6617951328450853</v>
      </c>
      <c r="O33" s="365">
        <f t="shared" si="3"/>
        <v>0</v>
      </c>
      <c r="P33" s="366">
        <f t="shared" si="3"/>
        <v>0</v>
      </c>
      <c r="Q33" s="23"/>
    </row>
    <row r="34" spans="1:18" x14ac:dyDescent="0.2">
      <c r="A34" s="322" t="s">
        <v>27</v>
      </c>
      <c r="B34" s="364">
        <f t="shared" si="3"/>
        <v>1.595486799770814</v>
      </c>
      <c r="C34" s="358">
        <f t="shared" si="3"/>
        <v>5.0279077124714711</v>
      </c>
      <c r="D34" s="358">
        <f t="shared" si="3"/>
        <v>3.1286486058615162</v>
      </c>
      <c r="E34" s="358">
        <v>1.6912972085385878</v>
      </c>
      <c r="F34" s="358">
        <v>3.265282561428489</v>
      </c>
      <c r="G34" s="358">
        <v>2.9087528224199759</v>
      </c>
      <c r="H34" s="358">
        <f t="shared" si="3"/>
        <v>3.8306649641489048</v>
      </c>
      <c r="I34" s="358">
        <f t="shared" si="3"/>
        <v>4.2121652480797174</v>
      </c>
      <c r="J34" s="358">
        <f t="shared" si="3"/>
        <v>3.1758088727325342</v>
      </c>
      <c r="K34" s="365">
        <f t="shared" si="3"/>
        <v>12.465685051160468</v>
      </c>
      <c r="L34" s="365">
        <f t="shared" si="3"/>
        <v>3.1265006950587639</v>
      </c>
      <c r="M34" s="365">
        <f t="shared" si="3"/>
        <v>5.010513939448753</v>
      </c>
      <c r="N34" s="365">
        <f t="shared" si="3"/>
        <v>7.51420407895169</v>
      </c>
      <c r="O34" s="365">
        <f t="shared" si="3"/>
        <v>1.232394366197183</v>
      </c>
      <c r="P34" s="366">
        <f t="shared" si="3"/>
        <v>3.1621298799270758</v>
      </c>
      <c r="Q34" s="23"/>
    </row>
    <row r="35" spans="1:18" x14ac:dyDescent="0.2">
      <c r="A35" s="322" t="s">
        <v>28</v>
      </c>
      <c r="B35" s="364">
        <f t="shared" si="3"/>
        <v>91.559786680770415</v>
      </c>
      <c r="C35" s="358">
        <f t="shared" si="3"/>
        <v>100.4881025015253</v>
      </c>
      <c r="D35" s="358">
        <f t="shared" si="3"/>
        <v>100.00197890487404</v>
      </c>
      <c r="E35" s="358">
        <v>89.552545155993428</v>
      </c>
      <c r="F35" s="358">
        <v>91.198937869196286</v>
      </c>
      <c r="G35" s="358">
        <v>94.398800827277384</v>
      </c>
      <c r="H35" s="358">
        <f t="shared" si="3"/>
        <v>92.973185345250954</v>
      </c>
      <c r="I35" s="358">
        <f t="shared" si="3"/>
        <v>96.65144280672618</v>
      </c>
      <c r="J35" s="358">
        <f t="shared" si="3"/>
        <v>99.159025554771858</v>
      </c>
      <c r="K35" s="365">
        <f t="shared" si="3"/>
        <v>101.92579652275184</v>
      </c>
      <c r="L35" s="365">
        <f t="shared" si="3"/>
        <v>92.915455579426265</v>
      </c>
      <c r="M35" s="365">
        <f t="shared" si="3"/>
        <v>92.995229158658745</v>
      </c>
      <c r="N35" s="365">
        <f t="shared" si="3"/>
        <v>98.489277151959016</v>
      </c>
      <c r="O35" s="365">
        <f t="shared" si="3"/>
        <v>92.869718309859152</v>
      </c>
      <c r="P35" s="366">
        <f t="shared" si="3"/>
        <v>95.014773370214371</v>
      </c>
      <c r="Q35" s="23"/>
    </row>
    <row r="36" spans="1:18" x14ac:dyDescent="0.2">
      <c r="A36" s="322" t="s">
        <v>29</v>
      </c>
      <c r="B36" s="364">
        <f t="shared" si="3"/>
        <v>6.3114284455022265</v>
      </c>
      <c r="C36" s="358">
        <f t="shared" si="3"/>
        <v>12.760716787562426</v>
      </c>
      <c r="D36" s="358">
        <f t="shared" si="3"/>
        <v>7.1834246927750183</v>
      </c>
      <c r="E36" s="358">
        <v>5.2791461412151071</v>
      </c>
      <c r="F36" s="358">
        <v>13.42864289700025</v>
      </c>
      <c r="G36" s="358">
        <v>9.796406276682541</v>
      </c>
      <c r="H36" s="358">
        <f t="shared" si="3"/>
        <v>7.6416854925842257</v>
      </c>
      <c r="I36" s="358">
        <f t="shared" si="3"/>
        <v>16.084700020759808</v>
      </c>
      <c r="J36" s="358">
        <f t="shared" si="3"/>
        <v>7.2468486065143871</v>
      </c>
      <c r="K36" s="365">
        <f t="shared" si="3"/>
        <v>46.753597870393477</v>
      </c>
      <c r="L36" s="365">
        <f t="shared" si="3"/>
        <v>12.680399342853532</v>
      </c>
      <c r="M36" s="365">
        <f t="shared" si="3"/>
        <v>13.670382345625976</v>
      </c>
      <c r="N36" s="365">
        <f t="shared" si="3"/>
        <v>13.885513481559327</v>
      </c>
      <c r="O36" s="365">
        <f t="shared" si="3"/>
        <v>5.701291079812207</v>
      </c>
      <c r="P36" s="366">
        <f t="shared" si="3"/>
        <v>10.94486703966807</v>
      </c>
      <c r="Q36" s="23"/>
    </row>
    <row r="37" spans="1:18" x14ac:dyDescent="0.2">
      <c r="A37" s="322" t="s">
        <v>30</v>
      </c>
      <c r="B37" s="364">
        <f t="shared" si="3"/>
        <v>84.829653135880818</v>
      </c>
      <c r="C37" s="358">
        <f t="shared" si="3"/>
        <v>107.47745915531151</v>
      </c>
      <c r="D37" s="358">
        <f t="shared" si="3"/>
        <v>95.868046622998833</v>
      </c>
      <c r="E37" s="358">
        <v>87.949507389162562</v>
      </c>
      <c r="F37" s="358">
        <v>98.114332993400168</v>
      </c>
      <c r="G37" s="358">
        <v>92.398914672789019</v>
      </c>
      <c r="H37" s="358">
        <f t="shared" si="3"/>
        <v>99.216187015027984</v>
      </c>
      <c r="I37" s="358">
        <f t="shared" si="3"/>
        <v>102.75897861739671</v>
      </c>
      <c r="J37" s="358">
        <f t="shared" si="3"/>
        <v>89.975222903441662</v>
      </c>
      <c r="K37" s="365">
        <f t="shared" si="3"/>
        <v>106.79643956409618</v>
      </c>
      <c r="L37" s="365">
        <f t="shared" si="3"/>
        <v>106.47289270820168</v>
      </c>
      <c r="M37" s="365">
        <f t="shared" si="3"/>
        <v>95.505008252877204</v>
      </c>
      <c r="N37" s="365">
        <f t="shared" si="3"/>
        <v>106.64389635127591</v>
      </c>
      <c r="O37" s="365">
        <f t="shared" si="3"/>
        <v>102.26525821596243</v>
      </c>
      <c r="P37" s="366">
        <f t="shared" si="3"/>
        <v>107.36782548563527</v>
      </c>
      <c r="Q37" s="23"/>
    </row>
    <row r="38" spans="1:18" x14ac:dyDescent="0.2">
      <c r="A38" s="318" t="s">
        <v>31</v>
      </c>
      <c r="B38" s="367">
        <f t="shared" si="3"/>
        <v>17.338798536735865</v>
      </c>
      <c r="C38" s="360">
        <f t="shared" si="3"/>
        <v>38.33186450636115</v>
      </c>
      <c r="D38" s="360">
        <f t="shared" si="3"/>
        <v>21.322700017810146</v>
      </c>
      <c r="E38" s="360">
        <v>17.970032840722496</v>
      </c>
      <c r="F38" s="360">
        <v>35.496719324238519</v>
      </c>
      <c r="G38" s="360">
        <v>20.494089520520653</v>
      </c>
      <c r="H38" s="360">
        <f t="shared" si="3"/>
        <v>39.365484726451236</v>
      </c>
      <c r="I38" s="360">
        <f t="shared" si="3"/>
        <v>55.295827278389041</v>
      </c>
      <c r="J38" s="360">
        <f t="shared" si="3"/>
        <v>23.713670808239744</v>
      </c>
      <c r="K38" s="368">
        <f t="shared" si="3"/>
        <v>86.912486481989845</v>
      </c>
      <c r="L38" s="368">
        <f t="shared" si="3"/>
        <v>47.061797042840894</v>
      </c>
      <c r="M38" s="368">
        <f t="shared" si="3"/>
        <v>31.177787324485045</v>
      </c>
      <c r="N38" s="368">
        <f t="shared" si="3"/>
        <v>54.451706131564258</v>
      </c>
      <c r="O38" s="368">
        <f t="shared" si="3"/>
        <v>25.862676056338032</v>
      </c>
      <c r="P38" s="369">
        <f t="shared" si="3"/>
        <v>29.716477022694409</v>
      </c>
      <c r="Q38" s="23"/>
    </row>
    <row r="39" spans="1:18" x14ac:dyDescent="0.2">
      <c r="A39" s="30"/>
      <c r="B39" s="358"/>
      <c r="C39" s="358"/>
      <c r="D39" s="358"/>
      <c r="E39" s="358"/>
      <c r="F39" s="358"/>
      <c r="G39" s="358"/>
      <c r="H39" s="358"/>
      <c r="I39" s="358"/>
      <c r="J39" s="358"/>
      <c r="K39" s="365"/>
      <c r="L39" s="365"/>
      <c r="M39" s="365"/>
      <c r="N39" s="365"/>
      <c r="O39" s="365"/>
      <c r="P39" s="365"/>
      <c r="Q39" s="365"/>
      <c r="R39" s="15"/>
    </row>
    <row r="40" spans="1:18" x14ac:dyDescent="0.2">
      <c r="A40" s="30" t="s">
        <v>38</v>
      </c>
      <c r="B40" s="358"/>
      <c r="C40" s="358"/>
      <c r="D40" s="358"/>
      <c r="E40" s="358"/>
      <c r="F40" s="358"/>
      <c r="G40" s="358"/>
      <c r="H40" s="358"/>
      <c r="I40" s="358"/>
      <c r="J40" s="358"/>
      <c r="K40" s="365"/>
      <c r="L40" s="365"/>
      <c r="M40" s="365"/>
      <c r="N40" s="365"/>
      <c r="O40" s="365"/>
      <c r="P40" s="365"/>
      <c r="Q40" s="365"/>
      <c r="R40" s="15"/>
    </row>
    <row r="41" spans="1:18" x14ac:dyDescent="0.2">
      <c r="A41" s="30"/>
      <c r="B41" s="370" t="s">
        <v>33</v>
      </c>
      <c r="C41" s="371" t="s">
        <v>34</v>
      </c>
      <c r="D41" s="355" t="s">
        <v>35</v>
      </c>
      <c r="E41" s="358"/>
      <c r="F41" s="358"/>
      <c r="G41" s="358"/>
      <c r="H41" s="358"/>
      <c r="I41" s="358"/>
      <c r="J41" s="358"/>
      <c r="K41" s="365"/>
      <c r="L41" s="365"/>
      <c r="M41" s="365"/>
      <c r="N41" s="365"/>
      <c r="O41" s="365"/>
      <c r="P41" s="365"/>
      <c r="Q41" s="365"/>
      <c r="R41" s="15"/>
    </row>
    <row r="42" spans="1:18" x14ac:dyDescent="0.2">
      <c r="A42" s="316" t="s">
        <v>24</v>
      </c>
      <c r="B42" s="354">
        <f t="shared" ref="B42:B49" si="4">AVERAGE(B31:P31)</f>
        <v>100</v>
      </c>
      <c r="C42" s="354">
        <f t="shared" ref="C42:C49" si="5">STDEV(B31:P31)</f>
        <v>0</v>
      </c>
      <c r="D42" s="363">
        <f>(C42/B42)</f>
        <v>0</v>
      </c>
      <c r="E42" s="358"/>
      <c r="F42" s="358"/>
      <c r="G42" s="358"/>
      <c r="H42" s="358"/>
      <c r="I42" s="358"/>
      <c r="J42" s="358"/>
      <c r="K42" s="365"/>
      <c r="L42" s="365"/>
      <c r="M42" s="365"/>
      <c r="N42" s="365"/>
      <c r="O42" s="365"/>
      <c r="P42" s="365"/>
      <c r="Q42" s="365"/>
      <c r="R42" s="15"/>
    </row>
    <row r="43" spans="1:18" x14ac:dyDescent="0.2">
      <c r="A43" s="322" t="s">
        <v>25</v>
      </c>
      <c r="B43" s="358">
        <f t="shared" si="4"/>
        <v>62.196994713739045</v>
      </c>
      <c r="C43" s="358">
        <f t="shared" si="5"/>
        <v>22.239674889777088</v>
      </c>
      <c r="D43" s="373">
        <f t="shared" ref="D43:D49" si="6">(C43/B43)</f>
        <v>0.35756831969349867</v>
      </c>
      <c r="E43" s="358"/>
      <c r="F43" s="358"/>
      <c r="G43" s="358"/>
      <c r="H43" s="358"/>
      <c r="I43" s="358"/>
      <c r="J43" s="358"/>
      <c r="K43" s="365"/>
      <c r="L43" s="365"/>
      <c r="M43" s="365"/>
      <c r="N43" s="365"/>
      <c r="O43" s="365"/>
      <c r="P43" s="365"/>
      <c r="Q43" s="365"/>
      <c r="R43" s="15"/>
    </row>
    <row r="44" spans="1:18" x14ac:dyDescent="0.2">
      <c r="A44" s="322" t="s">
        <v>26</v>
      </c>
      <c r="B44" s="358">
        <f t="shared" si="4"/>
        <v>0.93874210424093829</v>
      </c>
      <c r="C44" s="358">
        <f t="shared" si="5"/>
        <v>1.5470427029758451</v>
      </c>
      <c r="D44" s="373">
        <f t="shared" si="6"/>
        <v>1.6479954355800153</v>
      </c>
      <c r="E44" s="20"/>
      <c r="F44" s="20"/>
      <c r="G44" s="20"/>
      <c r="H44" s="20"/>
      <c r="I44" s="20"/>
      <c r="J44" s="20"/>
      <c r="K44" s="23"/>
      <c r="L44" s="23"/>
      <c r="M44" s="23"/>
      <c r="N44" s="23"/>
      <c r="O44" s="23"/>
      <c r="P44" s="23"/>
      <c r="Q44" s="23"/>
    </row>
    <row r="45" spans="1:18" x14ac:dyDescent="0.2">
      <c r="A45" s="322" t="s">
        <v>27</v>
      </c>
      <c r="B45" s="358">
        <f t="shared" si="4"/>
        <v>4.0898295204130637</v>
      </c>
      <c r="C45" s="358">
        <f t="shared" si="5"/>
        <v>2.7960874411253642</v>
      </c>
      <c r="D45" s="373">
        <f t="shared" si="6"/>
        <v>0.68366845785859687</v>
      </c>
      <c r="E45" s="20"/>
      <c r="F45" s="20"/>
      <c r="G45" s="20"/>
      <c r="H45" s="20"/>
      <c r="I45" s="20"/>
      <c r="J45" s="20"/>
      <c r="K45" s="23"/>
      <c r="L45" s="23"/>
      <c r="M45" s="23"/>
      <c r="N45" s="23"/>
      <c r="O45" s="23"/>
      <c r="P45" s="23"/>
      <c r="Q45" s="23"/>
    </row>
    <row r="46" spans="1:18" x14ac:dyDescent="0.2">
      <c r="A46" s="322" t="s">
        <v>28</v>
      </c>
      <c r="B46" s="358">
        <f t="shared" si="4"/>
        <v>95.346270382617007</v>
      </c>
      <c r="C46" s="358">
        <f t="shared" si="5"/>
        <v>3.8437059596708796</v>
      </c>
      <c r="D46" s="373">
        <f t="shared" si="6"/>
        <v>4.031312335811766E-2</v>
      </c>
      <c r="E46" s="20"/>
      <c r="F46" s="20"/>
      <c r="G46" s="20"/>
      <c r="H46" s="20"/>
      <c r="I46" s="20"/>
      <c r="J46" s="20"/>
      <c r="K46" s="23"/>
      <c r="L46" s="23"/>
      <c r="M46" s="23"/>
      <c r="N46" s="23"/>
      <c r="O46" s="23"/>
      <c r="P46" s="23"/>
      <c r="Q46" s="23"/>
    </row>
    <row r="47" spans="1:18" x14ac:dyDescent="0.2">
      <c r="A47" s="322" t="s">
        <v>29</v>
      </c>
      <c r="B47" s="358">
        <f t="shared" si="4"/>
        <v>12.624603368033904</v>
      </c>
      <c r="C47" s="358">
        <f t="shared" si="5"/>
        <v>10.05709674746184</v>
      </c>
      <c r="D47" s="373">
        <f t="shared" si="6"/>
        <v>0.79662674971056013</v>
      </c>
      <c r="E47" s="20"/>
      <c r="F47" s="20"/>
      <c r="G47" s="20"/>
      <c r="H47" s="20"/>
      <c r="I47" s="20"/>
      <c r="J47" s="20"/>
      <c r="K47" s="23"/>
      <c r="L47" s="23"/>
      <c r="M47" s="23"/>
      <c r="N47" s="23"/>
      <c r="O47" s="23"/>
      <c r="P47" s="23"/>
      <c r="Q47" s="23"/>
    </row>
    <row r="48" spans="1:18" x14ac:dyDescent="0.2">
      <c r="A48" s="322" t="s">
        <v>30</v>
      </c>
      <c r="B48" s="358">
        <f t="shared" si="4"/>
        <v>98.909308205563846</v>
      </c>
      <c r="C48" s="358">
        <f t="shared" si="5"/>
        <v>7.617659505258513</v>
      </c>
      <c r="D48" s="373">
        <f t="shared" si="6"/>
        <v>7.7016608886058352E-2</v>
      </c>
      <c r="E48" s="20"/>
      <c r="F48" s="20"/>
      <c r="G48" s="20"/>
      <c r="H48" s="20"/>
      <c r="I48" s="20"/>
      <c r="J48" s="20"/>
      <c r="K48" s="23"/>
      <c r="L48" s="23"/>
      <c r="M48" s="23"/>
      <c r="N48" s="23"/>
      <c r="O48" s="23"/>
      <c r="P48" s="23"/>
      <c r="Q48" s="23"/>
    </row>
    <row r="49" spans="1:17" x14ac:dyDescent="0.2">
      <c r="A49" s="318" t="s">
        <v>31</v>
      </c>
      <c r="B49" s="360">
        <f t="shared" si="4"/>
        <v>36.300807841292091</v>
      </c>
      <c r="C49" s="360">
        <f t="shared" si="5"/>
        <v>18.686380261608278</v>
      </c>
      <c r="D49" s="374">
        <f t="shared" si="6"/>
        <v>0.51476485987048914</v>
      </c>
      <c r="E49" s="20"/>
      <c r="F49" s="20"/>
      <c r="G49" s="20"/>
      <c r="H49" s="20"/>
      <c r="I49" s="20"/>
      <c r="J49" s="20"/>
      <c r="K49" s="23"/>
      <c r="L49" s="23"/>
      <c r="M49" s="23"/>
      <c r="N49" s="23"/>
      <c r="O49" s="23"/>
      <c r="P49" s="23"/>
      <c r="Q49" s="23"/>
    </row>
    <row r="50" spans="1:17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3"/>
      <c r="L50" s="23"/>
      <c r="M50" s="23"/>
      <c r="N50" s="23"/>
      <c r="O50" s="23"/>
      <c r="P50" s="23"/>
      <c r="Q50" s="23"/>
    </row>
    <row r="51" spans="1:17" x14ac:dyDescent="0.2">
      <c r="A51" s="4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x14ac:dyDescent="0.2">
      <c r="A52" s="4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x14ac:dyDescent="0.2">
      <c r="A53" s="4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x14ac:dyDescent="0.2">
      <c r="A54" s="4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x14ac:dyDescent="0.2">
      <c r="A55" s="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x14ac:dyDescent="0.2">
      <c r="A56" s="4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x14ac:dyDescent="0.2">
      <c r="A57" s="4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x14ac:dyDescent="0.2">
      <c r="A58" s="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x14ac:dyDescent="0.2">
      <c r="A59" s="4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x14ac:dyDescent="0.2">
      <c r="A60" s="4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x14ac:dyDescent="0.2">
      <c r="A61" s="4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3"/>
      <c r="L62" s="23"/>
      <c r="M62" s="23"/>
      <c r="N62" s="23"/>
      <c r="O62" s="23"/>
      <c r="P62" s="23"/>
      <c r="Q62" s="23"/>
    </row>
    <row r="63" spans="1:17" x14ac:dyDescent="0.2">
      <c r="B63" s="20"/>
      <c r="C63" s="20"/>
      <c r="D63" s="20"/>
      <c r="E63" s="20"/>
      <c r="F63" s="20"/>
      <c r="G63" s="20"/>
      <c r="H63" s="20"/>
      <c r="I63" s="20"/>
      <c r="J63" s="20"/>
      <c r="K63" s="23"/>
      <c r="L63" s="23"/>
      <c r="M63" s="23"/>
      <c r="N63" s="23"/>
      <c r="O63" s="23"/>
      <c r="P63" s="23"/>
      <c r="Q63" s="23"/>
    </row>
    <row r="64" spans="1:17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3"/>
      <c r="L64" s="23"/>
      <c r="M64" s="23"/>
      <c r="N64" s="23"/>
      <c r="O64" s="23"/>
      <c r="P64" s="23"/>
      <c r="Q64" s="23"/>
    </row>
    <row r="65" spans="2:17" x14ac:dyDescent="0.2">
      <c r="B65" s="20"/>
      <c r="C65" s="20"/>
      <c r="D65" s="20"/>
      <c r="E65" s="20"/>
      <c r="F65" s="20"/>
      <c r="G65" s="20"/>
      <c r="H65" s="20"/>
      <c r="I65" s="20"/>
      <c r="J65" s="20"/>
      <c r="K65" s="23"/>
      <c r="L65" s="23"/>
      <c r="M65" s="23"/>
      <c r="N65" s="23"/>
      <c r="O65" s="23"/>
      <c r="P65" s="23"/>
      <c r="Q65" s="23"/>
    </row>
    <row r="66" spans="2:17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3"/>
      <c r="L66" s="23"/>
      <c r="M66" s="23"/>
      <c r="N66" s="23"/>
      <c r="O66" s="23"/>
      <c r="P66" s="23"/>
      <c r="Q66" s="23"/>
    </row>
    <row r="67" spans="2:17" x14ac:dyDescent="0.2">
      <c r="B67" s="20"/>
      <c r="C67" s="20"/>
      <c r="D67" s="20"/>
      <c r="E67" s="20"/>
      <c r="F67" s="20"/>
      <c r="G67" s="20"/>
      <c r="H67" s="20"/>
      <c r="I67" s="20"/>
      <c r="J67" s="20"/>
      <c r="K67" s="23"/>
      <c r="L67" s="23"/>
      <c r="M67" s="23"/>
      <c r="N67" s="23"/>
      <c r="O67" s="23"/>
      <c r="P67" s="23"/>
      <c r="Q67" s="23"/>
    </row>
    <row r="68" spans="2:17" x14ac:dyDescent="0.2">
      <c r="B68" s="20"/>
      <c r="C68" s="20"/>
      <c r="D68" s="20"/>
      <c r="E68" s="20"/>
      <c r="F68" s="20"/>
      <c r="G68" s="20"/>
      <c r="H68" s="20"/>
      <c r="I68" s="20"/>
      <c r="J68" s="20"/>
      <c r="K68" s="23"/>
      <c r="L68" s="23"/>
      <c r="M68" s="23"/>
      <c r="N68" s="23"/>
      <c r="O68" s="23"/>
      <c r="P68" s="23"/>
      <c r="Q68" s="23"/>
    </row>
    <row r="69" spans="2:17" x14ac:dyDescent="0.2">
      <c r="B69" s="20"/>
      <c r="C69" s="20"/>
      <c r="D69" s="20"/>
      <c r="E69" s="20"/>
      <c r="F69" s="20"/>
      <c r="G69" s="20"/>
      <c r="H69" s="20"/>
      <c r="I69" s="20"/>
      <c r="J69" s="20"/>
      <c r="K69" s="23"/>
      <c r="L69" s="23"/>
      <c r="M69" s="23"/>
      <c r="N69" s="23"/>
      <c r="O69" s="23"/>
      <c r="P69" s="23"/>
      <c r="Q69" s="23"/>
    </row>
    <row r="70" spans="2:17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3"/>
      <c r="L70" s="23"/>
      <c r="M70" s="23"/>
      <c r="N70" s="23"/>
      <c r="O70" s="23"/>
      <c r="P70" s="23"/>
      <c r="Q70" s="23"/>
    </row>
    <row r="71" spans="2:17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3"/>
      <c r="L71" s="23"/>
      <c r="M71" s="23"/>
      <c r="N71" s="23"/>
      <c r="O71" s="23"/>
      <c r="P71" s="23"/>
      <c r="Q71" s="23"/>
    </row>
    <row r="72" spans="2:17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3"/>
      <c r="L72" s="23"/>
      <c r="M72" s="23"/>
      <c r="N72" s="23"/>
      <c r="O72" s="23"/>
      <c r="P72" s="23"/>
      <c r="Q72" s="23"/>
    </row>
    <row r="73" spans="2:17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3"/>
      <c r="L73" s="23"/>
      <c r="M73" s="23"/>
      <c r="N73" s="23"/>
      <c r="O73" s="23"/>
      <c r="P73" s="23"/>
      <c r="Q73" s="23"/>
    </row>
    <row r="74" spans="2:17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3"/>
      <c r="L74" s="23"/>
      <c r="M74" s="23"/>
      <c r="N74" s="23"/>
      <c r="O74" s="23"/>
      <c r="P74" s="23"/>
      <c r="Q74" s="23"/>
    </row>
    <row r="75" spans="2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3"/>
      <c r="L75" s="23"/>
      <c r="M75" s="23"/>
      <c r="N75" s="23"/>
      <c r="O75" s="23"/>
      <c r="P75" s="23"/>
      <c r="Q75" s="23"/>
    </row>
    <row r="76" spans="2:17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3"/>
      <c r="L76" s="23"/>
      <c r="M76" s="23"/>
      <c r="N76" s="23"/>
      <c r="O76" s="23"/>
      <c r="P76" s="23"/>
      <c r="Q76" s="23"/>
    </row>
    <row r="77" spans="2:17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3"/>
      <c r="L77" s="23"/>
      <c r="M77" s="23"/>
      <c r="N77" s="23"/>
      <c r="O77" s="23"/>
      <c r="P77" s="23"/>
      <c r="Q77" s="23"/>
    </row>
    <row r="78" spans="2:17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3"/>
      <c r="L78" s="23"/>
      <c r="M78" s="23"/>
      <c r="N78" s="23"/>
      <c r="O78" s="23"/>
      <c r="P78" s="23"/>
      <c r="Q78" s="23"/>
    </row>
    <row r="79" spans="2:17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3"/>
      <c r="L79" s="23"/>
      <c r="M79" s="23"/>
      <c r="N79" s="23"/>
      <c r="O79" s="23"/>
      <c r="P79" s="23"/>
      <c r="Q79" s="23"/>
    </row>
    <row r="80" spans="2:17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3"/>
      <c r="L80" s="23"/>
      <c r="M80" s="23"/>
      <c r="N80" s="23"/>
      <c r="O80" s="23"/>
      <c r="P80" s="23"/>
      <c r="Q80" s="23"/>
    </row>
    <row r="81" spans="2:17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3"/>
      <c r="L81" s="23"/>
      <c r="M81" s="23"/>
      <c r="N81" s="23"/>
      <c r="O81" s="23"/>
      <c r="P81" s="23"/>
      <c r="Q81" s="23"/>
    </row>
    <row r="82" spans="2:17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3"/>
      <c r="L82" s="23"/>
      <c r="M82" s="23"/>
      <c r="N82" s="23"/>
      <c r="O82" s="23"/>
      <c r="P82" s="23"/>
      <c r="Q82" s="23"/>
    </row>
    <row r="83" spans="2:17" x14ac:dyDescent="0.2">
      <c r="E83" s="20"/>
      <c r="F83" s="20"/>
      <c r="G83" s="20"/>
    </row>
    <row r="84" spans="2:17" x14ac:dyDescent="0.2">
      <c r="E84" s="20"/>
      <c r="F84" s="20"/>
      <c r="G84" s="20"/>
    </row>
    <row r="85" spans="2:17" x14ac:dyDescent="0.2">
      <c r="E85" s="20"/>
      <c r="F85" s="20"/>
      <c r="G85" s="20"/>
    </row>
    <row r="86" spans="2:17" x14ac:dyDescent="0.2">
      <c r="E86" s="20"/>
      <c r="F86" s="20"/>
      <c r="G86" s="20"/>
    </row>
    <row r="87" spans="2:17" x14ac:dyDescent="0.2">
      <c r="E87" s="20"/>
      <c r="F87" s="20"/>
      <c r="G87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A062-B840-47D4-A04B-6162FBFBBE6B}">
  <dimension ref="A2:AA20"/>
  <sheetViews>
    <sheetView workbookViewId="0">
      <selection activeCell="D14" sqref="D14"/>
    </sheetView>
  </sheetViews>
  <sheetFormatPr defaultRowHeight="12.75" x14ac:dyDescent="0.2"/>
  <cols>
    <col min="1" max="1" width="19.140625" style="5" customWidth="1"/>
    <col min="2" max="22" width="9.140625" style="5"/>
    <col min="23" max="23" width="9" style="12" customWidth="1"/>
    <col min="24" max="26" width="9.140625" style="12"/>
    <col min="27" max="16384" width="9.140625" style="5"/>
  </cols>
  <sheetData>
    <row r="2" spans="1:27" s="41" customFormat="1" x14ac:dyDescent="0.2">
      <c r="A2" s="40" t="s">
        <v>73</v>
      </c>
      <c r="B2" s="40"/>
      <c r="C2" s="43" t="s">
        <v>25</v>
      </c>
      <c r="D2" s="43"/>
      <c r="E2" s="40"/>
      <c r="F2" s="43" t="s">
        <v>26</v>
      </c>
      <c r="G2" s="43"/>
      <c r="H2" s="40"/>
      <c r="I2" s="43" t="s">
        <v>27</v>
      </c>
      <c r="J2" s="44"/>
      <c r="K2" s="40"/>
      <c r="L2" s="43" t="s">
        <v>28</v>
      </c>
      <c r="M2" s="44"/>
      <c r="N2" s="40"/>
      <c r="O2" s="43" t="s">
        <v>29</v>
      </c>
      <c r="P2" s="44"/>
      <c r="Q2" s="40"/>
      <c r="R2" s="43" t="s">
        <v>30</v>
      </c>
      <c r="S2" s="44"/>
      <c r="T2" s="40"/>
      <c r="U2" s="43" t="s">
        <v>31</v>
      </c>
      <c r="V2" s="43"/>
      <c r="W2" s="255"/>
      <c r="X2" s="254"/>
      <c r="Y2" s="254"/>
      <c r="Z2" s="254"/>
      <c r="AA2" s="44"/>
    </row>
    <row r="3" spans="1:27" s="24" customFormat="1" x14ac:dyDescent="0.2">
      <c r="A3" s="41" t="s">
        <v>74</v>
      </c>
      <c r="B3" s="37">
        <v>20</v>
      </c>
      <c r="C3" s="37">
        <v>40</v>
      </c>
      <c r="D3" s="37">
        <v>60</v>
      </c>
      <c r="E3" s="37">
        <v>20</v>
      </c>
      <c r="F3" s="37">
        <v>40</v>
      </c>
      <c r="G3" s="37">
        <v>60</v>
      </c>
      <c r="H3" s="37">
        <v>20</v>
      </c>
      <c r="I3" s="37">
        <v>40</v>
      </c>
      <c r="J3" s="37">
        <v>60</v>
      </c>
      <c r="K3" s="37">
        <v>20</v>
      </c>
      <c r="L3" s="37">
        <v>40</v>
      </c>
      <c r="M3" s="37">
        <v>60</v>
      </c>
      <c r="N3" s="37">
        <v>20</v>
      </c>
      <c r="O3" s="37">
        <v>40</v>
      </c>
      <c r="P3" s="37">
        <v>60</v>
      </c>
      <c r="Q3" s="37">
        <v>20</v>
      </c>
      <c r="R3" s="37">
        <v>40</v>
      </c>
      <c r="S3" s="37">
        <v>60</v>
      </c>
      <c r="T3" s="37">
        <v>20</v>
      </c>
      <c r="U3" s="37">
        <v>40</v>
      </c>
      <c r="V3" s="253">
        <v>60</v>
      </c>
      <c r="W3" s="256"/>
      <c r="X3" s="12"/>
      <c r="Y3" s="12"/>
      <c r="Z3" s="12"/>
      <c r="AA3" s="36"/>
    </row>
    <row r="4" spans="1:27" s="24" customFormat="1" x14ac:dyDescent="0.2">
      <c r="A4" s="41" t="s">
        <v>75</v>
      </c>
      <c r="B4" s="24">
        <v>2</v>
      </c>
      <c r="C4" s="24">
        <v>1</v>
      </c>
      <c r="D4" s="24">
        <v>3</v>
      </c>
      <c r="E4" s="24">
        <v>2</v>
      </c>
      <c r="F4" s="24">
        <v>1</v>
      </c>
      <c r="G4" s="24">
        <v>3</v>
      </c>
      <c r="H4" s="24">
        <v>2</v>
      </c>
      <c r="I4" s="24">
        <v>1</v>
      </c>
      <c r="J4" s="24">
        <v>3</v>
      </c>
      <c r="K4" s="24">
        <v>2</v>
      </c>
      <c r="L4" s="24">
        <v>1</v>
      </c>
      <c r="M4" s="24">
        <v>3</v>
      </c>
      <c r="N4" s="24">
        <v>2</v>
      </c>
      <c r="O4" s="24">
        <v>1</v>
      </c>
      <c r="P4" s="24">
        <v>3</v>
      </c>
      <c r="Q4" s="24">
        <v>2</v>
      </c>
      <c r="R4" s="24">
        <v>1</v>
      </c>
      <c r="S4" s="24">
        <v>3</v>
      </c>
      <c r="T4" s="24">
        <v>2</v>
      </c>
      <c r="U4" s="24">
        <v>1</v>
      </c>
      <c r="V4" s="35">
        <v>3</v>
      </c>
      <c r="W4" s="256"/>
      <c r="X4" s="12"/>
      <c r="Y4" s="12"/>
      <c r="Z4" s="12"/>
      <c r="AA4" s="36"/>
    </row>
    <row r="5" spans="1:27" x14ac:dyDescent="0.2">
      <c r="A5" s="198" t="s">
        <v>76</v>
      </c>
      <c r="B5" s="26">
        <v>60.040999999999997</v>
      </c>
      <c r="C5" s="27">
        <v>66.522999999999996</v>
      </c>
      <c r="D5" s="28">
        <v>43.122</v>
      </c>
      <c r="E5" s="26">
        <v>0</v>
      </c>
      <c r="F5" s="27">
        <v>0.88600000000000001</v>
      </c>
      <c r="G5" s="28">
        <v>0</v>
      </c>
      <c r="H5" s="26">
        <v>2.8679999999999999</v>
      </c>
      <c r="I5" s="27">
        <v>4.79</v>
      </c>
      <c r="J5" s="28">
        <v>1.595</v>
      </c>
      <c r="K5" s="26">
        <v>78.602000000000004</v>
      </c>
      <c r="L5" s="27">
        <v>95.084000000000003</v>
      </c>
      <c r="M5" s="28">
        <v>91.56</v>
      </c>
      <c r="N5" s="26">
        <v>10.334</v>
      </c>
      <c r="O5" s="27">
        <v>14.404999999999999</v>
      </c>
      <c r="P5" s="28">
        <v>6.3109999999999999</v>
      </c>
      <c r="Q5" s="26">
        <v>81.260000000000005</v>
      </c>
      <c r="R5" s="27">
        <v>98.176000000000002</v>
      </c>
      <c r="S5" s="28">
        <v>84.83</v>
      </c>
      <c r="T5" s="26">
        <v>33.578000000000003</v>
      </c>
      <c r="U5" s="27">
        <v>39.292000000000002</v>
      </c>
      <c r="V5" s="27">
        <v>17.338999999999999</v>
      </c>
      <c r="W5" s="256"/>
    </row>
    <row r="6" spans="1:27" x14ac:dyDescent="0.2">
      <c r="A6" s="199" t="s">
        <v>76</v>
      </c>
      <c r="B6" s="29">
        <v>75.680000000000007</v>
      </c>
      <c r="C6" s="30">
        <v>57.85</v>
      </c>
      <c r="D6" s="31">
        <v>88.661000000000001</v>
      </c>
      <c r="E6" s="29">
        <v>0</v>
      </c>
      <c r="F6" s="30">
        <v>0</v>
      </c>
      <c r="G6" s="31">
        <v>0.872</v>
      </c>
      <c r="H6" s="29">
        <v>5.0999999999999996</v>
      </c>
      <c r="I6" s="30">
        <v>1.6719999999999999</v>
      </c>
      <c r="J6" s="31">
        <v>5.0279999999999996</v>
      </c>
      <c r="K6" s="29">
        <v>90.605000000000004</v>
      </c>
      <c r="L6" s="30">
        <v>90.929000000000002</v>
      </c>
      <c r="M6" s="31">
        <v>100.488</v>
      </c>
      <c r="N6" s="29">
        <v>12.007</v>
      </c>
      <c r="O6" s="30">
        <v>22.99</v>
      </c>
      <c r="P6" s="31">
        <v>12.760999999999999</v>
      </c>
      <c r="Q6" s="29">
        <v>96.391999999999996</v>
      </c>
      <c r="R6" s="30">
        <v>102.946</v>
      </c>
      <c r="S6" s="31">
        <v>107.477</v>
      </c>
      <c r="T6" s="29">
        <v>56.112000000000002</v>
      </c>
      <c r="U6" s="30">
        <v>39.688000000000002</v>
      </c>
      <c r="V6" s="30">
        <v>38.332000000000001</v>
      </c>
      <c r="W6" s="256"/>
    </row>
    <row r="7" spans="1:27" x14ac:dyDescent="0.2">
      <c r="A7" s="199" t="s">
        <v>76</v>
      </c>
      <c r="B7" s="29">
        <v>11.738</v>
      </c>
      <c r="C7" s="30">
        <v>17.821000000000002</v>
      </c>
      <c r="D7" s="31">
        <v>41.804000000000002</v>
      </c>
      <c r="E7" s="29">
        <v>0</v>
      </c>
      <c r="F7" s="30">
        <v>0</v>
      </c>
      <c r="G7" s="31">
        <v>0</v>
      </c>
      <c r="H7" s="29">
        <v>0</v>
      </c>
      <c r="I7" s="30">
        <v>0.41399999999999998</v>
      </c>
      <c r="J7" s="31">
        <v>3.129</v>
      </c>
      <c r="K7" s="29">
        <v>68.200999999999993</v>
      </c>
      <c r="L7" s="30">
        <v>84.304000000000002</v>
      </c>
      <c r="M7" s="31">
        <v>100.002</v>
      </c>
      <c r="N7" s="29">
        <v>0</v>
      </c>
      <c r="O7" s="30">
        <v>3.657</v>
      </c>
      <c r="P7" s="31">
        <v>7.1829999999999998</v>
      </c>
      <c r="Q7" s="29">
        <v>47.456000000000003</v>
      </c>
      <c r="R7" s="30">
        <v>64.361999999999995</v>
      </c>
      <c r="S7" s="31">
        <v>95.867999999999995</v>
      </c>
      <c r="T7" s="29">
        <v>5.2439999999999998</v>
      </c>
      <c r="U7" s="30">
        <v>6.931</v>
      </c>
      <c r="V7" s="30">
        <v>21.323</v>
      </c>
      <c r="W7" s="256"/>
    </row>
    <row r="8" spans="1:27" x14ac:dyDescent="0.2">
      <c r="A8" s="199" t="s">
        <v>76</v>
      </c>
      <c r="B8" s="29">
        <v>50.689</v>
      </c>
      <c r="C8" s="30">
        <v>83.67</v>
      </c>
      <c r="D8" s="31">
        <v>39.39</v>
      </c>
      <c r="E8" s="29">
        <v>0</v>
      </c>
      <c r="F8" s="30">
        <v>6.9470000000000001</v>
      </c>
      <c r="G8" s="31">
        <v>0</v>
      </c>
      <c r="H8" s="29">
        <v>1.6539999999999999</v>
      </c>
      <c r="I8" s="30">
        <v>12.542</v>
      </c>
      <c r="J8" s="31">
        <v>1.6910000000000001</v>
      </c>
      <c r="K8" s="29">
        <v>70.391999999999996</v>
      </c>
      <c r="L8" s="30">
        <v>105.96599999999999</v>
      </c>
      <c r="M8" s="31">
        <v>89.552999999999997</v>
      </c>
      <c r="N8" s="29">
        <v>9.9149999999999991</v>
      </c>
      <c r="O8" s="30">
        <v>43.756999999999998</v>
      </c>
      <c r="P8" s="31">
        <v>5.2789999999999999</v>
      </c>
      <c r="Q8" s="29">
        <v>71.495999999999995</v>
      </c>
      <c r="R8" s="30">
        <v>105.07599999999999</v>
      </c>
      <c r="S8" s="31">
        <v>87.95</v>
      </c>
      <c r="T8" s="29">
        <v>26.227</v>
      </c>
      <c r="U8" s="30">
        <v>78.013999999999996</v>
      </c>
      <c r="V8" s="30">
        <v>17.97</v>
      </c>
      <c r="W8" s="256"/>
    </row>
    <row r="9" spans="1:27" x14ac:dyDescent="0.2">
      <c r="A9" s="199" t="s">
        <v>76</v>
      </c>
      <c r="B9" s="29">
        <v>78.704999999999998</v>
      </c>
      <c r="C9" s="30">
        <v>28.116</v>
      </c>
      <c r="D9" s="31">
        <v>89.113</v>
      </c>
      <c r="E9" s="29">
        <v>0.85799999999999998</v>
      </c>
      <c r="F9" s="30">
        <v>0</v>
      </c>
      <c r="G9" s="31">
        <v>1.1990000000000001</v>
      </c>
      <c r="H9" s="29">
        <v>4.1920000000000002</v>
      </c>
      <c r="I9" s="30">
        <v>0</v>
      </c>
      <c r="J9" s="31">
        <v>3.2650000000000001</v>
      </c>
      <c r="K9" s="29">
        <v>89.281000000000006</v>
      </c>
      <c r="L9" s="30">
        <v>91.447999999999993</v>
      </c>
      <c r="M9" s="31">
        <v>91.198999999999998</v>
      </c>
      <c r="N9" s="29">
        <v>20.196999999999999</v>
      </c>
      <c r="O9" s="30">
        <v>6.2149999999999999</v>
      </c>
      <c r="P9" s="31">
        <v>13.429</v>
      </c>
      <c r="Q9" s="29">
        <v>103.93</v>
      </c>
      <c r="R9" s="30">
        <v>78.349999999999994</v>
      </c>
      <c r="S9" s="31">
        <v>98.114000000000004</v>
      </c>
      <c r="T9" s="29">
        <v>64.813999999999993</v>
      </c>
      <c r="U9" s="30">
        <v>11.292</v>
      </c>
      <c r="V9" s="30">
        <v>35.497</v>
      </c>
      <c r="W9" s="256"/>
    </row>
    <row r="10" spans="1:27" x14ac:dyDescent="0.2">
      <c r="A10" s="199" t="s">
        <v>76</v>
      </c>
      <c r="B10" s="29">
        <v>10.569000000000001</v>
      </c>
      <c r="C10" s="30">
        <v>11.395</v>
      </c>
      <c r="D10" s="31">
        <v>37.417000000000002</v>
      </c>
      <c r="E10" s="29">
        <v>0</v>
      </c>
      <c r="F10" s="30">
        <v>0</v>
      </c>
      <c r="G10" s="31">
        <v>0</v>
      </c>
      <c r="H10" s="29">
        <v>0</v>
      </c>
      <c r="I10" s="30">
        <v>0</v>
      </c>
      <c r="J10" s="31">
        <v>2.9089999999999998</v>
      </c>
      <c r="K10" s="29">
        <v>81.052000000000007</v>
      </c>
      <c r="L10" s="30">
        <v>81.974999999999994</v>
      </c>
      <c r="M10" s="31">
        <v>94.399000000000001</v>
      </c>
      <c r="N10" s="29">
        <v>0</v>
      </c>
      <c r="O10" s="30">
        <v>0</v>
      </c>
      <c r="P10" s="31">
        <v>9.7959999999999994</v>
      </c>
      <c r="Q10" s="29">
        <v>49.084000000000003</v>
      </c>
      <c r="R10" s="30">
        <v>55.848999999999997</v>
      </c>
      <c r="S10" s="31">
        <v>92.399000000000001</v>
      </c>
      <c r="T10" s="29">
        <v>5.7560000000000002</v>
      </c>
      <c r="U10" s="30">
        <v>5.6050000000000004</v>
      </c>
      <c r="V10" s="30">
        <v>20.494</v>
      </c>
      <c r="W10" s="256"/>
    </row>
    <row r="11" spans="1:27" x14ac:dyDescent="0.2">
      <c r="A11" s="199" t="s">
        <v>76</v>
      </c>
      <c r="B11" s="29">
        <v>79.295000000000002</v>
      </c>
      <c r="C11" s="30">
        <v>72.828000000000003</v>
      </c>
      <c r="D11" s="31">
        <v>66.369</v>
      </c>
      <c r="E11" s="29">
        <v>1.893</v>
      </c>
      <c r="F11" s="30">
        <v>3.3380000000000001</v>
      </c>
      <c r="G11" s="31">
        <v>1.171</v>
      </c>
      <c r="H11" s="29">
        <v>3.153</v>
      </c>
      <c r="I11" s="30">
        <v>8.59</v>
      </c>
      <c r="J11" s="31">
        <v>3.831</v>
      </c>
      <c r="K11" s="29">
        <v>82.262</v>
      </c>
      <c r="L11" s="30">
        <v>78.370999999999995</v>
      </c>
      <c r="M11" s="31">
        <v>92.972999999999999</v>
      </c>
      <c r="N11" s="29">
        <v>16.829000000000001</v>
      </c>
      <c r="O11" s="30">
        <v>28.332000000000001</v>
      </c>
      <c r="P11" s="31">
        <v>7.6420000000000003</v>
      </c>
      <c r="Q11" s="29">
        <v>87.442999999999998</v>
      </c>
      <c r="R11" s="30">
        <v>82.59</v>
      </c>
      <c r="S11" s="31">
        <v>99.215999999999994</v>
      </c>
      <c r="T11" s="29">
        <v>42.68</v>
      </c>
      <c r="U11" s="30">
        <v>64.102999999999994</v>
      </c>
      <c r="V11" s="30">
        <v>39.365000000000002</v>
      </c>
      <c r="W11" s="256"/>
    </row>
    <row r="12" spans="1:27" x14ac:dyDescent="0.2">
      <c r="A12" s="199" t="s">
        <v>76</v>
      </c>
      <c r="B12" s="29">
        <v>77.994</v>
      </c>
      <c r="C12" s="30">
        <v>49.249000000000002</v>
      </c>
      <c r="D12" s="31">
        <v>88.619</v>
      </c>
      <c r="E12" s="29">
        <v>1.278</v>
      </c>
      <c r="F12" s="30">
        <v>0</v>
      </c>
      <c r="G12" s="31">
        <v>1.7729999999999999</v>
      </c>
      <c r="H12" s="29">
        <v>3.3029999999999999</v>
      </c>
      <c r="I12" s="30">
        <v>1.867</v>
      </c>
      <c r="J12" s="31">
        <v>4.2119999999999997</v>
      </c>
      <c r="K12" s="29">
        <v>87.566999999999993</v>
      </c>
      <c r="L12" s="30">
        <v>92.57</v>
      </c>
      <c r="M12" s="31">
        <v>96.650999999999996</v>
      </c>
      <c r="N12" s="29">
        <v>15.786</v>
      </c>
      <c r="O12" s="30">
        <v>3.782</v>
      </c>
      <c r="P12" s="31">
        <v>16.085000000000001</v>
      </c>
      <c r="Q12" s="29">
        <v>97.733999999999995</v>
      </c>
      <c r="R12" s="30">
        <v>88.278999999999996</v>
      </c>
      <c r="S12" s="31">
        <v>102.759</v>
      </c>
      <c r="T12" s="29">
        <v>56.521000000000001</v>
      </c>
      <c r="U12" s="30">
        <v>19</v>
      </c>
      <c r="V12" s="30">
        <v>55.295999999999999</v>
      </c>
      <c r="W12" s="256"/>
    </row>
    <row r="13" spans="1:27" x14ac:dyDescent="0.2">
      <c r="A13" s="199" t="s">
        <v>76</v>
      </c>
      <c r="B13" s="29">
        <v>15.749000000000001</v>
      </c>
      <c r="C13" s="30">
        <v>17.282</v>
      </c>
      <c r="D13" s="31">
        <v>45.298999999999999</v>
      </c>
      <c r="E13" s="29">
        <v>0</v>
      </c>
      <c r="F13" s="30">
        <v>0</v>
      </c>
      <c r="G13" s="31">
        <v>0</v>
      </c>
      <c r="H13" s="29">
        <v>0</v>
      </c>
      <c r="I13" s="30">
        <v>0.432</v>
      </c>
      <c r="J13" s="31">
        <v>3.1760000000000002</v>
      </c>
      <c r="K13" s="29">
        <v>81.679000000000002</v>
      </c>
      <c r="L13" s="30">
        <v>83.081999999999994</v>
      </c>
      <c r="M13" s="31">
        <v>99.159000000000006</v>
      </c>
      <c r="N13" s="29">
        <v>0</v>
      </c>
      <c r="O13" s="30">
        <v>0</v>
      </c>
      <c r="P13" s="31">
        <v>7.2469999999999999</v>
      </c>
      <c r="Q13" s="29">
        <v>65.239999999999995</v>
      </c>
      <c r="R13" s="30">
        <v>66.81</v>
      </c>
      <c r="S13" s="31">
        <v>89.974999999999994</v>
      </c>
      <c r="T13" s="29">
        <v>10.5</v>
      </c>
      <c r="U13" s="30">
        <v>9.6820000000000004</v>
      </c>
      <c r="V13" s="30">
        <v>23.713999999999999</v>
      </c>
      <c r="W13" s="256"/>
    </row>
    <row r="14" spans="1:27" x14ac:dyDescent="0.2">
      <c r="A14" s="199" t="s">
        <v>76</v>
      </c>
      <c r="B14" s="29">
        <v>58.326999999999998</v>
      </c>
      <c r="C14" s="30">
        <v>82.613</v>
      </c>
      <c r="D14" s="31">
        <v>97.667000000000002</v>
      </c>
      <c r="E14" s="29">
        <v>0</v>
      </c>
      <c r="F14" s="30">
        <v>3.8940000000000001</v>
      </c>
      <c r="G14" s="31">
        <v>6.0250000000000004</v>
      </c>
      <c r="H14" s="29">
        <v>4.5839999999999996</v>
      </c>
      <c r="I14" s="30">
        <v>6.2240000000000002</v>
      </c>
      <c r="J14" s="31">
        <v>12.465999999999999</v>
      </c>
      <c r="K14" s="29">
        <v>85.034999999999997</v>
      </c>
      <c r="L14" s="30">
        <v>86.518000000000001</v>
      </c>
      <c r="M14" s="31">
        <v>101.926</v>
      </c>
      <c r="N14" s="29">
        <v>13.722</v>
      </c>
      <c r="O14" s="30">
        <v>18.245999999999999</v>
      </c>
      <c r="P14" s="31">
        <v>46.753999999999998</v>
      </c>
      <c r="Q14" s="29">
        <v>106.297</v>
      </c>
      <c r="R14" s="30">
        <v>98.156999999999996</v>
      </c>
      <c r="S14" s="31">
        <v>106.79600000000001</v>
      </c>
      <c r="T14" s="29">
        <v>57.905000000000001</v>
      </c>
      <c r="U14" s="30">
        <v>66.272999999999996</v>
      </c>
      <c r="V14" s="30">
        <v>86.912000000000006</v>
      </c>
      <c r="W14" s="256"/>
    </row>
    <row r="15" spans="1:27" x14ac:dyDescent="0.2">
      <c r="A15" s="199" t="s">
        <v>76</v>
      </c>
      <c r="B15" s="29">
        <v>67.225999999999999</v>
      </c>
      <c r="C15" s="30">
        <v>97.04</v>
      </c>
      <c r="D15" s="31">
        <v>71.186999999999998</v>
      </c>
      <c r="E15" s="29">
        <v>2.218</v>
      </c>
      <c r="F15" s="30">
        <v>4.4930000000000003</v>
      </c>
      <c r="G15" s="31">
        <v>0.71299999999999997</v>
      </c>
      <c r="H15" s="29">
        <v>3.3420000000000001</v>
      </c>
      <c r="I15" s="30">
        <v>7.125</v>
      </c>
      <c r="J15" s="31">
        <v>3.1269999999999998</v>
      </c>
      <c r="K15" s="29">
        <v>88.692999999999998</v>
      </c>
      <c r="L15" s="30">
        <v>92.78</v>
      </c>
      <c r="M15" s="31">
        <v>92.915000000000006</v>
      </c>
      <c r="N15" s="29">
        <v>14.211</v>
      </c>
      <c r="O15" s="30">
        <v>38.289000000000001</v>
      </c>
      <c r="P15" s="31">
        <v>12.68</v>
      </c>
      <c r="Q15" s="29">
        <v>102.20399999999999</v>
      </c>
      <c r="R15" s="30">
        <v>112.175</v>
      </c>
      <c r="S15" s="31">
        <v>106.473</v>
      </c>
      <c r="T15" s="29">
        <v>59.276000000000003</v>
      </c>
      <c r="U15" s="30">
        <v>94.204999999999998</v>
      </c>
      <c r="V15" s="30">
        <v>47.061999999999998</v>
      </c>
      <c r="W15" s="256"/>
    </row>
    <row r="16" spans="1:27" x14ac:dyDescent="0.2">
      <c r="A16" s="199" t="s">
        <v>76</v>
      </c>
      <c r="B16" s="29">
        <v>57.155999999999999</v>
      </c>
      <c r="C16" s="30">
        <v>20.66</v>
      </c>
      <c r="D16" s="31">
        <v>54.758000000000003</v>
      </c>
      <c r="E16" s="29">
        <v>1.175</v>
      </c>
      <c r="F16" s="30">
        <v>0</v>
      </c>
      <c r="G16" s="31">
        <v>0.66700000000000004</v>
      </c>
      <c r="H16" s="29">
        <v>4.0449999999999999</v>
      </c>
      <c r="I16" s="30">
        <v>0</v>
      </c>
      <c r="J16" s="31">
        <v>5.0110000000000001</v>
      </c>
      <c r="K16" s="29">
        <v>96.741</v>
      </c>
      <c r="L16" s="30">
        <v>78.05</v>
      </c>
      <c r="M16" s="31">
        <v>92.995000000000005</v>
      </c>
      <c r="N16" s="29">
        <v>17.151</v>
      </c>
      <c r="O16" s="30">
        <v>5.7460000000000004</v>
      </c>
      <c r="P16" s="31">
        <v>13.67</v>
      </c>
      <c r="Q16" s="29">
        <v>104.32599999999999</v>
      </c>
      <c r="R16" s="30">
        <v>66.932000000000002</v>
      </c>
      <c r="S16" s="31">
        <v>95.504999999999995</v>
      </c>
      <c r="T16" s="29">
        <v>53.795999999999999</v>
      </c>
      <c r="U16" s="30">
        <v>16.207000000000001</v>
      </c>
      <c r="V16" s="30">
        <v>31.178000000000001</v>
      </c>
      <c r="W16" s="256"/>
    </row>
    <row r="17" spans="1:23" x14ac:dyDescent="0.2">
      <c r="A17" s="199" t="s">
        <v>76</v>
      </c>
      <c r="B17" s="29">
        <v>26.754000000000001</v>
      </c>
      <c r="C17" s="30">
        <v>73.123000000000005</v>
      </c>
      <c r="D17" s="31">
        <v>82.873000000000005</v>
      </c>
      <c r="E17" s="29">
        <v>0</v>
      </c>
      <c r="F17" s="30">
        <v>0</v>
      </c>
      <c r="G17" s="31">
        <v>1.6619999999999999</v>
      </c>
      <c r="H17" s="29">
        <v>0</v>
      </c>
      <c r="I17" s="30">
        <v>3.423</v>
      </c>
      <c r="J17" s="31">
        <v>7.5140000000000002</v>
      </c>
      <c r="K17" s="29">
        <v>77.866</v>
      </c>
      <c r="L17" s="30">
        <v>89.283000000000001</v>
      </c>
      <c r="M17" s="31">
        <v>98.489000000000004</v>
      </c>
      <c r="N17" s="29">
        <v>0</v>
      </c>
      <c r="O17" s="30">
        <v>17.620999999999999</v>
      </c>
      <c r="P17" s="31">
        <v>13.885999999999999</v>
      </c>
      <c r="Q17" s="29">
        <v>68.555000000000007</v>
      </c>
      <c r="R17" s="30">
        <v>89.405000000000001</v>
      </c>
      <c r="S17" s="31">
        <v>106.64400000000001</v>
      </c>
      <c r="T17" s="29">
        <v>8.6159999999999997</v>
      </c>
      <c r="U17" s="30">
        <v>32.194000000000003</v>
      </c>
      <c r="V17" s="30">
        <v>54.451999999999998</v>
      </c>
      <c r="W17" s="256"/>
    </row>
    <row r="18" spans="1:23" x14ac:dyDescent="0.2">
      <c r="A18" s="199" t="s">
        <v>76</v>
      </c>
      <c r="B18" s="29">
        <v>53.567</v>
      </c>
      <c r="C18" s="30">
        <v>85.638000000000005</v>
      </c>
      <c r="D18" s="31">
        <v>48.414999999999999</v>
      </c>
      <c r="E18" s="29">
        <v>0</v>
      </c>
      <c r="F18" s="30">
        <v>0.64900000000000002</v>
      </c>
      <c r="G18" s="31">
        <v>0</v>
      </c>
      <c r="H18" s="29">
        <v>0</v>
      </c>
      <c r="I18" s="30">
        <v>3.722</v>
      </c>
      <c r="J18" s="31">
        <v>1.232</v>
      </c>
      <c r="K18" s="29">
        <v>81.061999999999998</v>
      </c>
      <c r="L18" s="30">
        <v>88.088999999999999</v>
      </c>
      <c r="M18" s="31">
        <v>92.87</v>
      </c>
      <c r="N18" s="29">
        <v>0</v>
      </c>
      <c r="O18" s="30">
        <v>17.77</v>
      </c>
      <c r="P18" s="31">
        <v>5.7009999999999996</v>
      </c>
      <c r="Q18" s="29">
        <v>84.156999999999996</v>
      </c>
      <c r="R18" s="30">
        <v>105.27200000000001</v>
      </c>
      <c r="S18" s="31">
        <v>102.265</v>
      </c>
      <c r="T18" s="29">
        <v>20.713999999999999</v>
      </c>
      <c r="U18" s="30">
        <v>53.405000000000001</v>
      </c>
      <c r="V18" s="30">
        <v>25.863</v>
      </c>
      <c r="W18" s="256"/>
    </row>
    <row r="19" spans="1:23" x14ac:dyDescent="0.2">
      <c r="A19" s="200" t="s">
        <v>76</v>
      </c>
      <c r="B19" s="32">
        <v>20.625</v>
      </c>
      <c r="C19" s="33">
        <v>4.774</v>
      </c>
      <c r="D19" s="34">
        <v>38.26</v>
      </c>
      <c r="E19" s="32">
        <v>0</v>
      </c>
      <c r="F19" s="33">
        <v>0</v>
      </c>
      <c r="G19" s="34">
        <v>0</v>
      </c>
      <c r="H19" s="32">
        <v>0</v>
      </c>
      <c r="I19" s="33">
        <v>0</v>
      </c>
      <c r="J19" s="34">
        <v>3.1619999999999999</v>
      </c>
      <c r="K19" s="32">
        <v>77.456000000000003</v>
      </c>
      <c r="L19" s="33">
        <v>61.256999999999998</v>
      </c>
      <c r="M19" s="34">
        <v>95.015000000000001</v>
      </c>
      <c r="N19" s="32">
        <v>0</v>
      </c>
      <c r="O19" s="33">
        <v>0</v>
      </c>
      <c r="P19" s="34">
        <v>10.945</v>
      </c>
      <c r="Q19" s="32">
        <v>80.290999999999997</v>
      </c>
      <c r="R19" s="33">
        <v>33.854999999999997</v>
      </c>
      <c r="S19" s="34">
        <v>107.36799999999999</v>
      </c>
      <c r="T19" s="32">
        <v>10.797000000000001</v>
      </c>
      <c r="U19" s="33">
        <v>3.5670000000000002</v>
      </c>
      <c r="V19" s="33">
        <v>29.716000000000001</v>
      </c>
      <c r="W19" s="256"/>
    </row>
    <row r="20" spans="1:23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CA00-E501-4FAB-9DB1-9C0FDE59DD00}">
  <dimension ref="A1:AM45"/>
  <sheetViews>
    <sheetView workbookViewId="0">
      <selection activeCell="G26" sqref="G26"/>
    </sheetView>
  </sheetViews>
  <sheetFormatPr defaultRowHeight="15" x14ac:dyDescent="0.25"/>
  <cols>
    <col min="1" max="1" width="16" customWidth="1"/>
    <col min="2" max="2" width="12.42578125" customWidth="1"/>
    <col min="3" max="3" width="25.5703125" customWidth="1"/>
    <col min="4" max="4" width="13.140625" style="212" customWidth="1"/>
    <col min="5" max="5" width="43.7109375" style="213" customWidth="1"/>
    <col min="6" max="6" width="12.5703125" style="213" customWidth="1"/>
    <col min="7" max="7" width="15.7109375" style="213" customWidth="1"/>
    <col min="8" max="8" width="14.42578125" style="213" customWidth="1"/>
    <col min="9" max="9" width="12.42578125" style="213" customWidth="1"/>
    <col min="10" max="10" width="13.42578125" style="213" customWidth="1"/>
    <col min="11" max="11" width="12" style="213" customWidth="1"/>
    <col min="12" max="12" width="13" style="213" customWidth="1"/>
    <col min="13" max="13" width="11.5703125" style="213" customWidth="1"/>
    <col min="14" max="14" width="9.140625" customWidth="1"/>
    <col min="15" max="15" width="16.5703125" style="202" customWidth="1"/>
    <col min="16" max="16" width="14.42578125" style="202" customWidth="1"/>
    <col min="17" max="17" width="10" style="202" customWidth="1"/>
    <col min="18" max="18" width="14.5703125" style="202" customWidth="1"/>
    <col min="19" max="19" width="12.7109375" style="202" customWidth="1"/>
    <col min="20" max="20" width="13" style="202" customWidth="1"/>
    <col min="21" max="22" width="11.7109375" style="202" customWidth="1"/>
    <col min="23" max="23" width="9.85546875" style="202" customWidth="1"/>
    <col min="24" max="24" width="15.28515625" style="202" customWidth="1"/>
    <col min="25" max="25" width="14.85546875" style="202" customWidth="1"/>
    <col min="26" max="26" width="12.42578125" style="202" customWidth="1"/>
    <col min="27" max="27" width="14.140625" style="202" customWidth="1"/>
    <col min="28" max="29" width="13" style="202" customWidth="1"/>
    <col min="30" max="30" width="12.42578125" style="202" customWidth="1"/>
    <col min="31" max="34" width="9.140625" style="185"/>
    <col min="38" max="39" width="9.140625" style="185"/>
  </cols>
  <sheetData>
    <row r="1" spans="1:39" s="203" customFormat="1" x14ac:dyDescent="0.25">
      <c r="A1" s="203" t="s">
        <v>293</v>
      </c>
      <c r="D1" s="210"/>
      <c r="E1" s="211"/>
      <c r="F1" s="211"/>
      <c r="G1" s="211"/>
      <c r="H1" s="211"/>
      <c r="I1" s="211"/>
      <c r="J1" s="211"/>
      <c r="K1" s="211"/>
      <c r="L1" s="211"/>
      <c r="M1" s="211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04"/>
      <c r="AF1" s="204"/>
      <c r="AG1" s="204"/>
      <c r="AH1" s="204"/>
      <c r="AL1" s="204"/>
      <c r="AM1" s="204"/>
    </row>
    <row r="3" spans="1:39" s="203" customFormat="1" x14ac:dyDescent="0.25">
      <c r="A3" s="203" t="s">
        <v>259</v>
      </c>
      <c r="D3" s="210"/>
      <c r="E3" s="211"/>
      <c r="O3" s="217" t="s">
        <v>76</v>
      </c>
      <c r="P3" s="217"/>
      <c r="Q3" s="217"/>
      <c r="R3" s="217"/>
      <c r="S3" s="217"/>
      <c r="T3" s="217"/>
      <c r="U3" s="217"/>
      <c r="V3" s="217"/>
      <c r="W3" s="343" t="s">
        <v>307</v>
      </c>
      <c r="X3" s="217"/>
      <c r="Y3" s="217"/>
      <c r="Z3" s="217"/>
      <c r="AA3" s="217"/>
      <c r="AB3" s="217"/>
      <c r="AC3" s="217"/>
      <c r="AD3" s="217"/>
      <c r="AE3" s="204"/>
      <c r="AF3" s="204"/>
      <c r="AG3" s="204"/>
      <c r="AH3" s="204"/>
      <c r="AI3" s="204"/>
      <c r="AL3" s="204"/>
      <c r="AM3" s="204"/>
    </row>
    <row r="4" spans="1:39" s="208" customFormat="1" ht="29.25" customHeight="1" x14ac:dyDescent="0.25">
      <c r="A4" s="218" t="s">
        <v>195</v>
      </c>
      <c r="B4" s="219" t="s">
        <v>196</v>
      </c>
      <c r="C4" s="219" t="s">
        <v>197</v>
      </c>
      <c r="D4" s="220" t="s">
        <v>198</v>
      </c>
      <c r="E4" s="221" t="s">
        <v>199</v>
      </c>
      <c r="F4" s="375" t="s">
        <v>24</v>
      </c>
      <c r="G4" s="375" t="s">
        <v>25</v>
      </c>
      <c r="H4" s="375" t="s">
        <v>26</v>
      </c>
      <c r="I4" s="375" t="s">
        <v>27</v>
      </c>
      <c r="J4" s="375" t="s">
        <v>28</v>
      </c>
      <c r="K4" s="375" t="s">
        <v>29</v>
      </c>
      <c r="L4" s="375" t="s">
        <v>30</v>
      </c>
      <c r="M4" s="375" t="s">
        <v>31</v>
      </c>
      <c r="N4" s="219"/>
      <c r="O4" s="222" t="s">
        <v>25</v>
      </c>
      <c r="P4" s="222" t="s">
        <v>26</v>
      </c>
      <c r="Q4" s="222" t="s">
        <v>27</v>
      </c>
      <c r="R4" s="222" t="s">
        <v>28</v>
      </c>
      <c r="S4" s="222" t="s">
        <v>29</v>
      </c>
      <c r="T4" s="222" t="s">
        <v>30</v>
      </c>
      <c r="U4" s="222" t="s">
        <v>31</v>
      </c>
      <c r="V4" s="222"/>
      <c r="W4" s="222"/>
      <c r="X4" s="223" t="s">
        <v>25</v>
      </c>
      <c r="Y4" s="223" t="s">
        <v>26</v>
      </c>
      <c r="Z4" s="223" t="s">
        <v>27</v>
      </c>
      <c r="AA4" s="223" t="s">
        <v>28</v>
      </c>
      <c r="AB4" s="223" t="s">
        <v>29</v>
      </c>
      <c r="AC4" s="223" t="s">
        <v>30</v>
      </c>
      <c r="AD4" s="224" t="s">
        <v>31</v>
      </c>
      <c r="AE4" s="209"/>
      <c r="AF4" s="209"/>
      <c r="AG4" s="209"/>
      <c r="AH4" s="209"/>
      <c r="AL4" s="209"/>
      <c r="AM4" s="209"/>
    </row>
    <row r="5" spans="1:39" s="216" customFormat="1" x14ac:dyDescent="0.25">
      <c r="A5" s="243" t="s">
        <v>203</v>
      </c>
      <c r="B5" s="244" t="s">
        <v>204</v>
      </c>
      <c r="C5" s="244" t="s">
        <v>200</v>
      </c>
      <c r="D5" s="245">
        <v>301540</v>
      </c>
      <c r="E5" s="246" t="s">
        <v>205</v>
      </c>
      <c r="F5" s="246">
        <v>85384</v>
      </c>
      <c r="G5" s="246">
        <v>75554</v>
      </c>
      <c r="H5" s="246">
        <v>7102</v>
      </c>
      <c r="I5" s="246">
        <v>21943</v>
      </c>
      <c r="J5" s="246">
        <v>89528</v>
      </c>
      <c r="K5" s="246">
        <v>49165</v>
      </c>
      <c r="L5" s="246">
        <v>99487</v>
      </c>
      <c r="M5" s="246">
        <v>99752</v>
      </c>
      <c r="N5" s="244"/>
      <c r="O5" s="247">
        <f t="shared" ref="O5:U7" si="0">(G5/$F5)*100</f>
        <v>88.487304413004779</v>
      </c>
      <c r="P5" s="247">
        <f t="shared" si="0"/>
        <v>8.3177176051719286</v>
      </c>
      <c r="Q5" s="247">
        <f t="shared" si="0"/>
        <v>25.699194228426869</v>
      </c>
      <c r="R5" s="247">
        <f t="shared" si="0"/>
        <v>104.85336831256443</v>
      </c>
      <c r="S5" s="247">
        <f t="shared" si="0"/>
        <v>57.581045629157693</v>
      </c>
      <c r="T5" s="247">
        <f t="shared" si="0"/>
        <v>116.51714606952122</v>
      </c>
      <c r="U5" s="247">
        <f t="shared" si="0"/>
        <v>116.82750866672913</v>
      </c>
      <c r="V5" s="247"/>
      <c r="W5" s="247" t="s">
        <v>171</v>
      </c>
      <c r="X5" s="247">
        <f t="shared" ref="X5:AC5" si="1">AVERAGE(O5:O7)</f>
        <v>101.23803870152346</v>
      </c>
      <c r="Y5" s="247">
        <f t="shared" si="1"/>
        <v>9.3462071166950675</v>
      </c>
      <c r="Z5" s="247">
        <f t="shared" si="1"/>
        <v>27.022611623849858</v>
      </c>
      <c r="AA5" s="247">
        <f t="shared" si="1"/>
        <v>101.56386697677998</v>
      </c>
      <c r="AB5" s="247">
        <f t="shared" si="1"/>
        <v>58.016776032000017</v>
      </c>
      <c r="AC5" s="247">
        <f t="shared" si="1"/>
        <v>110.93725043251408</v>
      </c>
      <c r="AD5" s="248">
        <f t="shared" ref="AD5" si="2">AVERAGE(U5:U7)</f>
        <v>113.48310956198787</v>
      </c>
    </row>
    <row r="6" spans="1:39" s="216" customFormat="1" x14ac:dyDescent="0.25">
      <c r="A6" s="225" t="s">
        <v>206</v>
      </c>
      <c r="B6" s="226" t="s">
        <v>207</v>
      </c>
      <c r="C6" s="226" t="s">
        <v>200</v>
      </c>
      <c r="D6" s="227">
        <v>301503</v>
      </c>
      <c r="E6" s="228" t="s">
        <v>205</v>
      </c>
      <c r="F6" s="228">
        <v>91174</v>
      </c>
      <c r="G6" s="228">
        <v>97380</v>
      </c>
      <c r="H6" s="228">
        <v>6114</v>
      </c>
      <c r="I6" s="228">
        <v>23621</v>
      </c>
      <c r="J6" s="228">
        <v>90068</v>
      </c>
      <c r="K6" s="228">
        <v>55560</v>
      </c>
      <c r="L6" s="228">
        <v>99502</v>
      </c>
      <c r="M6" s="228">
        <v>105271</v>
      </c>
      <c r="N6" s="226"/>
      <c r="O6" s="229">
        <f t="shared" si="0"/>
        <v>106.80676508653784</v>
      </c>
      <c r="P6" s="229">
        <f t="shared" si="0"/>
        <v>6.7058591265053629</v>
      </c>
      <c r="Q6" s="229">
        <f t="shared" si="0"/>
        <v>25.907605238335492</v>
      </c>
      <c r="R6" s="229">
        <f t="shared" si="0"/>
        <v>98.786934871783629</v>
      </c>
      <c r="S6" s="229">
        <f t="shared" si="0"/>
        <v>60.938425428301926</v>
      </c>
      <c r="T6" s="229">
        <f t="shared" si="0"/>
        <v>109.13418299076491</v>
      </c>
      <c r="U6" s="229">
        <f t="shared" si="0"/>
        <v>115.46164476714853</v>
      </c>
      <c r="V6" s="229"/>
      <c r="W6" s="229" t="s">
        <v>201</v>
      </c>
      <c r="X6" s="229">
        <f t="shared" ref="X6:AD6" si="3">STDEV(O5:O7)</f>
        <v>11.071882766123371</v>
      </c>
      <c r="Y6" s="229">
        <f t="shared" si="3"/>
        <v>3.277925929500733</v>
      </c>
      <c r="Z6" s="229">
        <f t="shared" si="3"/>
        <v>2.1143064321056713</v>
      </c>
      <c r="AA6" s="229">
        <f t="shared" si="3"/>
        <v>3.0655259067766703</v>
      </c>
      <c r="AB6" s="229">
        <f t="shared" si="3"/>
        <v>2.7299898736914385</v>
      </c>
      <c r="AC6" s="229">
        <f t="shared" si="3"/>
        <v>4.9320745501200021</v>
      </c>
      <c r="AD6" s="230">
        <f t="shared" si="3"/>
        <v>4.6601092582355461</v>
      </c>
    </row>
    <row r="7" spans="1:39" s="216" customFormat="1" x14ac:dyDescent="0.25">
      <c r="A7" s="225" t="s">
        <v>208</v>
      </c>
      <c r="B7" s="226" t="s">
        <v>209</v>
      </c>
      <c r="C7" s="226" t="s">
        <v>200</v>
      </c>
      <c r="D7" s="227">
        <v>301525</v>
      </c>
      <c r="E7" s="228" t="s">
        <v>205</v>
      </c>
      <c r="F7" s="228">
        <v>93123</v>
      </c>
      <c r="G7" s="228">
        <v>100964</v>
      </c>
      <c r="H7" s="228">
        <v>12120</v>
      </c>
      <c r="I7" s="228">
        <v>27435</v>
      </c>
      <c r="J7" s="228">
        <v>94102</v>
      </c>
      <c r="K7" s="228">
        <v>51712</v>
      </c>
      <c r="L7" s="228">
        <v>99791</v>
      </c>
      <c r="M7" s="228">
        <v>100722</v>
      </c>
      <c r="N7" s="226"/>
      <c r="O7" s="229">
        <f t="shared" si="0"/>
        <v>108.42004660502775</v>
      </c>
      <c r="P7" s="229">
        <f t="shared" si="0"/>
        <v>13.015044618407911</v>
      </c>
      <c r="Q7" s="229">
        <f t="shared" si="0"/>
        <v>29.461035404787218</v>
      </c>
      <c r="R7" s="229">
        <f t="shared" si="0"/>
        <v>101.05129774599186</v>
      </c>
      <c r="S7" s="229">
        <f t="shared" si="0"/>
        <v>55.530857038540425</v>
      </c>
      <c r="T7" s="229">
        <f t="shared" si="0"/>
        <v>107.1604222372561</v>
      </c>
      <c r="U7" s="229">
        <f t="shared" si="0"/>
        <v>108.16017525208595</v>
      </c>
      <c r="V7" s="229"/>
      <c r="W7" s="229" t="s">
        <v>35</v>
      </c>
      <c r="X7" s="229">
        <f>(X6/X5)</f>
        <v>0.10936484851080741</v>
      </c>
      <c r="Y7" s="229">
        <f t="shared" ref="Y7:AD7" si="4">(Y6/Y5)</f>
        <v>0.35072258602587519</v>
      </c>
      <c r="Z7" s="229">
        <f t="shared" si="4"/>
        <v>7.8242120396668391E-2</v>
      </c>
      <c r="AA7" s="229">
        <f t="shared" si="4"/>
        <v>3.0183233447359046E-2</v>
      </c>
      <c r="AB7" s="229">
        <f t="shared" si="4"/>
        <v>4.7055180594414138E-2</v>
      </c>
      <c r="AC7" s="229">
        <f t="shared" si="4"/>
        <v>4.4458236804059852E-2</v>
      </c>
      <c r="AD7" s="229">
        <f t="shared" si="4"/>
        <v>4.1064342316863067E-2</v>
      </c>
    </row>
    <row r="8" spans="1:39" s="216" customFormat="1" x14ac:dyDescent="0.25">
      <c r="A8" s="225"/>
      <c r="B8" s="226"/>
      <c r="C8" s="226"/>
      <c r="D8" s="227"/>
      <c r="E8" s="228"/>
      <c r="F8" s="228"/>
      <c r="G8" s="228"/>
      <c r="H8" s="228"/>
      <c r="I8" s="228"/>
      <c r="J8" s="228"/>
      <c r="K8" s="228"/>
      <c r="L8" s="228"/>
      <c r="M8" s="228"/>
      <c r="N8" s="226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30"/>
    </row>
    <row r="9" spans="1:39" s="216" customFormat="1" x14ac:dyDescent="0.25">
      <c r="A9" s="225" t="s">
        <v>210</v>
      </c>
      <c r="B9" s="226" t="s">
        <v>211</v>
      </c>
      <c r="C9" s="226" t="s">
        <v>200</v>
      </c>
      <c r="D9" s="227">
        <v>301526</v>
      </c>
      <c r="E9" s="228" t="s">
        <v>212</v>
      </c>
      <c r="F9" s="228">
        <v>83452</v>
      </c>
      <c r="G9" s="228">
        <v>65085</v>
      </c>
      <c r="H9" s="228">
        <v>2196</v>
      </c>
      <c r="I9" s="228">
        <v>13873</v>
      </c>
      <c r="J9" s="228">
        <v>85670</v>
      </c>
      <c r="K9" s="228">
        <v>81274</v>
      </c>
      <c r="L9" s="228">
        <v>87266</v>
      </c>
      <c r="M9" s="228">
        <v>39058</v>
      </c>
      <c r="N9" s="226"/>
      <c r="O9" s="229">
        <f t="shared" ref="O9:U11" si="5">(G9/$F9)*100</f>
        <v>77.990940900158179</v>
      </c>
      <c r="P9" s="229">
        <f t="shared" si="5"/>
        <v>2.6314528111968558</v>
      </c>
      <c r="Q9" s="229">
        <f t="shared" si="5"/>
        <v>16.623927527201264</v>
      </c>
      <c r="R9" s="229">
        <f t="shared" si="5"/>
        <v>102.65781527105402</v>
      </c>
      <c r="S9" s="229">
        <f t="shared" si="5"/>
        <v>97.390116474140825</v>
      </c>
      <c r="T9" s="229">
        <f t="shared" si="5"/>
        <v>104.57029190432823</v>
      </c>
      <c r="U9" s="229">
        <f t="shared" si="5"/>
        <v>46.802952595504003</v>
      </c>
      <c r="V9" s="229"/>
      <c r="W9" s="229" t="s">
        <v>171</v>
      </c>
      <c r="X9" s="229">
        <f t="shared" ref="X9:AD9" si="6">AVERAGE(O9:O11)</f>
        <v>94.197092039681408</v>
      </c>
      <c r="Y9" s="229">
        <f t="shared" si="6"/>
        <v>8.1750963032480026</v>
      </c>
      <c r="Z9" s="229">
        <f t="shared" si="6"/>
        <v>19.7285979402339</v>
      </c>
      <c r="AA9" s="229">
        <f t="shared" si="6"/>
        <v>102.42007770655933</v>
      </c>
      <c r="AB9" s="229">
        <f t="shared" si="6"/>
        <v>51.325146613677248</v>
      </c>
      <c r="AC9" s="229">
        <f t="shared" si="6"/>
        <v>108.070901368289</v>
      </c>
      <c r="AD9" s="230">
        <f t="shared" si="6"/>
        <v>68.005531726250666</v>
      </c>
    </row>
    <row r="10" spans="1:39" s="216" customFormat="1" x14ac:dyDescent="0.25">
      <c r="A10" s="225" t="s">
        <v>213</v>
      </c>
      <c r="B10" s="226" t="s">
        <v>214</v>
      </c>
      <c r="C10" s="226" t="s">
        <v>200</v>
      </c>
      <c r="D10" s="227">
        <v>301510</v>
      </c>
      <c r="E10" s="228" t="s">
        <v>212</v>
      </c>
      <c r="F10" s="228">
        <v>84361</v>
      </c>
      <c r="G10" s="228">
        <v>88858</v>
      </c>
      <c r="H10" s="228">
        <v>10626</v>
      </c>
      <c r="I10" s="228">
        <v>22263</v>
      </c>
      <c r="J10" s="228">
        <v>88263</v>
      </c>
      <c r="K10" s="228">
        <v>39505</v>
      </c>
      <c r="L10" s="228">
        <v>98623</v>
      </c>
      <c r="M10" s="228">
        <v>93269</v>
      </c>
      <c r="N10" s="226"/>
      <c r="O10" s="229">
        <f t="shared" si="5"/>
        <v>105.3306622728512</v>
      </c>
      <c r="P10" s="229">
        <f t="shared" si="5"/>
        <v>12.595867758798496</v>
      </c>
      <c r="Q10" s="229">
        <f t="shared" si="5"/>
        <v>26.390156588945128</v>
      </c>
      <c r="R10" s="229">
        <f t="shared" si="5"/>
        <v>104.62536005974326</v>
      </c>
      <c r="S10" s="229">
        <f t="shared" si="5"/>
        <v>46.828510804755751</v>
      </c>
      <c r="T10" s="229">
        <f t="shared" si="5"/>
        <v>116.90591624091702</v>
      </c>
      <c r="U10" s="229">
        <f t="shared" si="5"/>
        <v>110.5593817048162</v>
      </c>
      <c r="V10" s="229"/>
      <c r="W10" s="229" t="s">
        <v>201</v>
      </c>
      <c r="X10" s="229">
        <f t="shared" ref="X10:AD10" si="7">STDEV(O9:O11)</f>
        <v>14.358391239019392</v>
      </c>
      <c r="Y10" s="229">
        <f t="shared" si="7"/>
        <v>5.0762212835694127</v>
      </c>
      <c r="Z10" s="229">
        <f t="shared" si="7"/>
        <v>5.7735082889387304</v>
      </c>
      <c r="AA10" s="229">
        <f t="shared" si="7"/>
        <v>2.3332526358081065</v>
      </c>
      <c r="AB10" s="229">
        <f t="shared" si="7"/>
        <v>43.989359950242985</v>
      </c>
      <c r="AC10" s="229">
        <f t="shared" si="7"/>
        <v>7.7060896530844012</v>
      </c>
      <c r="AD10" s="230">
        <f t="shared" si="7"/>
        <v>36.852790102044899</v>
      </c>
    </row>
    <row r="11" spans="1:39" s="216" customFormat="1" x14ac:dyDescent="0.25">
      <c r="A11" s="231" t="s">
        <v>215</v>
      </c>
      <c r="B11" s="232" t="s">
        <v>216</v>
      </c>
      <c r="C11" s="232" t="s">
        <v>200</v>
      </c>
      <c r="D11" s="233">
        <v>301517</v>
      </c>
      <c r="E11" s="234" t="s">
        <v>212</v>
      </c>
      <c r="F11" s="234">
        <v>78458</v>
      </c>
      <c r="G11" s="234">
        <v>77885</v>
      </c>
      <c r="H11" s="234">
        <v>7295</v>
      </c>
      <c r="I11" s="234">
        <v>12688</v>
      </c>
      <c r="J11" s="234">
        <v>78440</v>
      </c>
      <c r="K11" s="234">
        <v>7655</v>
      </c>
      <c r="L11" s="234">
        <v>80605</v>
      </c>
      <c r="M11" s="234">
        <v>36604</v>
      </c>
      <c r="N11" s="232"/>
      <c r="O11" s="235">
        <f t="shared" si="5"/>
        <v>99.269672946034831</v>
      </c>
      <c r="P11" s="235">
        <f t="shared" si="5"/>
        <v>9.297968339748655</v>
      </c>
      <c r="Q11" s="235">
        <f t="shared" si="5"/>
        <v>16.171709704555305</v>
      </c>
      <c r="R11" s="235">
        <f t="shared" si="5"/>
        <v>99.977057788880671</v>
      </c>
      <c r="S11" s="235">
        <f t="shared" si="5"/>
        <v>9.7568125621351545</v>
      </c>
      <c r="T11" s="235">
        <f t="shared" si="5"/>
        <v>102.73649595962171</v>
      </c>
      <c r="U11" s="235">
        <f t="shared" si="5"/>
        <v>46.654260878431778</v>
      </c>
      <c r="V11" s="235"/>
      <c r="W11" s="235" t="s">
        <v>202</v>
      </c>
      <c r="X11" s="232">
        <f>(X10/X9)</f>
        <v>0.15242924094695817</v>
      </c>
      <c r="Y11" s="232">
        <f t="shared" ref="Y11:AD11" si="8">(Y10/Y9)</f>
        <v>0.62093718474638726</v>
      </c>
      <c r="Z11" s="232">
        <f t="shared" si="8"/>
        <v>0.2926466597590503</v>
      </c>
      <c r="AA11" s="232">
        <f t="shared" si="8"/>
        <v>2.2781203530161716E-2</v>
      </c>
      <c r="AB11" s="232">
        <f t="shared" si="8"/>
        <v>0.85707227066197211</v>
      </c>
      <c r="AC11" s="232">
        <f t="shared" si="8"/>
        <v>7.1305870086372583E-2</v>
      </c>
      <c r="AD11" s="232">
        <f t="shared" si="8"/>
        <v>0.54190871193231827</v>
      </c>
    </row>
    <row r="12" spans="1:39" s="216" customFormat="1" x14ac:dyDescent="0.25">
      <c r="A12" s="226"/>
      <c r="B12" s="226"/>
      <c r="C12" s="226"/>
      <c r="D12" s="227"/>
      <c r="E12" s="228"/>
      <c r="F12" s="228"/>
      <c r="G12" s="228"/>
      <c r="H12" s="228"/>
      <c r="I12" s="228"/>
      <c r="J12" s="228"/>
      <c r="K12" s="228"/>
      <c r="L12" s="228"/>
      <c r="M12" s="228"/>
      <c r="N12" s="226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</row>
    <row r="13" spans="1:39" s="203" customFormat="1" x14ac:dyDescent="0.25">
      <c r="A13" s="344" t="s">
        <v>260</v>
      </c>
      <c r="B13" s="344"/>
      <c r="C13" s="344"/>
      <c r="D13" s="345"/>
      <c r="E13" s="346"/>
      <c r="N13" s="344"/>
      <c r="O13" s="343" t="s">
        <v>76</v>
      </c>
      <c r="P13" s="343"/>
      <c r="Q13" s="343"/>
      <c r="R13" s="343"/>
      <c r="S13" s="343"/>
      <c r="T13" s="343"/>
      <c r="U13" s="343"/>
      <c r="V13" s="343"/>
      <c r="W13" s="343" t="s">
        <v>307</v>
      </c>
      <c r="X13" s="343"/>
      <c r="Y13" s="343"/>
      <c r="Z13" s="343"/>
      <c r="AA13" s="343"/>
      <c r="AB13" s="343"/>
      <c r="AC13" s="343"/>
      <c r="AD13" s="343"/>
      <c r="AE13" s="204"/>
      <c r="AF13" s="204"/>
      <c r="AG13" s="204"/>
      <c r="AH13" s="204"/>
      <c r="AI13" s="204"/>
      <c r="AL13" s="204"/>
      <c r="AM13" s="204"/>
    </row>
    <row r="14" spans="1:39" s="208" customFormat="1" ht="29.25" customHeight="1" x14ac:dyDescent="0.25">
      <c r="A14" s="236" t="s">
        <v>195</v>
      </c>
      <c r="B14" s="237" t="s">
        <v>196</v>
      </c>
      <c r="C14" s="237" t="s">
        <v>197</v>
      </c>
      <c r="D14" s="238" t="s">
        <v>198</v>
      </c>
      <c r="E14" s="239" t="s">
        <v>199</v>
      </c>
      <c r="F14" s="375" t="s">
        <v>24</v>
      </c>
      <c r="G14" s="375" t="s">
        <v>25</v>
      </c>
      <c r="H14" s="375" t="s">
        <v>26</v>
      </c>
      <c r="I14" s="375" t="s">
        <v>27</v>
      </c>
      <c r="J14" s="375" t="s">
        <v>28</v>
      </c>
      <c r="K14" s="375" t="s">
        <v>29</v>
      </c>
      <c r="L14" s="375" t="s">
        <v>30</v>
      </c>
      <c r="M14" s="375" t="s">
        <v>31</v>
      </c>
      <c r="N14" s="237"/>
      <c r="O14" s="240" t="s">
        <v>25</v>
      </c>
      <c r="P14" s="240" t="s">
        <v>26</v>
      </c>
      <c r="Q14" s="240" t="s">
        <v>27</v>
      </c>
      <c r="R14" s="240" t="s">
        <v>28</v>
      </c>
      <c r="S14" s="240" t="s">
        <v>29</v>
      </c>
      <c r="T14" s="240" t="s">
        <v>30</v>
      </c>
      <c r="U14" s="240" t="s">
        <v>31</v>
      </c>
      <c r="V14" s="240"/>
      <c r="W14" s="240"/>
      <c r="X14" s="241" t="s">
        <v>25</v>
      </c>
      <c r="Y14" s="241" t="s">
        <v>26</v>
      </c>
      <c r="Z14" s="241" t="s">
        <v>27</v>
      </c>
      <c r="AA14" s="241" t="s">
        <v>28</v>
      </c>
      <c r="AB14" s="241" t="s">
        <v>29</v>
      </c>
      <c r="AC14" s="241" t="s">
        <v>30</v>
      </c>
      <c r="AD14" s="242" t="s">
        <v>31</v>
      </c>
      <c r="AE14" s="209"/>
      <c r="AF14" s="209"/>
      <c r="AG14" s="209"/>
      <c r="AH14" s="209"/>
      <c r="AL14" s="209"/>
      <c r="AM14" s="209"/>
    </row>
    <row r="15" spans="1:39" s="216" customFormat="1" x14ac:dyDescent="0.25">
      <c r="A15" s="225" t="s">
        <v>217</v>
      </c>
      <c r="B15" s="226" t="s">
        <v>218</v>
      </c>
      <c r="C15" s="226" t="s">
        <v>200</v>
      </c>
      <c r="D15" s="227">
        <v>27026</v>
      </c>
      <c r="E15" s="228" t="s">
        <v>302</v>
      </c>
      <c r="F15" s="228">
        <v>126907</v>
      </c>
      <c r="G15" s="228">
        <v>108498</v>
      </c>
      <c r="H15" s="228">
        <v>77091</v>
      </c>
      <c r="I15" s="228">
        <v>81178</v>
      </c>
      <c r="J15" s="228">
        <v>133579</v>
      </c>
      <c r="K15" s="228">
        <v>113880</v>
      </c>
      <c r="L15" s="228">
        <v>144820</v>
      </c>
      <c r="M15" s="228">
        <v>153201</v>
      </c>
      <c r="N15" s="226"/>
      <c r="O15" s="229">
        <f t="shared" ref="O15:U17" si="9">(G15/$F15)*100</f>
        <v>85.494101980190223</v>
      </c>
      <c r="P15" s="229">
        <f t="shared" si="9"/>
        <v>60.746058137060999</v>
      </c>
      <c r="Q15" s="229">
        <f t="shared" si="9"/>
        <v>63.966526669135668</v>
      </c>
      <c r="R15" s="229">
        <f t="shared" si="9"/>
        <v>105.25739320920044</v>
      </c>
      <c r="S15" s="229">
        <f t="shared" si="9"/>
        <v>89.735002797324029</v>
      </c>
      <c r="T15" s="229">
        <f t="shared" si="9"/>
        <v>114.11506063495315</v>
      </c>
      <c r="U15" s="229">
        <f t="shared" si="9"/>
        <v>120.71910926899226</v>
      </c>
      <c r="V15" s="229"/>
      <c r="W15" s="229" t="s">
        <v>171</v>
      </c>
      <c r="X15" s="229">
        <f t="shared" ref="X15:AD15" si="10">AVERAGE(O15:O17)</f>
        <v>79.995339386108853</v>
      </c>
      <c r="Y15" s="229">
        <f t="shared" si="10"/>
        <v>57.530077969043681</v>
      </c>
      <c r="Z15" s="229">
        <f t="shared" si="10"/>
        <v>59.761488130322498</v>
      </c>
      <c r="AA15" s="229">
        <f t="shared" si="10"/>
        <v>97.428253828453379</v>
      </c>
      <c r="AB15" s="229">
        <f t="shared" si="10"/>
        <v>81.722201703299561</v>
      </c>
      <c r="AC15" s="229">
        <f t="shared" si="10"/>
        <v>113.87667909305453</v>
      </c>
      <c r="AD15" s="230">
        <f t="shared" si="10"/>
        <v>124.74154063276448</v>
      </c>
    </row>
    <row r="16" spans="1:39" s="216" customFormat="1" x14ac:dyDescent="0.25">
      <c r="A16" s="225" t="s">
        <v>219</v>
      </c>
      <c r="B16" s="226" t="s">
        <v>220</v>
      </c>
      <c r="C16" s="226" t="s">
        <v>200</v>
      </c>
      <c r="D16" s="227" t="s">
        <v>168</v>
      </c>
      <c r="E16" s="228" t="s">
        <v>302</v>
      </c>
      <c r="F16" s="228">
        <v>124323</v>
      </c>
      <c r="G16" s="228">
        <v>98484</v>
      </c>
      <c r="H16" s="228">
        <v>67652</v>
      </c>
      <c r="I16" s="228">
        <v>67910</v>
      </c>
      <c r="J16" s="228">
        <v>109202</v>
      </c>
      <c r="K16" s="228">
        <v>92729</v>
      </c>
      <c r="L16" s="228">
        <v>145493</v>
      </c>
      <c r="M16" s="228">
        <v>160933</v>
      </c>
      <c r="N16" s="226"/>
      <c r="O16" s="229">
        <f t="shared" si="9"/>
        <v>79.216235129461168</v>
      </c>
      <c r="P16" s="229">
        <f t="shared" si="9"/>
        <v>54.416318782526162</v>
      </c>
      <c r="Q16" s="229">
        <f t="shared" si="9"/>
        <v>54.623842732237804</v>
      </c>
      <c r="R16" s="229">
        <f t="shared" si="9"/>
        <v>87.837326962830687</v>
      </c>
      <c r="S16" s="229">
        <f t="shared" si="9"/>
        <v>74.587164080660855</v>
      </c>
      <c r="T16" s="229">
        <f t="shared" si="9"/>
        <v>117.02822486587357</v>
      </c>
      <c r="U16" s="229">
        <f t="shared" si="9"/>
        <v>129.44748759280262</v>
      </c>
      <c r="V16" s="229"/>
      <c r="W16" s="229" t="s">
        <v>201</v>
      </c>
      <c r="X16" s="229">
        <f t="shared" ref="X16:AD16" si="11">STDEV(O15:O17)</f>
        <v>5.1535700408019185</v>
      </c>
      <c r="Y16" s="229">
        <f t="shared" si="11"/>
        <v>3.1661075346363177</v>
      </c>
      <c r="Z16" s="229">
        <f t="shared" si="11"/>
        <v>4.7406489483679923</v>
      </c>
      <c r="AA16" s="229">
        <f t="shared" si="11"/>
        <v>8.8426578789058645</v>
      </c>
      <c r="AB16" s="229">
        <f t="shared" si="11"/>
        <v>7.6119712282880032</v>
      </c>
      <c r="AC16" s="229">
        <f t="shared" si="11"/>
        <v>3.2772453155630665</v>
      </c>
      <c r="AD16" s="230">
        <f t="shared" si="11"/>
        <v>4.4041505672086965</v>
      </c>
    </row>
    <row r="17" spans="1:31" s="216" customFormat="1" x14ac:dyDescent="0.25">
      <c r="A17" s="225" t="s">
        <v>221</v>
      </c>
      <c r="B17" s="226" t="s">
        <v>222</v>
      </c>
      <c r="C17" s="226" t="s">
        <v>200</v>
      </c>
      <c r="D17" s="227">
        <v>27636</v>
      </c>
      <c r="E17" s="228" t="s">
        <v>302</v>
      </c>
      <c r="F17" s="228">
        <v>128772</v>
      </c>
      <c r="G17" s="228">
        <v>96934</v>
      </c>
      <c r="H17" s="228">
        <v>73951</v>
      </c>
      <c r="I17" s="228">
        <v>78157</v>
      </c>
      <c r="J17" s="228">
        <v>127729</v>
      </c>
      <c r="K17" s="228">
        <v>104105</v>
      </c>
      <c r="L17" s="228">
        <v>142276</v>
      </c>
      <c r="M17" s="228">
        <v>159752</v>
      </c>
      <c r="N17" s="226"/>
      <c r="O17" s="229">
        <f t="shared" si="9"/>
        <v>75.275681048675182</v>
      </c>
      <c r="P17" s="229">
        <f t="shared" si="9"/>
        <v>57.427856987543876</v>
      </c>
      <c r="Q17" s="229">
        <f t="shared" si="9"/>
        <v>60.694094989594014</v>
      </c>
      <c r="R17" s="229">
        <f t="shared" si="9"/>
        <v>99.190041313328976</v>
      </c>
      <c r="S17" s="229">
        <f t="shared" si="9"/>
        <v>80.84443823191377</v>
      </c>
      <c r="T17" s="229">
        <f t="shared" si="9"/>
        <v>110.48675177833691</v>
      </c>
      <c r="U17" s="229">
        <f t="shared" si="9"/>
        <v>124.05802503649861</v>
      </c>
      <c r="V17" s="229"/>
      <c r="W17" s="229" t="s">
        <v>35</v>
      </c>
      <c r="X17" s="229">
        <f>(X16/X15)</f>
        <v>6.4423378666193062E-2</v>
      </c>
      <c r="Y17" s="229">
        <f t="shared" ref="Y17:AD17" si="12">(Y16/Y15)</f>
        <v>5.5033951741556238E-2</v>
      </c>
      <c r="Z17" s="229">
        <f t="shared" si="12"/>
        <v>7.9326152957068435E-2</v>
      </c>
      <c r="AA17" s="229">
        <f t="shared" si="12"/>
        <v>9.0760713976004936E-2</v>
      </c>
      <c r="AB17" s="229">
        <f t="shared" si="12"/>
        <v>9.3144470775812047E-2</v>
      </c>
      <c r="AC17" s="229">
        <f t="shared" si="12"/>
        <v>2.8778897853923714E-2</v>
      </c>
      <c r="AD17" s="229">
        <f t="shared" si="12"/>
        <v>3.5306206295578707E-2</v>
      </c>
    </row>
    <row r="18" spans="1:31" s="216" customFormat="1" x14ac:dyDescent="0.25">
      <c r="A18" s="226"/>
      <c r="B18" s="226"/>
      <c r="C18" s="226"/>
      <c r="D18" s="227"/>
      <c r="E18" s="228"/>
      <c r="F18" s="228"/>
      <c r="G18" s="228"/>
      <c r="H18" s="228"/>
      <c r="I18" s="228"/>
      <c r="J18" s="228"/>
      <c r="K18" s="228"/>
      <c r="L18" s="228"/>
      <c r="M18" s="228"/>
      <c r="N18" s="226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</row>
    <row r="19" spans="1:31" s="216" customFormat="1" x14ac:dyDescent="0.25">
      <c r="A19" s="226" t="s">
        <v>223</v>
      </c>
      <c r="B19" s="226" t="s">
        <v>224</v>
      </c>
      <c r="C19" s="226" t="s">
        <v>200</v>
      </c>
      <c r="D19" s="227" t="s">
        <v>166</v>
      </c>
      <c r="E19" s="228" t="s">
        <v>303</v>
      </c>
      <c r="F19" s="228">
        <v>119754</v>
      </c>
      <c r="G19" s="228">
        <v>96142</v>
      </c>
      <c r="H19" s="228">
        <v>66740</v>
      </c>
      <c r="I19" s="228">
        <v>61509</v>
      </c>
      <c r="J19" s="228">
        <v>112956</v>
      </c>
      <c r="K19" s="228">
        <v>95782</v>
      </c>
      <c r="L19" s="228">
        <v>142687</v>
      </c>
      <c r="M19" s="228">
        <v>154069</v>
      </c>
      <c r="N19" s="226"/>
      <c r="O19" s="229">
        <f t="shared" ref="O19:U21" si="13">(G19/$F19)*100</f>
        <v>80.282913305609839</v>
      </c>
      <c r="P19" s="229">
        <f t="shared" si="13"/>
        <v>55.730915042503803</v>
      </c>
      <c r="Q19" s="229">
        <f t="shared" si="13"/>
        <v>51.362793727140641</v>
      </c>
      <c r="R19" s="229">
        <f t="shared" si="13"/>
        <v>94.323362893932554</v>
      </c>
      <c r="S19" s="229">
        <f t="shared" si="13"/>
        <v>79.982297042269991</v>
      </c>
      <c r="T19" s="229">
        <f t="shared" si="13"/>
        <v>119.15009101992418</v>
      </c>
      <c r="U19" s="229">
        <f t="shared" si="13"/>
        <v>128.65457521251901</v>
      </c>
      <c r="V19" s="229"/>
      <c r="W19" s="229" t="s">
        <v>171</v>
      </c>
      <c r="X19" s="229">
        <f t="shared" ref="X19:AD19" si="14">AVERAGE(O19:O21)</f>
        <v>81.81880806555327</v>
      </c>
      <c r="Y19" s="229">
        <f t="shared" si="14"/>
        <v>56.308887507931807</v>
      </c>
      <c r="Z19" s="229">
        <f t="shared" si="14"/>
        <v>59.550143513262121</v>
      </c>
      <c r="AA19" s="229">
        <f t="shared" si="14"/>
        <v>100.99887568981104</v>
      </c>
      <c r="AB19" s="229">
        <f t="shared" si="14"/>
        <v>84.634727178035035</v>
      </c>
      <c r="AC19" s="229">
        <f t="shared" si="14"/>
        <v>121.2062023105231</v>
      </c>
      <c r="AD19" s="229">
        <f t="shared" si="14"/>
        <v>133.42350638723056</v>
      </c>
    </row>
    <row r="20" spans="1:31" s="216" customFormat="1" x14ac:dyDescent="0.25">
      <c r="A20" s="225" t="s">
        <v>225</v>
      </c>
      <c r="B20" s="226" t="s">
        <v>226</v>
      </c>
      <c r="C20" s="226" t="s">
        <v>200</v>
      </c>
      <c r="D20" s="227">
        <v>27372</v>
      </c>
      <c r="E20" s="228" t="s">
        <v>303</v>
      </c>
      <c r="F20" s="228">
        <v>187284</v>
      </c>
      <c r="G20" s="228">
        <v>180943</v>
      </c>
      <c r="H20" s="228">
        <v>115919</v>
      </c>
      <c r="I20" s="228">
        <v>135449</v>
      </c>
      <c r="J20" s="228">
        <v>211043</v>
      </c>
      <c r="K20" s="228">
        <v>179571</v>
      </c>
      <c r="L20" s="228">
        <v>238092</v>
      </c>
      <c r="M20" s="228">
        <v>265421</v>
      </c>
      <c r="N20" s="226"/>
      <c r="O20" s="229">
        <f t="shared" si="13"/>
        <v>96.614232929668304</v>
      </c>
      <c r="P20" s="229">
        <f t="shared" si="13"/>
        <v>61.89476944106277</v>
      </c>
      <c r="Q20" s="229">
        <f t="shared" si="13"/>
        <v>72.322782512120625</v>
      </c>
      <c r="R20" s="229">
        <f t="shared" si="13"/>
        <v>112.68608103201554</v>
      </c>
      <c r="S20" s="229">
        <f t="shared" si="13"/>
        <v>95.881655667328758</v>
      </c>
      <c r="T20" s="229">
        <f t="shared" si="13"/>
        <v>127.12885243800858</v>
      </c>
      <c r="U20" s="229">
        <f t="shared" si="13"/>
        <v>141.7211294077444</v>
      </c>
      <c r="V20" s="229"/>
      <c r="W20" s="229" t="s">
        <v>201</v>
      </c>
      <c r="X20" s="229">
        <f t="shared" ref="X20:AD20" si="15">STDEV(O19:O21)</f>
        <v>14.090399359257512</v>
      </c>
      <c r="Y20" s="229">
        <f t="shared" si="15"/>
        <v>5.320492758118414</v>
      </c>
      <c r="Z20" s="229">
        <f t="shared" si="15"/>
        <v>11.207093304686703</v>
      </c>
      <c r="AA20" s="229">
        <f t="shared" si="15"/>
        <v>10.155547793636991</v>
      </c>
      <c r="AB20" s="229">
        <f t="shared" si="15"/>
        <v>9.788409348462956</v>
      </c>
      <c r="AC20" s="229">
        <f t="shared" si="15"/>
        <v>5.2084307017125733</v>
      </c>
      <c r="AD20" s="230">
        <f t="shared" si="15"/>
        <v>7.212659651000048</v>
      </c>
    </row>
    <row r="21" spans="1:31" s="216" customFormat="1" x14ac:dyDescent="0.25">
      <c r="A21" s="231" t="s">
        <v>227</v>
      </c>
      <c r="B21" s="232" t="s">
        <v>228</v>
      </c>
      <c r="C21" s="232" t="s">
        <v>200</v>
      </c>
      <c r="D21" s="233" t="s">
        <v>167</v>
      </c>
      <c r="E21" s="234" t="s">
        <v>303</v>
      </c>
      <c r="F21" s="234">
        <v>119218</v>
      </c>
      <c r="G21" s="234">
        <v>81735</v>
      </c>
      <c r="H21" s="234">
        <v>61160</v>
      </c>
      <c r="I21" s="234">
        <v>65528</v>
      </c>
      <c r="J21" s="234">
        <v>114434</v>
      </c>
      <c r="K21" s="234">
        <v>93038</v>
      </c>
      <c r="L21" s="234">
        <v>139890</v>
      </c>
      <c r="M21" s="234">
        <v>154858</v>
      </c>
      <c r="N21" s="232"/>
      <c r="O21" s="235">
        <f t="shared" si="13"/>
        <v>68.559277961381667</v>
      </c>
      <c r="P21" s="235">
        <f t="shared" si="13"/>
        <v>51.300978040228827</v>
      </c>
      <c r="Q21" s="235">
        <f t="shared" si="13"/>
        <v>54.96485430052509</v>
      </c>
      <c r="R21" s="235">
        <f t="shared" si="13"/>
        <v>95.987183143485041</v>
      </c>
      <c r="S21" s="235">
        <f t="shared" si="13"/>
        <v>78.040228824506357</v>
      </c>
      <c r="T21" s="235">
        <f t="shared" si="13"/>
        <v>117.33966347363653</v>
      </c>
      <c r="U21" s="235">
        <f t="shared" si="13"/>
        <v>129.8948145414283</v>
      </c>
      <c r="V21" s="235"/>
      <c r="W21" s="235" t="s">
        <v>35</v>
      </c>
      <c r="X21" s="232">
        <f>(X20/X19)</f>
        <v>0.17221467401441826</v>
      </c>
      <c r="Y21" s="232">
        <f t="shared" ref="Y21:AD21" si="16">(Y20/Y19)</f>
        <v>9.4487619869402614E-2</v>
      </c>
      <c r="Z21" s="232">
        <f t="shared" si="16"/>
        <v>0.188195907574779</v>
      </c>
      <c r="AA21" s="232">
        <f t="shared" si="16"/>
        <v>0.10055109746792461</v>
      </c>
      <c r="AB21" s="232">
        <f t="shared" si="16"/>
        <v>0.11565476341493199</v>
      </c>
      <c r="AC21" s="232">
        <f t="shared" si="16"/>
        <v>4.2971651635193411E-2</v>
      </c>
      <c r="AD21" s="232">
        <f t="shared" si="16"/>
        <v>5.4058387808119716E-2</v>
      </c>
    </row>
    <row r="22" spans="1:31" s="216" customFormat="1" x14ac:dyDescent="0.25">
      <c r="A22" s="225"/>
      <c r="B22" s="226"/>
      <c r="C22" s="226"/>
      <c r="D22" s="227"/>
      <c r="E22" s="228"/>
      <c r="F22" s="228"/>
      <c r="G22" s="228"/>
      <c r="H22" s="228"/>
      <c r="I22" s="228"/>
      <c r="J22" s="228"/>
      <c r="K22" s="228"/>
      <c r="L22" s="228"/>
      <c r="M22" s="228"/>
      <c r="N22" s="226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6"/>
    </row>
    <row r="23" spans="1:31" s="185" customFormat="1" x14ac:dyDescent="0.25">
      <c r="D23" s="214"/>
      <c r="E23" s="215"/>
      <c r="F23" s="215"/>
      <c r="G23" s="215"/>
      <c r="H23" s="215"/>
      <c r="I23" s="215"/>
      <c r="J23" s="215"/>
      <c r="K23" s="215"/>
      <c r="L23" s="215"/>
      <c r="M23" s="215"/>
      <c r="O23" s="201"/>
      <c r="P23" s="201"/>
      <c r="Q23" s="201"/>
      <c r="R23" s="201"/>
      <c r="S23" s="201"/>
      <c r="T23" s="201"/>
      <c r="U23" s="201"/>
      <c r="V23" s="229"/>
      <c r="W23" s="229"/>
      <c r="X23" s="229"/>
      <c r="Y23" s="229"/>
      <c r="Z23" s="229"/>
      <c r="AA23" s="229"/>
      <c r="AB23" s="229"/>
      <c r="AC23" s="229"/>
      <c r="AD23" s="229"/>
      <c r="AE23" s="186"/>
    </row>
    <row r="24" spans="1:31" x14ac:dyDescent="0.25">
      <c r="V24" s="266"/>
      <c r="W24" s="266"/>
      <c r="X24" s="266"/>
      <c r="Y24" s="266"/>
      <c r="Z24" s="266"/>
      <c r="AA24" s="266"/>
      <c r="AB24" s="266"/>
      <c r="AC24" s="266"/>
      <c r="AD24" s="266"/>
      <c r="AE24" s="186"/>
    </row>
    <row r="25" spans="1:31" x14ac:dyDescent="0.25">
      <c r="V25" s="266"/>
      <c r="W25" s="266"/>
      <c r="X25" s="266"/>
      <c r="Y25" s="266"/>
      <c r="Z25" s="266"/>
      <c r="AA25" s="266"/>
      <c r="AB25" s="266"/>
      <c r="AC25" s="266"/>
      <c r="AD25" s="266"/>
      <c r="AE25" s="186"/>
    </row>
    <row r="26" spans="1:31" x14ac:dyDescent="0.25">
      <c r="V26" s="266"/>
      <c r="W26" s="266"/>
      <c r="X26" s="266"/>
      <c r="Y26" s="266"/>
      <c r="Z26" s="266"/>
      <c r="AA26" s="266"/>
      <c r="AB26" s="266"/>
      <c r="AC26" s="266"/>
      <c r="AD26" s="266"/>
      <c r="AE26" s="186"/>
    </row>
    <row r="27" spans="1:31" s="185" customFormat="1" x14ac:dyDescent="0.25">
      <c r="D27" s="214"/>
      <c r="E27" s="215"/>
      <c r="F27" s="215"/>
      <c r="G27" s="215"/>
      <c r="H27" s="215"/>
      <c r="I27" s="215"/>
      <c r="J27" s="215"/>
      <c r="K27" s="215"/>
      <c r="L27" s="215"/>
      <c r="M27" s="215"/>
      <c r="O27" s="201"/>
      <c r="P27" s="201"/>
      <c r="Q27" s="201"/>
      <c r="R27" s="201"/>
      <c r="S27" s="201"/>
      <c r="T27" s="201"/>
      <c r="U27" s="201"/>
      <c r="V27" s="229"/>
      <c r="W27" s="229"/>
      <c r="X27" s="229"/>
      <c r="Y27" s="229"/>
      <c r="Z27" s="229"/>
      <c r="AA27" s="229"/>
      <c r="AB27" s="229"/>
      <c r="AC27" s="229"/>
      <c r="AD27" s="229"/>
      <c r="AE27" s="186"/>
    </row>
    <row r="28" spans="1:31" s="185" customFormat="1" x14ac:dyDescent="0.25">
      <c r="D28" s="214"/>
      <c r="E28" s="215"/>
      <c r="F28" s="215"/>
      <c r="G28" s="215"/>
      <c r="H28" s="215"/>
      <c r="I28" s="215"/>
      <c r="J28" s="215"/>
      <c r="K28" s="215"/>
      <c r="L28" s="215"/>
      <c r="M28" s="215"/>
      <c r="O28" s="201"/>
      <c r="P28" s="201"/>
      <c r="Q28" s="201"/>
      <c r="R28" s="201"/>
      <c r="S28" s="201"/>
      <c r="T28" s="201"/>
      <c r="U28" s="201"/>
      <c r="V28" s="229"/>
      <c r="W28" s="229"/>
      <c r="X28" s="229"/>
      <c r="Y28" s="229"/>
      <c r="Z28" s="229"/>
      <c r="AA28" s="229"/>
      <c r="AB28" s="229"/>
      <c r="AC28" s="229"/>
      <c r="AD28" s="229"/>
      <c r="AE28" s="186"/>
    </row>
    <row r="29" spans="1:31" s="185" customFormat="1" x14ac:dyDescent="0.25">
      <c r="D29" s="214"/>
      <c r="E29" s="215"/>
      <c r="F29" s="215"/>
      <c r="G29" s="215"/>
      <c r="H29" s="215"/>
      <c r="I29" s="215"/>
      <c r="J29" s="215"/>
      <c r="K29" s="215"/>
      <c r="L29" s="215"/>
      <c r="M29" s="215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</row>
    <row r="30" spans="1:31" s="185" customFormat="1" x14ac:dyDescent="0.25">
      <c r="D30" s="214"/>
      <c r="E30" s="215"/>
      <c r="F30" s="215"/>
      <c r="G30" s="215"/>
      <c r="H30" s="215"/>
      <c r="I30" s="215"/>
      <c r="J30" s="215"/>
      <c r="K30" s="215"/>
      <c r="L30" s="215"/>
      <c r="M30" s="215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</row>
    <row r="31" spans="1:31" s="185" customFormat="1" x14ac:dyDescent="0.25">
      <c r="D31" s="214"/>
      <c r="E31" s="215"/>
      <c r="F31" s="215"/>
      <c r="G31" s="215"/>
      <c r="H31" s="215"/>
      <c r="I31" s="215"/>
      <c r="J31" s="215"/>
      <c r="K31" s="215"/>
      <c r="L31" s="215"/>
      <c r="M31" s="215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</row>
    <row r="32" spans="1:31" s="185" customFormat="1" x14ac:dyDescent="0.25">
      <c r="D32" s="214"/>
      <c r="E32" s="215"/>
      <c r="F32" s="215"/>
      <c r="G32" s="215"/>
      <c r="H32" s="215"/>
      <c r="I32" s="215"/>
      <c r="J32" s="215"/>
      <c r="K32" s="215"/>
      <c r="L32" s="215"/>
      <c r="M32" s="215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</row>
    <row r="33" spans="4:30" s="185" customFormat="1" x14ac:dyDescent="0.25">
      <c r="D33" s="214"/>
      <c r="E33" s="215"/>
      <c r="F33" s="215"/>
      <c r="G33" s="215"/>
      <c r="H33" s="215"/>
      <c r="I33" s="215"/>
      <c r="J33" s="215"/>
      <c r="K33" s="215"/>
      <c r="L33" s="215"/>
      <c r="M33" s="215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</row>
    <row r="34" spans="4:30" s="185" customFormat="1" x14ac:dyDescent="0.25">
      <c r="D34" s="214"/>
      <c r="E34" s="215"/>
      <c r="F34" s="215"/>
      <c r="G34" s="215"/>
      <c r="H34" s="215"/>
      <c r="I34" s="215"/>
      <c r="J34" s="215"/>
      <c r="K34" s="215"/>
      <c r="L34" s="215"/>
      <c r="M34" s="215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</row>
    <row r="35" spans="4:30" s="185" customFormat="1" x14ac:dyDescent="0.25">
      <c r="D35" s="214"/>
      <c r="E35" s="215"/>
      <c r="F35" s="215"/>
      <c r="G35" s="215"/>
      <c r="H35" s="215"/>
      <c r="I35" s="215"/>
      <c r="J35" s="215"/>
      <c r="K35" s="215"/>
      <c r="L35" s="215"/>
      <c r="M35" s="215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</row>
    <row r="36" spans="4:30" s="185" customFormat="1" x14ac:dyDescent="0.25">
      <c r="D36" s="214"/>
      <c r="E36" s="215"/>
      <c r="F36" s="215"/>
      <c r="G36" s="215"/>
      <c r="H36" s="215"/>
      <c r="I36" s="215"/>
      <c r="J36" s="215"/>
      <c r="K36" s="215"/>
      <c r="L36" s="215"/>
      <c r="M36" s="215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</row>
    <row r="37" spans="4:30" s="185" customFormat="1" x14ac:dyDescent="0.25">
      <c r="D37" s="214"/>
      <c r="E37" s="215"/>
      <c r="F37" s="215"/>
      <c r="G37" s="215"/>
      <c r="H37" s="215"/>
      <c r="I37" s="215"/>
      <c r="J37" s="215"/>
      <c r="K37" s="215"/>
      <c r="L37" s="215"/>
      <c r="M37" s="215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</row>
    <row r="38" spans="4:30" s="185" customFormat="1" x14ac:dyDescent="0.25">
      <c r="D38" s="214"/>
      <c r="E38" s="215"/>
      <c r="F38" s="215"/>
      <c r="G38" s="215"/>
      <c r="H38" s="215"/>
      <c r="I38" s="215"/>
      <c r="J38" s="215"/>
      <c r="K38" s="215"/>
      <c r="L38" s="215"/>
      <c r="M38" s="215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</row>
    <row r="39" spans="4:30" s="185" customFormat="1" x14ac:dyDescent="0.25">
      <c r="D39" s="214"/>
      <c r="E39" s="215"/>
      <c r="F39" s="215"/>
      <c r="G39" s="215"/>
      <c r="H39" s="215"/>
      <c r="I39" s="215"/>
      <c r="J39" s="215"/>
      <c r="K39" s="215"/>
      <c r="L39" s="215"/>
      <c r="M39" s="215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</row>
    <row r="40" spans="4:30" s="185" customFormat="1" x14ac:dyDescent="0.25">
      <c r="D40" s="214"/>
      <c r="E40" s="215"/>
      <c r="F40" s="215"/>
      <c r="G40" s="215"/>
      <c r="H40" s="215"/>
      <c r="I40" s="215"/>
      <c r="J40" s="215"/>
      <c r="K40" s="215"/>
      <c r="L40" s="215"/>
      <c r="M40" s="215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</row>
    <row r="41" spans="4:30" s="185" customFormat="1" x14ac:dyDescent="0.25">
      <c r="D41" s="214"/>
      <c r="E41" s="215"/>
      <c r="F41" s="215"/>
      <c r="G41" s="215"/>
      <c r="H41" s="215"/>
      <c r="I41" s="215"/>
      <c r="J41" s="215"/>
      <c r="K41" s="215"/>
      <c r="L41" s="215"/>
      <c r="M41" s="215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</row>
    <row r="42" spans="4:30" s="185" customFormat="1" x14ac:dyDescent="0.25"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</row>
    <row r="43" spans="4:30" s="185" customFormat="1" x14ac:dyDescent="0.25">
      <c r="D43" s="214"/>
      <c r="E43" s="215"/>
      <c r="F43" s="215"/>
      <c r="G43" s="215"/>
      <c r="H43" s="215"/>
      <c r="I43" s="215"/>
      <c r="J43" s="215"/>
      <c r="K43" s="215"/>
      <c r="L43" s="215"/>
      <c r="M43" s="215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</row>
    <row r="44" spans="4:30" s="185" customFormat="1" x14ac:dyDescent="0.25">
      <c r="D44" s="214"/>
      <c r="E44" s="215"/>
      <c r="F44" s="215"/>
      <c r="G44" s="215"/>
      <c r="H44" s="215"/>
      <c r="I44" s="215"/>
      <c r="J44" s="215"/>
      <c r="K44" s="215"/>
      <c r="L44" s="215"/>
      <c r="M44" s="215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</row>
    <row r="45" spans="4:30" s="185" customFormat="1" x14ac:dyDescent="0.25">
      <c r="D45" s="214"/>
      <c r="E45" s="215"/>
      <c r="F45" s="215"/>
      <c r="G45" s="215"/>
      <c r="H45" s="215"/>
      <c r="I45" s="215"/>
      <c r="J45" s="215"/>
      <c r="K45" s="215"/>
      <c r="L45" s="215"/>
      <c r="M45" s="215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DF25-92D2-4041-A96D-A2F111EC8B2A}">
  <dimension ref="A1:AM62"/>
  <sheetViews>
    <sheetView workbookViewId="0">
      <selection activeCell="A6" sqref="A6:XFD8"/>
    </sheetView>
  </sheetViews>
  <sheetFormatPr defaultRowHeight="15" x14ac:dyDescent="0.25"/>
  <cols>
    <col min="1" max="1" width="16" customWidth="1"/>
    <col min="2" max="2" width="12.42578125" customWidth="1"/>
    <col min="3" max="3" width="25.5703125" customWidth="1"/>
    <col min="4" max="4" width="13.140625" style="212" customWidth="1"/>
    <col min="5" max="5" width="44.28515625" style="213" customWidth="1"/>
    <col min="6" max="6" width="12.5703125" style="213" customWidth="1"/>
    <col min="7" max="7" width="15.7109375" style="213" customWidth="1"/>
    <col min="8" max="8" width="14.42578125" style="213" customWidth="1"/>
    <col min="9" max="9" width="12.42578125" style="213" customWidth="1"/>
    <col min="10" max="10" width="13.42578125" style="213" customWidth="1"/>
    <col min="11" max="11" width="12" style="213" customWidth="1"/>
    <col min="12" max="12" width="13" style="213" customWidth="1"/>
    <col min="13" max="13" width="11.5703125" style="213" customWidth="1"/>
    <col min="14" max="14" width="9.140625" customWidth="1"/>
    <col min="15" max="15" width="16.5703125" style="202" customWidth="1"/>
    <col min="16" max="16" width="14.42578125" style="202" customWidth="1"/>
    <col min="17" max="17" width="10" style="202" customWidth="1"/>
    <col min="18" max="18" width="14.5703125" style="202" customWidth="1"/>
    <col min="19" max="19" width="12.7109375" style="202" customWidth="1"/>
    <col min="20" max="20" width="13" style="202" customWidth="1"/>
    <col min="21" max="22" width="11.7109375" style="202" customWidth="1"/>
    <col min="23" max="23" width="9.85546875" style="202" customWidth="1"/>
    <col min="24" max="24" width="15.28515625" style="202" customWidth="1"/>
    <col min="25" max="25" width="14.85546875" style="202" customWidth="1"/>
    <col min="26" max="26" width="12.42578125" style="202" customWidth="1"/>
    <col min="27" max="27" width="14.140625" style="202" customWidth="1"/>
    <col min="28" max="29" width="13" style="202" customWidth="1"/>
    <col min="30" max="30" width="12.42578125" style="202" customWidth="1"/>
    <col min="31" max="34" width="9.140625" style="185"/>
    <col min="38" max="39" width="9.140625" style="185"/>
  </cols>
  <sheetData>
    <row r="1" spans="1:39" s="203" customFormat="1" x14ac:dyDescent="0.25">
      <c r="A1" s="203" t="s">
        <v>294</v>
      </c>
      <c r="D1" s="210"/>
      <c r="E1" s="211"/>
      <c r="F1" s="211"/>
      <c r="G1" s="211"/>
      <c r="H1" s="211"/>
      <c r="I1" s="211"/>
      <c r="J1" s="211"/>
      <c r="K1" s="211"/>
      <c r="L1" s="211"/>
      <c r="M1" s="211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04"/>
      <c r="AF1" s="204"/>
      <c r="AG1" s="204"/>
      <c r="AH1" s="204"/>
      <c r="AL1" s="204"/>
      <c r="AM1" s="204"/>
    </row>
    <row r="2" spans="1:39" s="203" customFormat="1" x14ac:dyDescent="0.25">
      <c r="A2" s="203" t="s">
        <v>304</v>
      </c>
      <c r="D2" s="210"/>
      <c r="E2" s="211"/>
      <c r="F2" s="211"/>
      <c r="G2" s="211"/>
      <c r="H2" s="211"/>
      <c r="I2" s="211"/>
      <c r="J2" s="211"/>
      <c r="K2" s="211"/>
      <c r="L2" s="211"/>
      <c r="M2" s="211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04"/>
      <c r="AF2" s="204"/>
      <c r="AG2" s="204"/>
      <c r="AH2" s="204"/>
      <c r="AL2" s="204"/>
      <c r="AM2" s="204"/>
    </row>
    <row r="4" spans="1:39" s="203" customFormat="1" x14ac:dyDescent="0.25">
      <c r="A4" s="203" t="s">
        <v>254</v>
      </c>
      <c r="D4" s="210"/>
      <c r="E4" s="211"/>
      <c r="O4" s="217" t="s">
        <v>76</v>
      </c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04"/>
      <c r="AF4" s="204"/>
      <c r="AG4" s="204"/>
      <c r="AH4" s="204"/>
      <c r="AI4" s="204"/>
      <c r="AL4" s="204"/>
      <c r="AM4" s="204"/>
    </row>
    <row r="5" spans="1:39" s="208" customFormat="1" ht="29.25" customHeight="1" x14ac:dyDescent="0.25">
      <c r="A5" s="236" t="s">
        <v>195</v>
      </c>
      <c r="B5" s="237" t="s">
        <v>196</v>
      </c>
      <c r="C5" s="237" t="s">
        <v>197</v>
      </c>
      <c r="D5" s="238" t="s">
        <v>198</v>
      </c>
      <c r="E5" s="239" t="s">
        <v>199</v>
      </c>
      <c r="F5" s="375" t="s">
        <v>24</v>
      </c>
      <c r="G5" s="375" t="s">
        <v>25</v>
      </c>
      <c r="H5" s="375" t="s">
        <v>26</v>
      </c>
      <c r="I5" s="375" t="s">
        <v>27</v>
      </c>
      <c r="J5" s="375" t="s">
        <v>28</v>
      </c>
      <c r="K5" s="375" t="s">
        <v>29</v>
      </c>
      <c r="L5" s="375" t="s">
        <v>30</v>
      </c>
      <c r="M5" s="375" t="s">
        <v>31</v>
      </c>
      <c r="N5" s="237"/>
      <c r="O5" s="240" t="s">
        <v>25</v>
      </c>
      <c r="P5" s="240" t="s">
        <v>26</v>
      </c>
      <c r="Q5" s="240" t="s">
        <v>27</v>
      </c>
      <c r="R5" s="240" t="s">
        <v>28</v>
      </c>
      <c r="S5" s="240" t="s">
        <v>29</v>
      </c>
      <c r="T5" s="240" t="s">
        <v>30</v>
      </c>
      <c r="U5" s="240" t="s">
        <v>31</v>
      </c>
      <c r="V5" s="240"/>
      <c r="W5" s="240"/>
      <c r="X5" s="241" t="s">
        <v>25</v>
      </c>
      <c r="Y5" s="241" t="s">
        <v>26</v>
      </c>
      <c r="Z5" s="241" t="s">
        <v>27</v>
      </c>
      <c r="AA5" s="241" t="s">
        <v>28</v>
      </c>
      <c r="AB5" s="241" t="s">
        <v>29</v>
      </c>
      <c r="AC5" s="241" t="s">
        <v>30</v>
      </c>
      <c r="AD5" s="242" t="s">
        <v>31</v>
      </c>
      <c r="AE5" s="209"/>
      <c r="AF5" s="209"/>
      <c r="AG5" s="209"/>
      <c r="AH5" s="209"/>
      <c r="AL5" s="209"/>
      <c r="AM5" s="209"/>
    </row>
    <row r="6" spans="1:39" s="216" customFormat="1" x14ac:dyDescent="0.25">
      <c r="A6" s="225" t="s">
        <v>203</v>
      </c>
      <c r="B6" s="226" t="s">
        <v>204</v>
      </c>
      <c r="C6" s="226" t="s">
        <v>200</v>
      </c>
      <c r="D6" s="227">
        <v>301540</v>
      </c>
      <c r="E6" s="228" t="s">
        <v>205</v>
      </c>
      <c r="F6" s="228">
        <v>85384</v>
      </c>
      <c r="G6" s="228">
        <v>75554</v>
      </c>
      <c r="H6" s="228">
        <v>7102</v>
      </c>
      <c r="I6" s="228">
        <v>21943</v>
      </c>
      <c r="J6" s="228">
        <v>89528</v>
      </c>
      <c r="K6" s="228">
        <v>49165</v>
      </c>
      <c r="L6" s="228">
        <v>99487</v>
      </c>
      <c r="M6" s="228">
        <v>99752</v>
      </c>
      <c r="N6" s="226"/>
      <c r="O6" s="229">
        <f t="shared" ref="O6:U8" si="0">(G6/$F6)*100</f>
        <v>88.487304413004779</v>
      </c>
      <c r="P6" s="229">
        <f t="shared" si="0"/>
        <v>8.3177176051719286</v>
      </c>
      <c r="Q6" s="229">
        <f t="shared" si="0"/>
        <v>25.699194228426869</v>
      </c>
      <c r="R6" s="229">
        <f t="shared" si="0"/>
        <v>104.85336831256443</v>
      </c>
      <c r="S6" s="229">
        <f t="shared" si="0"/>
        <v>57.581045629157693</v>
      </c>
      <c r="T6" s="229">
        <f t="shared" si="0"/>
        <v>116.51714606952122</v>
      </c>
      <c r="U6" s="229">
        <f t="shared" si="0"/>
        <v>116.82750866672913</v>
      </c>
      <c r="V6" s="229"/>
      <c r="W6" s="249" t="s">
        <v>171</v>
      </c>
      <c r="X6" s="229">
        <f t="shared" ref="X6:AC6" si="1">AVERAGE(O6:O8)</f>
        <v>101.23803870152346</v>
      </c>
      <c r="Y6" s="229">
        <f t="shared" si="1"/>
        <v>9.3462071166950675</v>
      </c>
      <c r="Z6" s="229">
        <f t="shared" si="1"/>
        <v>27.022611623849858</v>
      </c>
      <c r="AA6" s="229">
        <f t="shared" si="1"/>
        <v>101.56386697677998</v>
      </c>
      <c r="AB6" s="229">
        <f t="shared" si="1"/>
        <v>58.016776032000017</v>
      </c>
      <c r="AC6" s="229">
        <f t="shared" si="1"/>
        <v>110.93725043251408</v>
      </c>
      <c r="AD6" s="230">
        <f t="shared" ref="AD6" si="2">AVERAGE(U6:U8)</f>
        <v>113.48310956198787</v>
      </c>
    </row>
    <row r="7" spans="1:39" s="216" customFormat="1" x14ac:dyDescent="0.25">
      <c r="A7" s="225" t="s">
        <v>206</v>
      </c>
      <c r="B7" s="226" t="s">
        <v>207</v>
      </c>
      <c r="C7" s="226" t="s">
        <v>200</v>
      </c>
      <c r="D7" s="227">
        <v>301503</v>
      </c>
      <c r="E7" s="228" t="s">
        <v>205</v>
      </c>
      <c r="F7" s="228">
        <v>91174</v>
      </c>
      <c r="G7" s="228">
        <v>97380</v>
      </c>
      <c r="H7" s="228">
        <v>6114</v>
      </c>
      <c r="I7" s="228">
        <v>23621</v>
      </c>
      <c r="J7" s="228">
        <v>90068</v>
      </c>
      <c r="K7" s="228">
        <v>55560</v>
      </c>
      <c r="L7" s="228">
        <v>99502</v>
      </c>
      <c r="M7" s="228">
        <v>105271</v>
      </c>
      <c r="N7" s="226"/>
      <c r="O7" s="229">
        <f t="shared" si="0"/>
        <v>106.80676508653784</v>
      </c>
      <c r="P7" s="229">
        <f t="shared" si="0"/>
        <v>6.7058591265053629</v>
      </c>
      <c r="Q7" s="229">
        <f t="shared" si="0"/>
        <v>25.907605238335492</v>
      </c>
      <c r="R7" s="229">
        <f t="shared" si="0"/>
        <v>98.786934871783629</v>
      </c>
      <c r="S7" s="229">
        <f t="shared" si="0"/>
        <v>60.938425428301926</v>
      </c>
      <c r="T7" s="229">
        <f t="shared" si="0"/>
        <v>109.13418299076491</v>
      </c>
      <c r="U7" s="229">
        <f t="shared" si="0"/>
        <v>115.46164476714853</v>
      </c>
      <c r="V7" s="229"/>
      <c r="W7" s="250" t="s">
        <v>201</v>
      </c>
      <c r="X7" s="229">
        <f t="shared" ref="X7:AD7" si="3">STDEV(O6:O8)</f>
        <v>11.071882766123371</v>
      </c>
      <c r="Y7" s="229">
        <f t="shared" si="3"/>
        <v>3.277925929500733</v>
      </c>
      <c r="Z7" s="229">
        <f t="shared" si="3"/>
        <v>2.1143064321056713</v>
      </c>
      <c r="AA7" s="229">
        <f t="shared" si="3"/>
        <v>3.0655259067766703</v>
      </c>
      <c r="AB7" s="229">
        <f t="shared" si="3"/>
        <v>2.7299898736914385</v>
      </c>
      <c r="AC7" s="229">
        <f t="shared" si="3"/>
        <v>4.9320745501200021</v>
      </c>
      <c r="AD7" s="230">
        <f t="shared" si="3"/>
        <v>4.6601092582355461</v>
      </c>
    </row>
    <row r="8" spans="1:39" s="216" customFormat="1" x14ac:dyDescent="0.25">
      <c r="A8" s="225" t="s">
        <v>208</v>
      </c>
      <c r="B8" s="226" t="s">
        <v>209</v>
      </c>
      <c r="C8" s="226" t="s">
        <v>200</v>
      </c>
      <c r="D8" s="227">
        <v>301525</v>
      </c>
      <c r="E8" s="228" t="s">
        <v>205</v>
      </c>
      <c r="F8" s="228">
        <v>93123</v>
      </c>
      <c r="G8" s="228">
        <v>100964</v>
      </c>
      <c r="H8" s="228">
        <v>12120</v>
      </c>
      <c r="I8" s="228">
        <v>27435</v>
      </c>
      <c r="J8" s="228">
        <v>94102</v>
      </c>
      <c r="K8" s="228">
        <v>51712</v>
      </c>
      <c r="L8" s="228">
        <v>99791</v>
      </c>
      <c r="M8" s="228">
        <v>100722</v>
      </c>
      <c r="N8" s="226"/>
      <c r="O8" s="229">
        <f t="shared" si="0"/>
        <v>108.42004660502775</v>
      </c>
      <c r="P8" s="229">
        <f t="shared" si="0"/>
        <v>13.015044618407911</v>
      </c>
      <c r="Q8" s="229">
        <f t="shared" si="0"/>
        <v>29.461035404787218</v>
      </c>
      <c r="R8" s="229">
        <f t="shared" si="0"/>
        <v>101.05129774599186</v>
      </c>
      <c r="S8" s="229">
        <f t="shared" si="0"/>
        <v>55.530857038540425</v>
      </c>
      <c r="T8" s="229">
        <f t="shared" si="0"/>
        <v>107.1604222372561</v>
      </c>
      <c r="U8" s="229">
        <f t="shared" si="0"/>
        <v>108.16017525208595</v>
      </c>
      <c r="V8" s="229"/>
      <c r="W8" s="251" t="s">
        <v>35</v>
      </c>
      <c r="X8" s="226">
        <f>(X7/X6)</f>
        <v>0.10936484851080741</v>
      </c>
      <c r="Y8" s="226">
        <f t="shared" ref="Y8:AD8" si="4">(Y7/Y6)</f>
        <v>0.35072258602587519</v>
      </c>
      <c r="Z8" s="226">
        <f t="shared" si="4"/>
        <v>7.8242120396668391E-2</v>
      </c>
      <c r="AA8" s="226">
        <f t="shared" si="4"/>
        <v>3.0183233447359046E-2</v>
      </c>
      <c r="AB8" s="226">
        <f t="shared" si="4"/>
        <v>4.7055180594414138E-2</v>
      </c>
      <c r="AC8" s="226">
        <f t="shared" si="4"/>
        <v>4.4458236804059852E-2</v>
      </c>
      <c r="AD8" s="226">
        <f t="shared" si="4"/>
        <v>4.1064342316863067E-2</v>
      </c>
    </row>
    <row r="9" spans="1:39" s="216" customFormat="1" x14ac:dyDescent="0.25">
      <c r="A9" s="225"/>
      <c r="B9" s="226"/>
      <c r="C9" s="226"/>
      <c r="D9" s="227"/>
      <c r="E9" s="228"/>
      <c r="F9" s="228"/>
      <c r="G9" s="228"/>
      <c r="H9" s="228"/>
      <c r="I9" s="228"/>
      <c r="J9" s="228"/>
      <c r="K9" s="228"/>
      <c r="L9" s="228"/>
      <c r="M9" s="228"/>
      <c r="N9" s="226"/>
      <c r="O9" s="229"/>
      <c r="P9" s="229"/>
      <c r="Q9" s="229"/>
      <c r="R9" s="229"/>
      <c r="S9" s="229"/>
      <c r="T9" s="229"/>
      <c r="U9" s="229"/>
      <c r="V9" s="229"/>
      <c r="W9" s="250"/>
      <c r="X9" s="229"/>
      <c r="Y9" s="229"/>
      <c r="Z9" s="229"/>
      <c r="AA9" s="229"/>
      <c r="AB9" s="229"/>
      <c r="AC9" s="229"/>
      <c r="AD9" s="230"/>
    </row>
    <row r="10" spans="1:39" s="216" customFormat="1" x14ac:dyDescent="0.25">
      <c r="A10" s="225" t="s">
        <v>242</v>
      </c>
      <c r="B10" s="226" t="s">
        <v>84</v>
      </c>
      <c r="C10" s="226" t="s">
        <v>231</v>
      </c>
      <c r="D10" s="227">
        <v>301525</v>
      </c>
      <c r="E10" s="228" t="s">
        <v>316</v>
      </c>
      <c r="F10" s="228">
        <v>129657</v>
      </c>
      <c r="G10" s="228">
        <v>166038</v>
      </c>
      <c r="H10" s="228">
        <v>17526</v>
      </c>
      <c r="I10" s="228">
        <v>24768</v>
      </c>
      <c r="J10" s="228">
        <v>147342</v>
      </c>
      <c r="K10" s="228">
        <v>95658</v>
      </c>
      <c r="L10" s="228">
        <v>162252</v>
      </c>
      <c r="M10" s="228">
        <v>157081</v>
      </c>
      <c r="N10" s="226"/>
      <c r="O10" s="229">
        <f t="shared" ref="O10:U12" si="5">(G10/$F10)*100</f>
        <v>128.05941831139083</v>
      </c>
      <c r="P10" s="229">
        <f t="shared" si="5"/>
        <v>13.517203081977833</v>
      </c>
      <c r="Q10" s="229">
        <f t="shared" si="5"/>
        <v>19.102709456489045</v>
      </c>
      <c r="R10" s="229">
        <f t="shared" si="5"/>
        <v>113.63983433212243</v>
      </c>
      <c r="S10" s="229">
        <f t="shared" si="5"/>
        <v>73.77773664360582</v>
      </c>
      <c r="T10" s="229">
        <f t="shared" si="5"/>
        <v>125.13940627964553</v>
      </c>
      <c r="U10" s="229">
        <f t="shared" si="5"/>
        <v>121.151191219911</v>
      </c>
      <c r="V10" s="229"/>
      <c r="W10" s="249" t="s">
        <v>171</v>
      </c>
      <c r="X10" s="229">
        <f t="shared" ref="X10:AD10" si="6">AVERAGE(O10:O12)</f>
        <v>117.3416136770882</v>
      </c>
      <c r="Y10" s="229">
        <f t="shared" si="6"/>
        <v>7.4552162354884786</v>
      </c>
      <c r="Z10" s="229">
        <f t="shared" si="6"/>
        <v>13.286994557672971</v>
      </c>
      <c r="AA10" s="229">
        <f t="shared" si="6"/>
        <v>111.99108808076477</v>
      </c>
      <c r="AB10" s="229">
        <f t="shared" si="6"/>
        <v>70.698081591143094</v>
      </c>
      <c r="AC10" s="229">
        <f t="shared" si="6"/>
        <v>123.48923989774777</v>
      </c>
      <c r="AD10" s="230">
        <f t="shared" si="6"/>
        <v>117.69223858920306</v>
      </c>
    </row>
    <row r="11" spans="1:39" s="216" customFormat="1" x14ac:dyDescent="0.25">
      <c r="A11" s="225" t="s">
        <v>243</v>
      </c>
      <c r="B11" s="226" t="s">
        <v>85</v>
      </c>
      <c r="C11" s="226" t="s">
        <v>231</v>
      </c>
      <c r="D11" s="227">
        <v>301503</v>
      </c>
      <c r="E11" s="228" t="s">
        <v>316</v>
      </c>
      <c r="F11" s="228">
        <v>127905</v>
      </c>
      <c r="G11" s="228">
        <v>161226</v>
      </c>
      <c r="H11" s="228">
        <v>6457</v>
      </c>
      <c r="I11" s="228">
        <v>11050</v>
      </c>
      <c r="J11" s="228">
        <v>141252</v>
      </c>
      <c r="K11" s="228">
        <v>93115</v>
      </c>
      <c r="L11" s="228">
        <v>160208</v>
      </c>
      <c r="M11" s="228">
        <v>160263</v>
      </c>
      <c r="N11" s="226"/>
      <c r="O11" s="229">
        <f t="shared" si="5"/>
        <v>126.05136624838747</v>
      </c>
      <c r="P11" s="229">
        <f t="shared" si="5"/>
        <v>5.0482780188421099</v>
      </c>
      <c r="Q11" s="229">
        <f t="shared" si="5"/>
        <v>8.639224424377467</v>
      </c>
      <c r="R11" s="229">
        <f t="shared" si="5"/>
        <v>110.43508854227748</v>
      </c>
      <c r="S11" s="229">
        <f t="shared" si="5"/>
        <v>72.80012509284235</v>
      </c>
      <c r="T11" s="229">
        <f t="shared" si="5"/>
        <v>125.25546303897424</v>
      </c>
      <c r="U11" s="229">
        <f t="shared" si="5"/>
        <v>125.29846370352998</v>
      </c>
      <c r="V11" s="229"/>
      <c r="W11" s="250" t="s">
        <v>172</v>
      </c>
      <c r="X11" s="229">
        <f t="shared" ref="X11:AD11" si="7">STDEV(O10:O12)</f>
        <v>16.85468933278305</v>
      </c>
      <c r="Y11" s="229">
        <f t="shared" si="7"/>
        <v>5.2867956548499118</v>
      </c>
      <c r="Z11" s="229">
        <f t="shared" si="7"/>
        <v>5.3286209271992613</v>
      </c>
      <c r="AA11" s="229">
        <f t="shared" si="7"/>
        <v>1.6043847290919429</v>
      </c>
      <c r="AB11" s="229">
        <f t="shared" si="7"/>
        <v>4.5140260317924428</v>
      </c>
      <c r="AC11" s="229">
        <f t="shared" si="7"/>
        <v>2.959249114747069</v>
      </c>
      <c r="AD11" s="230">
        <f t="shared" si="7"/>
        <v>9.8045186603043568</v>
      </c>
    </row>
    <row r="12" spans="1:39" s="216" customFormat="1" x14ac:dyDescent="0.25">
      <c r="A12" s="231" t="s">
        <v>244</v>
      </c>
      <c r="B12" s="232" t="s">
        <v>86</v>
      </c>
      <c r="C12" s="232" t="s">
        <v>231</v>
      </c>
      <c r="D12" s="233">
        <v>301540</v>
      </c>
      <c r="E12" s="234" t="s">
        <v>316</v>
      </c>
      <c r="F12" s="234">
        <v>120521</v>
      </c>
      <c r="G12" s="234">
        <v>118007</v>
      </c>
      <c r="H12" s="234">
        <v>4580</v>
      </c>
      <c r="I12" s="234">
        <v>14606</v>
      </c>
      <c r="J12" s="234">
        <v>134861</v>
      </c>
      <c r="K12" s="234">
        <v>78961</v>
      </c>
      <c r="L12" s="234">
        <v>144713</v>
      </c>
      <c r="M12" s="234">
        <v>128508</v>
      </c>
      <c r="N12" s="232"/>
      <c r="O12" s="235">
        <f t="shared" si="5"/>
        <v>97.914056471486305</v>
      </c>
      <c r="P12" s="235">
        <f t="shared" si="5"/>
        <v>3.8001676056454894</v>
      </c>
      <c r="Q12" s="235">
        <f t="shared" si="5"/>
        <v>12.119049792152405</v>
      </c>
      <c r="R12" s="235">
        <f t="shared" si="5"/>
        <v>111.89834136789439</v>
      </c>
      <c r="S12" s="235">
        <f t="shared" si="5"/>
        <v>65.516383036981111</v>
      </c>
      <c r="T12" s="235">
        <f t="shared" si="5"/>
        <v>120.07285037462351</v>
      </c>
      <c r="U12" s="235">
        <f t="shared" si="5"/>
        <v>106.62706084416824</v>
      </c>
      <c r="V12" s="235"/>
      <c r="W12" s="251" t="s">
        <v>35</v>
      </c>
      <c r="X12" s="232">
        <f>(X11/X10)</f>
        <v>0.14363778377179459</v>
      </c>
      <c r="Y12" s="232">
        <f t="shared" ref="Y12:AD12" si="8">(Y11/Y10)</f>
        <v>0.70914048470969826</v>
      </c>
      <c r="Z12" s="232">
        <f t="shared" si="8"/>
        <v>0.40104034844524644</v>
      </c>
      <c r="AA12" s="232">
        <f t="shared" si="8"/>
        <v>1.4326003582846757E-2</v>
      </c>
      <c r="AB12" s="232">
        <f t="shared" si="8"/>
        <v>6.3849342587507366E-2</v>
      </c>
      <c r="AC12" s="232">
        <f t="shared" si="8"/>
        <v>2.3963619155785577E-2</v>
      </c>
      <c r="AD12" s="232">
        <f t="shared" si="8"/>
        <v>8.33064166153418E-2</v>
      </c>
    </row>
    <row r="13" spans="1:39" s="216" customFormat="1" x14ac:dyDescent="0.25">
      <c r="D13" s="214"/>
      <c r="E13" s="215"/>
      <c r="F13" s="215"/>
      <c r="G13" s="215"/>
      <c r="H13" s="215"/>
      <c r="I13" s="215"/>
      <c r="J13" s="215"/>
      <c r="K13" s="215"/>
      <c r="L13" s="215"/>
      <c r="M13" s="215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</row>
    <row r="14" spans="1:39" s="203" customFormat="1" x14ac:dyDescent="0.25">
      <c r="A14" s="203" t="s">
        <v>255</v>
      </c>
      <c r="D14" s="210"/>
      <c r="E14" s="211"/>
      <c r="F14" s="211"/>
      <c r="G14" s="211"/>
      <c r="H14" s="211"/>
      <c r="I14" s="211"/>
      <c r="J14" s="211"/>
      <c r="K14" s="211"/>
      <c r="L14" s="211"/>
      <c r="M14" s="211"/>
      <c r="O14" s="217" t="s">
        <v>76</v>
      </c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04"/>
      <c r="AF14" s="204"/>
      <c r="AG14" s="204"/>
      <c r="AH14" s="204"/>
      <c r="AI14" s="204"/>
      <c r="AL14" s="204"/>
      <c r="AM14" s="204"/>
    </row>
    <row r="15" spans="1:39" s="216" customFormat="1" x14ac:dyDescent="0.25">
      <c r="A15" s="243" t="s">
        <v>210</v>
      </c>
      <c r="B15" s="244" t="s">
        <v>211</v>
      </c>
      <c r="C15" s="244" t="s">
        <v>200</v>
      </c>
      <c r="D15" s="245">
        <v>301526</v>
      </c>
      <c r="E15" s="246" t="s">
        <v>212</v>
      </c>
      <c r="F15" s="246">
        <v>83452</v>
      </c>
      <c r="G15" s="246">
        <v>65085</v>
      </c>
      <c r="H15" s="246">
        <v>2196</v>
      </c>
      <c r="I15" s="246">
        <v>13873</v>
      </c>
      <c r="J15" s="246">
        <v>85670</v>
      </c>
      <c r="K15" s="246">
        <v>81274</v>
      </c>
      <c r="L15" s="246">
        <v>87266</v>
      </c>
      <c r="M15" s="246">
        <v>39058</v>
      </c>
      <c r="N15" s="244"/>
      <c r="O15" s="247">
        <f t="shared" ref="O15:U17" si="9">(G15/$F15)*100</f>
        <v>77.990940900158179</v>
      </c>
      <c r="P15" s="247">
        <f t="shared" si="9"/>
        <v>2.6314528111968558</v>
      </c>
      <c r="Q15" s="247">
        <f t="shared" si="9"/>
        <v>16.623927527201264</v>
      </c>
      <c r="R15" s="247">
        <f t="shared" si="9"/>
        <v>102.65781527105402</v>
      </c>
      <c r="S15" s="247">
        <f t="shared" si="9"/>
        <v>97.390116474140825</v>
      </c>
      <c r="T15" s="247">
        <f t="shared" si="9"/>
        <v>104.57029190432823</v>
      </c>
      <c r="U15" s="247">
        <f t="shared" si="9"/>
        <v>46.802952595504003</v>
      </c>
      <c r="V15" s="247"/>
      <c r="W15" s="249" t="s">
        <v>171</v>
      </c>
      <c r="X15" s="247">
        <f t="shared" ref="X15:AD15" si="10">AVERAGE(O15:O17)</f>
        <v>94.197092039681408</v>
      </c>
      <c r="Y15" s="247">
        <f t="shared" si="10"/>
        <v>8.1750963032480026</v>
      </c>
      <c r="Z15" s="247">
        <f t="shared" si="10"/>
        <v>19.7285979402339</v>
      </c>
      <c r="AA15" s="247">
        <f t="shared" si="10"/>
        <v>102.42007770655933</v>
      </c>
      <c r="AB15" s="247">
        <f t="shared" si="10"/>
        <v>51.325146613677248</v>
      </c>
      <c r="AC15" s="247">
        <f t="shared" si="10"/>
        <v>108.070901368289</v>
      </c>
      <c r="AD15" s="248">
        <f t="shared" si="10"/>
        <v>68.005531726250666</v>
      </c>
    </row>
    <row r="16" spans="1:39" s="216" customFormat="1" x14ac:dyDescent="0.25">
      <c r="A16" s="225" t="s">
        <v>213</v>
      </c>
      <c r="B16" s="226" t="s">
        <v>214</v>
      </c>
      <c r="C16" s="226" t="s">
        <v>200</v>
      </c>
      <c r="D16" s="227">
        <v>301510</v>
      </c>
      <c r="E16" s="228" t="s">
        <v>212</v>
      </c>
      <c r="F16" s="228">
        <v>84361</v>
      </c>
      <c r="G16" s="228">
        <v>88858</v>
      </c>
      <c r="H16" s="228">
        <v>10626</v>
      </c>
      <c r="I16" s="228">
        <v>22263</v>
      </c>
      <c r="J16" s="228">
        <v>88263</v>
      </c>
      <c r="K16" s="228">
        <v>39505</v>
      </c>
      <c r="L16" s="228">
        <v>98623</v>
      </c>
      <c r="M16" s="228">
        <v>93269</v>
      </c>
      <c r="N16" s="226"/>
      <c r="O16" s="229">
        <f t="shared" si="9"/>
        <v>105.3306622728512</v>
      </c>
      <c r="P16" s="229">
        <f t="shared" si="9"/>
        <v>12.595867758798496</v>
      </c>
      <c r="Q16" s="229">
        <f t="shared" si="9"/>
        <v>26.390156588945128</v>
      </c>
      <c r="R16" s="229">
        <f t="shared" si="9"/>
        <v>104.62536005974326</v>
      </c>
      <c r="S16" s="229">
        <f t="shared" si="9"/>
        <v>46.828510804755751</v>
      </c>
      <c r="T16" s="229">
        <f t="shared" si="9"/>
        <v>116.90591624091702</v>
      </c>
      <c r="U16" s="229">
        <f t="shared" si="9"/>
        <v>110.5593817048162</v>
      </c>
      <c r="V16" s="229"/>
      <c r="W16" s="250" t="s">
        <v>201</v>
      </c>
      <c r="X16" s="229">
        <f t="shared" ref="X16:AD16" si="11">STDEV(O15:O17)</f>
        <v>14.358391239019392</v>
      </c>
      <c r="Y16" s="229">
        <f t="shared" si="11"/>
        <v>5.0762212835694127</v>
      </c>
      <c r="Z16" s="229">
        <f t="shared" si="11"/>
        <v>5.7735082889387304</v>
      </c>
      <c r="AA16" s="229">
        <f t="shared" si="11"/>
        <v>2.3332526358081065</v>
      </c>
      <c r="AB16" s="229">
        <f t="shared" si="11"/>
        <v>43.989359950242985</v>
      </c>
      <c r="AC16" s="229">
        <f t="shared" si="11"/>
        <v>7.7060896530844012</v>
      </c>
      <c r="AD16" s="230">
        <f t="shared" si="11"/>
        <v>36.852790102044899</v>
      </c>
    </row>
    <row r="17" spans="1:39" s="216" customFormat="1" x14ac:dyDescent="0.25">
      <c r="A17" s="225" t="s">
        <v>215</v>
      </c>
      <c r="B17" s="226" t="s">
        <v>216</v>
      </c>
      <c r="C17" s="226" t="s">
        <v>200</v>
      </c>
      <c r="D17" s="227">
        <v>301517</v>
      </c>
      <c r="E17" s="228" t="s">
        <v>212</v>
      </c>
      <c r="F17" s="228">
        <v>78458</v>
      </c>
      <c r="G17" s="228">
        <v>77885</v>
      </c>
      <c r="H17" s="228">
        <v>7295</v>
      </c>
      <c r="I17" s="228">
        <v>12688</v>
      </c>
      <c r="J17" s="228">
        <v>78440</v>
      </c>
      <c r="K17" s="228">
        <v>7655</v>
      </c>
      <c r="L17" s="228">
        <v>80605</v>
      </c>
      <c r="M17" s="228">
        <v>36604</v>
      </c>
      <c r="N17" s="226"/>
      <c r="O17" s="229">
        <f t="shared" si="9"/>
        <v>99.269672946034831</v>
      </c>
      <c r="P17" s="229">
        <f t="shared" si="9"/>
        <v>9.297968339748655</v>
      </c>
      <c r="Q17" s="229">
        <f t="shared" si="9"/>
        <v>16.171709704555305</v>
      </c>
      <c r="R17" s="229">
        <f t="shared" si="9"/>
        <v>99.977057788880671</v>
      </c>
      <c r="S17" s="229">
        <f t="shared" si="9"/>
        <v>9.7568125621351545</v>
      </c>
      <c r="T17" s="229">
        <f t="shared" si="9"/>
        <v>102.73649595962171</v>
      </c>
      <c r="U17" s="229">
        <f t="shared" si="9"/>
        <v>46.654260878431778</v>
      </c>
      <c r="V17" s="229"/>
      <c r="W17" s="251" t="s">
        <v>35</v>
      </c>
      <c r="X17" s="226">
        <f>(X16/X15)</f>
        <v>0.15242924094695817</v>
      </c>
      <c r="Y17" s="226">
        <f t="shared" ref="Y17:AD17" si="12">(Y16/Y15)</f>
        <v>0.62093718474638726</v>
      </c>
      <c r="Z17" s="226">
        <f t="shared" si="12"/>
        <v>0.2926466597590503</v>
      </c>
      <c r="AA17" s="226">
        <f t="shared" si="12"/>
        <v>2.2781203530161716E-2</v>
      </c>
      <c r="AB17" s="226">
        <f t="shared" si="12"/>
        <v>0.85707227066197211</v>
      </c>
      <c r="AC17" s="226">
        <f t="shared" si="12"/>
        <v>7.1305870086372583E-2</v>
      </c>
      <c r="AD17" s="226">
        <f t="shared" si="12"/>
        <v>0.54190871193231827</v>
      </c>
    </row>
    <row r="18" spans="1:39" s="216" customFormat="1" x14ac:dyDescent="0.25">
      <c r="A18" s="225"/>
      <c r="B18" s="226"/>
      <c r="C18" s="226"/>
      <c r="D18" s="227"/>
      <c r="E18" s="228"/>
      <c r="F18" s="228"/>
      <c r="G18" s="228"/>
      <c r="H18" s="228"/>
      <c r="I18" s="228"/>
      <c r="J18" s="228"/>
      <c r="K18" s="228"/>
      <c r="L18" s="228"/>
      <c r="M18" s="228"/>
      <c r="N18" s="226"/>
      <c r="O18" s="229"/>
      <c r="P18" s="229"/>
      <c r="Q18" s="229"/>
      <c r="R18" s="229"/>
      <c r="S18" s="229"/>
      <c r="T18" s="229"/>
      <c r="U18" s="229"/>
      <c r="V18" s="229"/>
      <c r="W18" s="250"/>
      <c r="X18" s="229"/>
      <c r="Y18" s="229"/>
      <c r="Z18" s="229"/>
      <c r="AA18" s="229"/>
      <c r="AB18" s="229"/>
      <c r="AC18" s="229"/>
      <c r="AD18" s="230"/>
    </row>
    <row r="19" spans="1:39" s="216" customFormat="1" x14ac:dyDescent="0.25">
      <c r="A19" s="225" t="s">
        <v>229</v>
      </c>
      <c r="B19" s="226" t="s">
        <v>230</v>
      </c>
      <c r="C19" s="226" t="s">
        <v>231</v>
      </c>
      <c r="D19" s="227">
        <v>301526</v>
      </c>
      <c r="E19" s="228" t="s">
        <v>322</v>
      </c>
      <c r="F19" s="228">
        <v>159864</v>
      </c>
      <c r="G19" s="228">
        <v>113576</v>
      </c>
      <c r="H19" s="228">
        <v>4218</v>
      </c>
      <c r="I19" s="228">
        <v>7618</v>
      </c>
      <c r="J19" s="228">
        <v>131239</v>
      </c>
      <c r="K19" s="228">
        <v>29194</v>
      </c>
      <c r="L19" s="228">
        <v>138664</v>
      </c>
      <c r="M19" s="228">
        <v>74533</v>
      </c>
      <c r="N19" s="226"/>
      <c r="O19" s="229">
        <f t="shared" ref="O19:U21" si="13">(G19/$F19)*100</f>
        <v>71.045388580293249</v>
      </c>
      <c r="P19" s="229">
        <f t="shared" si="13"/>
        <v>2.6384927188109897</v>
      </c>
      <c r="Q19" s="229">
        <f t="shared" si="13"/>
        <v>4.7653005054296145</v>
      </c>
      <c r="R19" s="229">
        <f t="shared" si="13"/>
        <v>82.094155031777007</v>
      </c>
      <c r="S19" s="229">
        <f t="shared" si="13"/>
        <v>18.261772506630635</v>
      </c>
      <c r="T19" s="229">
        <f t="shared" si="13"/>
        <v>86.738727918730916</v>
      </c>
      <c r="U19" s="229">
        <f t="shared" si="13"/>
        <v>46.62275434119001</v>
      </c>
      <c r="V19" s="229"/>
      <c r="W19" s="249" t="s">
        <v>171</v>
      </c>
      <c r="X19" s="229">
        <f t="shared" ref="X19:AD19" si="14">AVERAGE(O19:O21)</f>
        <v>54.925888036981043</v>
      </c>
      <c r="Y19" s="229">
        <f t="shared" si="14"/>
        <v>1.7593692295076824</v>
      </c>
      <c r="Z19" s="229">
        <f t="shared" si="14"/>
        <v>4.606786276315276</v>
      </c>
      <c r="AA19" s="229">
        <f t="shared" si="14"/>
        <v>78.510728535995938</v>
      </c>
      <c r="AB19" s="229">
        <f t="shared" si="14"/>
        <v>16.231738176155776</v>
      </c>
      <c r="AC19" s="229">
        <f t="shared" si="14"/>
        <v>79.52378365385313</v>
      </c>
      <c r="AD19" s="230">
        <f t="shared" si="14"/>
        <v>49.901673088619098</v>
      </c>
    </row>
    <row r="20" spans="1:39" s="216" customFormat="1" x14ac:dyDescent="0.25">
      <c r="A20" s="225" t="s">
        <v>232</v>
      </c>
      <c r="B20" s="226" t="s">
        <v>233</v>
      </c>
      <c r="C20" s="226" t="s">
        <v>231</v>
      </c>
      <c r="D20" s="227">
        <v>301517</v>
      </c>
      <c r="E20" s="228" t="s">
        <v>322</v>
      </c>
      <c r="F20" s="228">
        <v>19092</v>
      </c>
      <c r="G20" s="228">
        <v>1845</v>
      </c>
      <c r="H20" s="228">
        <v>0</v>
      </c>
      <c r="I20" s="228">
        <v>866</v>
      </c>
      <c r="J20" s="228">
        <v>9585</v>
      </c>
      <c r="K20" s="228">
        <v>1959</v>
      </c>
      <c r="L20" s="228">
        <v>8692</v>
      </c>
      <c r="M20" s="228">
        <v>9980</v>
      </c>
      <c r="N20" s="226"/>
      <c r="O20" s="229">
        <f t="shared" si="13"/>
        <v>9.6637335009428025</v>
      </c>
      <c r="P20" s="229">
        <f t="shared" si="13"/>
        <v>0</v>
      </c>
      <c r="Q20" s="229">
        <f t="shared" si="13"/>
        <v>4.5359312801173264</v>
      </c>
      <c r="R20" s="229">
        <f t="shared" si="13"/>
        <v>50.204274041483345</v>
      </c>
      <c r="S20" s="229">
        <f t="shared" si="13"/>
        <v>10.260842237586424</v>
      </c>
      <c r="T20" s="229">
        <f t="shared" si="13"/>
        <v>45.526922271108319</v>
      </c>
      <c r="U20" s="229">
        <f t="shared" si="13"/>
        <v>52.273203435994134</v>
      </c>
      <c r="V20" s="229"/>
      <c r="W20" s="250" t="s">
        <v>172</v>
      </c>
      <c r="X20" s="229">
        <f t="shared" ref="X20:AD20" si="15">STDEV(O19:O21)</f>
        <v>39.735344548335057</v>
      </c>
      <c r="Y20" s="229">
        <f t="shared" si="15"/>
        <v>1.5236585507145664</v>
      </c>
      <c r="Z20" s="229">
        <f t="shared" si="15"/>
        <v>0.13753423652569927</v>
      </c>
      <c r="AA20" s="229">
        <f t="shared" si="15"/>
        <v>26.695733974987796</v>
      </c>
      <c r="AB20" s="229">
        <f t="shared" si="15"/>
        <v>5.2584706857737373</v>
      </c>
      <c r="AC20" s="229">
        <f t="shared" si="15"/>
        <v>31.025095399782142</v>
      </c>
      <c r="AD20" s="230">
        <f t="shared" si="15"/>
        <v>2.9324748975324004</v>
      </c>
    </row>
    <row r="21" spans="1:39" s="216" customFormat="1" x14ac:dyDescent="0.25">
      <c r="A21" s="231" t="s">
        <v>234</v>
      </c>
      <c r="B21" s="232" t="s">
        <v>235</v>
      </c>
      <c r="C21" s="232" t="s">
        <v>231</v>
      </c>
      <c r="D21" s="233">
        <v>301510</v>
      </c>
      <c r="E21" s="234" t="s">
        <v>322</v>
      </c>
      <c r="F21" s="234">
        <v>120510</v>
      </c>
      <c r="G21" s="234">
        <v>101311</v>
      </c>
      <c r="H21" s="234">
        <v>3181</v>
      </c>
      <c r="I21" s="234">
        <v>5446</v>
      </c>
      <c r="J21" s="234">
        <v>124407</v>
      </c>
      <c r="K21" s="234">
        <v>24310</v>
      </c>
      <c r="L21" s="234">
        <v>128109</v>
      </c>
      <c r="M21" s="234">
        <v>61230</v>
      </c>
      <c r="N21" s="232"/>
      <c r="O21" s="235">
        <f t="shared" si="13"/>
        <v>84.068542029707089</v>
      </c>
      <c r="P21" s="235">
        <f t="shared" si="13"/>
        <v>2.6396149697120572</v>
      </c>
      <c r="Q21" s="235">
        <f t="shared" si="13"/>
        <v>4.5191270433988882</v>
      </c>
      <c r="R21" s="235">
        <f t="shared" si="13"/>
        <v>103.23375653472742</v>
      </c>
      <c r="S21" s="235">
        <f t="shared" si="13"/>
        <v>20.17259978425027</v>
      </c>
      <c r="T21" s="235">
        <f t="shared" si="13"/>
        <v>106.3057007717202</v>
      </c>
      <c r="U21" s="235">
        <f t="shared" si="13"/>
        <v>50.809061488673137</v>
      </c>
      <c r="V21" s="235"/>
      <c r="W21" s="251" t="s">
        <v>35</v>
      </c>
      <c r="X21" s="232">
        <f>(X20/X19)</f>
        <v>0.72343563242130293</v>
      </c>
      <c r="Y21" s="232">
        <f t="shared" ref="Y21:AD21" si="16">(Y20/Y19)</f>
        <v>0.86602546251245172</v>
      </c>
      <c r="Z21" s="232">
        <f t="shared" si="16"/>
        <v>2.9854703100250096E-2</v>
      </c>
      <c r="AA21" s="232">
        <f t="shared" si="16"/>
        <v>0.34002657309119505</v>
      </c>
      <c r="AB21" s="232">
        <f t="shared" si="16"/>
        <v>0.32396226631466779</v>
      </c>
      <c r="AC21" s="232">
        <f t="shared" si="16"/>
        <v>0.3901360570923853</v>
      </c>
      <c r="AD21" s="232">
        <f t="shared" si="16"/>
        <v>5.8765061690911516E-2</v>
      </c>
    </row>
    <row r="22" spans="1:39" s="216" customFormat="1" x14ac:dyDescent="0.25">
      <c r="D22" s="214"/>
      <c r="E22" s="215"/>
      <c r="F22" s="215"/>
      <c r="G22" s="215"/>
      <c r="H22" s="215"/>
      <c r="I22" s="215"/>
      <c r="J22" s="215"/>
      <c r="K22" s="215"/>
      <c r="L22" s="215"/>
      <c r="M22" s="215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</row>
    <row r="23" spans="1:39" s="203" customFormat="1" x14ac:dyDescent="0.25">
      <c r="A23" s="203" t="s">
        <v>256</v>
      </c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O23" s="217" t="s">
        <v>76</v>
      </c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04"/>
      <c r="AF23" s="204"/>
      <c r="AG23" s="204"/>
      <c r="AH23" s="204"/>
      <c r="AI23" s="204"/>
      <c r="AL23" s="204"/>
      <c r="AM23" s="204"/>
    </row>
    <row r="24" spans="1:39" s="216" customFormat="1" x14ac:dyDescent="0.25">
      <c r="A24" s="243" t="s">
        <v>217</v>
      </c>
      <c r="B24" s="244" t="s">
        <v>218</v>
      </c>
      <c r="C24" s="244" t="s">
        <v>200</v>
      </c>
      <c r="D24" s="245">
        <v>27026</v>
      </c>
      <c r="E24" s="246" t="s">
        <v>302</v>
      </c>
      <c r="F24" s="246">
        <v>126907</v>
      </c>
      <c r="G24" s="246">
        <v>108498</v>
      </c>
      <c r="H24" s="246">
        <v>77091</v>
      </c>
      <c r="I24" s="246">
        <v>81178</v>
      </c>
      <c r="J24" s="246">
        <v>133579</v>
      </c>
      <c r="K24" s="246">
        <v>113880</v>
      </c>
      <c r="L24" s="246">
        <v>144820</v>
      </c>
      <c r="M24" s="246">
        <v>153201</v>
      </c>
      <c r="N24" s="244"/>
      <c r="O24" s="247">
        <f t="shared" ref="O24:U26" si="17">(G24/$F24)*100</f>
        <v>85.494101980190223</v>
      </c>
      <c r="P24" s="247">
        <f t="shared" si="17"/>
        <v>60.746058137060999</v>
      </c>
      <c r="Q24" s="247">
        <f t="shared" si="17"/>
        <v>63.966526669135668</v>
      </c>
      <c r="R24" s="247">
        <f t="shared" si="17"/>
        <v>105.25739320920044</v>
      </c>
      <c r="S24" s="247">
        <f t="shared" si="17"/>
        <v>89.735002797324029</v>
      </c>
      <c r="T24" s="247">
        <f t="shared" si="17"/>
        <v>114.11506063495315</v>
      </c>
      <c r="U24" s="247">
        <f t="shared" si="17"/>
        <v>120.71910926899226</v>
      </c>
      <c r="V24" s="247"/>
      <c r="W24" s="249" t="s">
        <v>171</v>
      </c>
      <c r="X24" s="247">
        <f t="shared" ref="X24:AD24" si="18">AVERAGE(O24:O26)</f>
        <v>79.995339386108853</v>
      </c>
      <c r="Y24" s="247">
        <f t="shared" si="18"/>
        <v>57.530077969043681</v>
      </c>
      <c r="Z24" s="247">
        <f t="shared" si="18"/>
        <v>59.761488130322498</v>
      </c>
      <c r="AA24" s="247">
        <f t="shared" si="18"/>
        <v>97.428253828453379</v>
      </c>
      <c r="AB24" s="247">
        <f t="shared" si="18"/>
        <v>81.722201703299561</v>
      </c>
      <c r="AC24" s="247">
        <f t="shared" si="18"/>
        <v>113.87667909305453</v>
      </c>
      <c r="AD24" s="248">
        <f t="shared" si="18"/>
        <v>124.74154063276448</v>
      </c>
    </row>
    <row r="25" spans="1:39" s="216" customFormat="1" x14ac:dyDescent="0.25">
      <c r="A25" s="225" t="s">
        <v>219</v>
      </c>
      <c r="B25" s="226" t="s">
        <v>220</v>
      </c>
      <c r="C25" s="226" t="s">
        <v>200</v>
      </c>
      <c r="D25" s="227" t="s">
        <v>168</v>
      </c>
      <c r="E25" s="228" t="s">
        <v>302</v>
      </c>
      <c r="F25" s="228">
        <v>124323</v>
      </c>
      <c r="G25" s="228">
        <v>98484</v>
      </c>
      <c r="H25" s="228">
        <v>67652</v>
      </c>
      <c r="I25" s="228">
        <v>67910</v>
      </c>
      <c r="J25" s="228">
        <v>109202</v>
      </c>
      <c r="K25" s="228">
        <v>92729</v>
      </c>
      <c r="L25" s="228">
        <v>145493</v>
      </c>
      <c r="M25" s="228">
        <v>160933</v>
      </c>
      <c r="N25" s="226"/>
      <c r="O25" s="229">
        <f t="shared" si="17"/>
        <v>79.216235129461168</v>
      </c>
      <c r="P25" s="229">
        <f t="shared" si="17"/>
        <v>54.416318782526162</v>
      </c>
      <c r="Q25" s="229">
        <f t="shared" si="17"/>
        <v>54.623842732237804</v>
      </c>
      <c r="R25" s="229">
        <f t="shared" si="17"/>
        <v>87.837326962830687</v>
      </c>
      <c r="S25" s="229">
        <f t="shared" si="17"/>
        <v>74.587164080660855</v>
      </c>
      <c r="T25" s="229">
        <f t="shared" si="17"/>
        <v>117.02822486587357</v>
      </c>
      <c r="U25" s="229">
        <f t="shared" si="17"/>
        <v>129.44748759280262</v>
      </c>
      <c r="V25" s="229"/>
      <c r="W25" s="250" t="s">
        <v>201</v>
      </c>
      <c r="X25" s="229">
        <f t="shared" ref="X25:AD25" si="19">STDEV(O24:O26)</f>
        <v>5.1535700408019185</v>
      </c>
      <c r="Y25" s="229">
        <f t="shared" si="19"/>
        <v>3.1661075346363177</v>
      </c>
      <c r="Z25" s="229">
        <f t="shared" si="19"/>
        <v>4.7406489483679923</v>
      </c>
      <c r="AA25" s="229">
        <f t="shared" si="19"/>
        <v>8.8426578789058645</v>
      </c>
      <c r="AB25" s="229">
        <f t="shared" si="19"/>
        <v>7.6119712282880032</v>
      </c>
      <c r="AC25" s="229">
        <f t="shared" si="19"/>
        <v>3.2772453155630665</v>
      </c>
      <c r="AD25" s="230">
        <f t="shared" si="19"/>
        <v>4.4041505672086965</v>
      </c>
    </row>
    <row r="26" spans="1:39" s="216" customFormat="1" x14ac:dyDescent="0.25">
      <c r="A26" s="225" t="s">
        <v>221</v>
      </c>
      <c r="B26" s="226" t="s">
        <v>222</v>
      </c>
      <c r="C26" s="226" t="s">
        <v>200</v>
      </c>
      <c r="D26" s="227">
        <v>27636</v>
      </c>
      <c r="E26" s="228" t="s">
        <v>302</v>
      </c>
      <c r="F26" s="228">
        <v>128772</v>
      </c>
      <c r="G26" s="228">
        <v>96934</v>
      </c>
      <c r="H26" s="228">
        <v>73951</v>
      </c>
      <c r="I26" s="228">
        <v>78157</v>
      </c>
      <c r="J26" s="228">
        <v>127729</v>
      </c>
      <c r="K26" s="228">
        <v>104105</v>
      </c>
      <c r="L26" s="228">
        <v>142276</v>
      </c>
      <c r="M26" s="228">
        <v>159752</v>
      </c>
      <c r="N26" s="226"/>
      <c r="O26" s="229">
        <f t="shared" si="17"/>
        <v>75.275681048675182</v>
      </c>
      <c r="P26" s="229">
        <f t="shared" si="17"/>
        <v>57.427856987543876</v>
      </c>
      <c r="Q26" s="229">
        <f t="shared" si="17"/>
        <v>60.694094989594014</v>
      </c>
      <c r="R26" s="229">
        <f t="shared" si="17"/>
        <v>99.190041313328976</v>
      </c>
      <c r="S26" s="229">
        <f t="shared" si="17"/>
        <v>80.84443823191377</v>
      </c>
      <c r="T26" s="229">
        <f t="shared" si="17"/>
        <v>110.48675177833691</v>
      </c>
      <c r="U26" s="229">
        <f t="shared" si="17"/>
        <v>124.05802503649861</v>
      </c>
      <c r="V26" s="229"/>
      <c r="W26" s="251" t="s">
        <v>35</v>
      </c>
      <c r="X26" s="226">
        <f>(X25/X24)</f>
        <v>6.4423378666193062E-2</v>
      </c>
      <c r="Y26" s="226">
        <f t="shared" ref="Y26:AD26" si="20">(Y25/Y24)</f>
        <v>5.5033951741556238E-2</v>
      </c>
      <c r="Z26" s="226">
        <f t="shared" si="20"/>
        <v>7.9326152957068435E-2</v>
      </c>
      <c r="AA26" s="226">
        <f t="shared" si="20"/>
        <v>9.0760713976004936E-2</v>
      </c>
      <c r="AB26" s="226">
        <f t="shared" si="20"/>
        <v>9.3144470775812047E-2</v>
      </c>
      <c r="AC26" s="226">
        <f t="shared" si="20"/>
        <v>2.8778897853923714E-2</v>
      </c>
      <c r="AD26" s="226">
        <f t="shared" si="20"/>
        <v>3.5306206295578707E-2</v>
      </c>
    </row>
    <row r="27" spans="1:39" s="216" customFormat="1" x14ac:dyDescent="0.25">
      <c r="A27" s="225"/>
      <c r="B27" s="226"/>
      <c r="C27" s="226"/>
      <c r="D27" s="227"/>
      <c r="E27" s="228"/>
      <c r="F27" s="228"/>
      <c r="G27" s="228"/>
      <c r="H27" s="228"/>
      <c r="I27" s="228"/>
      <c r="J27" s="228"/>
      <c r="K27" s="228"/>
      <c r="L27" s="228"/>
      <c r="M27" s="228"/>
      <c r="N27" s="226"/>
      <c r="O27" s="229"/>
      <c r="P27" s="229"/>
      <c r="Q27" s="229"/>
      <c r="R27" s="229"/>
      <c r="S27" s="229"/>
      <c r="T27" s="229"/>
      <c r="U27" s="229"/>
      <c r="V27" s="229"/>
      <c r="W27" s="250"/>
      <c r="X27" s="229"/>
      <c r="Y27" s="229"/>
      <c r="Z27" s="229"/>
      <c r="AA27" s="229"/>
      <c r="AB27" s="229"/>
      <c r="AC27" s="229"/>
      <c r="AD27" s="230"/>
    </row>
    <row r="28" spans="1:39" s="216" customFormat="1" ht="15.75" customHeight="1" x14ac:dyDescent="0.25">
      <c r="A28" s="225" t="s">
        <v>236</v>
      </c>
      <c r="B28" s="226" t="s">
        <v>237</v>
      </c>
      <c r="C28" s="226" t="s">
        <v>231</v>
      </c>
      <c r="D28" s="227">
        <v>27372</v>
      </c>
      <c r="E28" s="228" t="s">
        <v>322</v>
      </c>
      <c r="F28" s="228">
        <v>140872</v>
      </c>
      <c r="G28" s="228">
        <v>185938</v>
      </c>
      <c r="H28" s="228">
        <v>13570</v>
      </c>
      <c r="I28" s="228">
        <v>11531</v>
      </c>
      <c r="J28" s="228">
        <v>147637</v>
      </c>
      <c r="K28" s="228">
        <v>67074</v>
      </c>
      <c r="L28" s="228">
        <v>157214</v>
      </c>
      <c r="M28" s="228">
        <v>132477</v>
      </c>
      <c r="N28" s="226"/>
      <c r="O28" s="229">
        <f t="shared" ref="O28:U30" si="21">(G28/$F28)*100</f>
        <v>131.99074336986769</v>
      </c>
      <c r="P28" s="229">
        <f t="shared" si="21"/>
        <v>9.6328581975126344</v>
      </c>
      <c r="Q28" s="229">
        <f t="shared" si="21"/>
        <v>8.1854449429269138</v>
      </c>
      <c r="R28" s="229">
        <f t="shared" si="21"/>
        <v>104.8022318132773</v>
      </c>
      <c r="S28" s="229">
        <f t="shared" si="21"/>
        <v>47.613436310977342</v>
      </c>
      <c r="T28" s="229">
        <f t="shared" si="21"/>
        <v>111.60060196490431</v>
      </c>
      <c r="U28" s="229">
        <f t="shared" si="21"/>
        <v>94.040689420182872</v>
      </c>
      <c r="V28" s="229"/>
      <c r="W28" s="249" t="s">
        <v>171</v>
      </c>
      <c r="X28" s="229">
        <f t="shared" ref="X28:AD28" si="22">AVERAGE(O28:O30)</f>
        <v>102.69556110435718</v>
      </c>
      <c r="Y28" s="229">
        <f t="shared" si="22"/>
        <v>39.265973372912349</v>
      </c>
      <c r="Z28" s="229">
        <f t="shared" si="22"/>
        <v>39.724837852447415</v>
      </c>
      <c r="AA28" s="229">
        <f t="shared" si="22"/>
        <v>101.82570516879493</v>
      </c>
      <c r="AB28" s="229">
        <f t="shared" si="22"/>
        <v>74.933835044616373</v>
      </c>
      <c r="AC28" s="229">
        <f t="shared" si="22"/>
        <v>111.70398237836382</v>
      </c>
      <c r="AD28" s="230">
        <f t="shared" si="22"/>
        <v>110.89175897111168</v>
      </c>
    </row>
    <row r="29" spans="1:39" s="216" customFormat="1" ht="16.5" customHeight="1" x14ac:dyDescent="0.25">
      <c r="A29" s="225" t="s">
        <v>238</v>
      </c>
      <c r="B29" s="226" t="s">
        <v>239</v>
      </c>
      <c r="C29" s="226" t="s">
        <v>231</v>
      </c>
      <c r="D29" s="227" t="s">
        <v>166</v>
      </c>
      <c r="E29" s="228" t="s">
        <v>322</v>
      </c>
      <c r="F29" s="228">
        <v>151480</v>
      </c>
      <c r="G29" s="228">
        <v>135421</v>
      </c>
      <c r="H29" s="228">
        <v>83345</v>
      </c>
      <c r="I29" s="228">
        <v>89085</v>
      </c>
      <c r="J29" s="228">
        <v>156431</v>
      </c>
      <c r="K29" s="228">
        <v>134909</v>
      </c>
      <c r="L29" s="228">
        <v>174700</v>
      </c>
      <c r="M29" s="228">
        <v>187078</v>
      </c>
      <c r="N29" s="226"/>
      <c r="O29" s="229">
        <f t="shared" si="21"/>
        <v>89.398600475310275</v>
      </c>
      <c r="P29" s="229">
        <f t="shared" si="21"/>
        <v>55.020464747821492</v>
      </c>
      <c r="Q29" s="229">
        <f t="shared" si="21"/>
        <v>58.809743860575658</v>
      </c>
      <c r="R29" s="229">
        <f t="shared" si="21"/>
        <v>103.26841827303934</v>
      </c>
      <c r="S29" s="229">
        <f t="shared" si="21"/>
        <v>89.060602059677834</v>
      </c>
      <c r="T29" s="229">
        <f t="shared" si="21"/>
        <v>115.32875627145498</v>
      </c>
      <c r="U29" s="229">
        <f t="shared" si="21"/>
        <v>123.50013203063111</v>
      </c>
      <c r="V29" s="229"/>
      <c r="W29" s="250" t="s">
        <v>172</v>
      </c>
      <c r="X29" s="229">
        <f t="shared" ref="X29:AD29" si="23">STDEV(O28:O30)</f>
        <v>25.4062980525431</v>
      </c>
      <c r="Y29" s="229">
        <f t="shared" si="23"/>
        <v>25.680164641957951</v>
      </c>
      <c r="Z29" s="229">
        <f t="shared" si="23"/>
        <v>27.514370667136408</v>
      </c>
      <c r="AA29" s="229">
        <f t="shared" si="23"/>
        <v>3.9032558155467361</v>
      </c>
      <c r="AB29" s="229">
        <f t="shared" si="23"/>
        <v>23.664759149295232</v>
      </c>
      <c r="AC29" s="229">
        <f t="shared" si="23"/>
        <v>3.5742051790793177</v>
      </c>
      <c r="AD29" s="230">
        <f t="shared" si="23"/>
        <v>15.181075221084985</v>
      </c>
    </row>
    <row r="30" spans="1:39" s="216" customFormat="1" ht="17.25" customHeight="1" x14ac:dyDescent="0.25">
      <c r="A30" s="231" t="s">
        <v>240</v>
      </c>
      <c r="B30" s="232" t="s">
        <v>241</v>
      </c>
      <c r="C30" s="232" t="s">
        <v>231</v>
      </c>
      <c r="D30" s="233" t="s">
        <v>167</v>
      </c>
      <c r="E30" s="234" t="s">
        <v>322</v>
      </c>
      <c r="F30" s="234">
        <v>314937</v>
      </c>
      <c r="G30" s="234">
        <v>273042</v>
      </c>
      <c r="H30" s="234">
        <v>167372</v>
      </c>
      <c r="I30" s="234">
        <v>164332</v>
      </c>
      <c r="J30" s="234">
        <v>306769</v>
      </c>
      <c r="K30" s="234">
        <v>277546</v>
      </c>
      <c r="L30" s="234">
        <v>340707</v>
      </c>
      <c r="M30" s="234">
        <v>362601</v>
      </c>
      <c r="N30" s="232"/>
      <c r="O30" s="235">
        <f t="shared" si="21"/>
        <v>86.69733946789357</v>
      </c>
      <c r="P30" s="235">
        <f t="shared" si="21"/>
        <v>53.144597173402929</v>
      </c>
      <c r="Q30" s="235">
        <f t="shared" si="21"/>
        <v>52.179324753839666</v>
      </c>
      <c r="R30" s="235">
        <f t="shared" si="21"/>
        <v>97.406465420068145</v>
      </c>
      <c r="S30" s="235">
        <f t="shared" si="21"/>
        <v>88.127466763193908</v>
      </c>
      <c r="T30" s="235">
        <f t="shared" si="21"/>
        <v>108.18258889873213</v>
      </c>
      <c r="U30" s="235">
        <f t="shared" si="21"/>
        <v>115.13445546252107</v>
      </c>
      <c r="V30" s="235"/>
      <c r="W30" s="251" t="s">
        <v>35</v>
      </c>
      <c r="X30" s="232">
        <f>(X29/X28)</f>
        <v>0.24739431558025887</v>
      </c>
      <c r="Y30" s="232">
        <f t="shared" ref="Y30:AD30" si="24">(Y29/Y28)</f>
        <v>0.65400555330874399</v>
      </c>
      <c r="Z30" s="232">
        <f t="shared" si="24"/>
        <v>0.69262386342103777</v>
      </c>
      <c r="AA30" s="232">
        <f t="shared" si="24"/>
        <v>3.8332715782094198E-2</v>
      </c>
      <c r="AB30" s="232">
        <f t="shared" si="24"/>
        <v>0.3158087282628067</v>
      </c>
      <c r="AC30" s="232">
        <f t="shared" si="24"/>
        <v>3.1997115080219497E-2</v>
      </c>
      <c r="AD30" s="232">
        <f t="shared" si="24"/>
        <v>0.13689994064427993</v>
      </c>
    </row>
    <row r="31" spans="1:39" s="216" customFormat="1" x14ac:dyDescent="0.25">
      <c r="D31" s="214"/>
      <c r="E31" s="215"/>
      <c r="F31" s="215"/>
      <c r="G31" s="215"/>
      <c r="H31" s="215"/>
      <c r="I31" s="215"/>
      <c r="J31" s="215"/>
      <c r="K31" s="215"/>
      <c r="L31" s="215"/>
      <c r="M31" s="215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</row>
    <row r="32" spans="1:39" s="203" customFormat="1" x14ac:dyDescent="0.25">
      <c r="A32" s="203" t="s">
        <v>257</v>
      </c>
      <c r="D32" s="210"/>
      <c r="E32" s="211"/>
      <c r="F32" s="211"/>
      <c r="G32" s="211"/>
      <c r="H32" s="211"/>
      <c r="I32" s="211"/>
      <c r="J32" s="211"/>
      <c r="K32" s="211"/>
      <c r="L32" s="211"/>
      <c r="M32" s="211"/>
      <c r="O32" s="217" t="s">
        <v>76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04"/>
      <c r="AF32" s="204"/>
      <c r="AG32" s="204"/>
      <c r="AH32" s="204"/>
      <c r="AI32" s="204"/>
      <c r="AL32" s="204"/>
      <c r="AM32" s="204"/>
    </row>
    <row r="33" spans="1:30" s="216" customFormat="1" x14ac:dyDescent="0.25">
      <c r="A33" s="243" t="s">
        <v>223</v>
      </c>
      <c r="B33" s="244" t="s">
        <v>224</v>
      </c>
      <c r="C33" s="244" t="s">
        <v>200</v>
      </c>
      <c r="D33" s="245" t="s">
        <v>166</v>
      </c>
      <c r="E33" s="246" t="s">
        <v>303</v>
      </c>
      <c r="F33" s="246">
        <v>119754</v>
      </c>
      <c r="G33" s="246">
        <v>96142</v>
      </c>
      <c r="H33" s="246">
        <v>66740</v>
      </c>
      <c r="I33" s="246">
        <v>61509</v>
      </c>
      <c r="J33" s="246">
        <v>112956</v>
      </c>
      <c r="K33" s="246">
        <v>95782</v>
      </c>
      <c r="L33" s="246">
        <v>142687</v>
      </c>
      <c r="M33" s="246">
        <v>154069</v>
      </c>
      <c r="N33" s="244"/>
      <c r="O33" s="247">
        <f t="shared" ref="O33:U35" si="25">(G33/$F33)*100</f>
        <v>80.282913305609839</v>
      </c>
      <c r="P33" s="247">
        <f t="shared" si="25"/>
        <v>55.730915042503803</v>
      </c>
      <c r="Q33" s="247">
        <f t="shared" si="25"/>
        <v>51.362793727140641</v>
      </c>
      <c r="R33" s="247">
        <f t="shared" si="25"/>
        <v>94.323362893932554</v>
      </c>
      <c r="S33" s="247">
        <f t="shared" si="25"/>
        <v>79.982297042269991</v>
      </c>
      <c r="T33" s="247">
        <f t="shared" si="25"/>
        <v>119.15009101992418</v>
      </c>
      <c r="U33" s="247">
        <f t="shared" si="25"/>
        <v>128.65457521251901</v>
      </c>
      <c r="V33" s="247"/>
      <c r="W33" s="249" t="s">
        <v>171</v>
      </c>
      <c r="X33" s="247">
        <f t="shared" ref="X33:AD33" si="26">AVERAGE(O33:O35)</f>
        <v>81.81880806555327</v>
      </c>
      <c r="Y33" s="247">
        <f t="shared" si="26"/>
        <v>56.308887507931807</v>
      </c>
      <c r="Z33" s="247">
        <f t="shared" si="26"/>
        <v>59.550143513262121</v>
      </c>
      <c r="AA33" s="247">
        <f t="shared" si="26"/>
        <v>100.99887568981104</v>
      </c>
      <c r="AB33" s="247">
        <f t="shared" si="26"/>
        <v>84.634727178035035</v>
      </c>
      <c r="AC33" s="247">
        <f t="shared" si="26"/>
        <v>121.2062023105231</v>
      </c>
      <c r="AD33" s="248">
        <f t="shared" si="26"/>
        <v>133.42350638723056</v>
      </c>
    </row>
    <row r="34" spans="1:30" s="216" customFormat="1" x14ac:dyDescent="0.25">
      <c r="A34" s="225" t="s">
        <v>225</v>
      </c>
      <c r="B34" s="226" t="s">
        <v>226</v>
      </c>
      <c r="C34" s="226" t="s">
        <v>200</v>
      </c>
      <c r="D34" s="227">
        <v>27372</v>
      </c>
      <c r="E34" s="228" t="s">
        <v>303</v>
      </c>
      <c r="F34" s="228">
        <v>187284</v>
      </c>
      <c r="G34" s="228">
        <v>180943</v>
      </c>
      <c r="H34" s="228">
        <v>115919</v>
      </c>
      <c r="I34" s="228">
        <v>135449</v>
      </c>
      <c r="J34" s="228">
        <v>211043</v>
      </c>
      <c r="K34" s="228">
        <v>179571</v>
      </c>
      <c r="L34" s="228">
        <v>238092</v>
      </c>
      <c r="M34" s="228">
        <v>265421</v>
      </c>
      <c r="N34" s="226"/>
      <c r="O34" s="229">
        <f t="shared" si="25"/>
        <v>96.614232929668304</v>
      </c>
      <c r="P34" s="229">
        <f t="shared" si="25"/>
        <v>61.89476944106277</v>
      </c>
      <c r="Q34" s="229">
        <f t="shared" si="25"/>
        <v>72.322782512120625</v>
      </c>
      <c r="R34" s="229">
        <f t="shared" si="25"/>
        <v>112.68608103201554</v>
      </c>
      <c r="S34" s="229">
        <f t="shared" si="25"/>
        <v>95.881655667328758</v>
      </c>
      <c r="T34" s="229">
        <f t="shared" si="25"/>
        <v>127.12885243800858</v>
      </c>
      <c r="U34" s="229">
        <f t="shared" si="25"/>
        <v>141.7211294077444</v>
      </c>
      <c r="V34" s="229"/>
      <c r="W34" s="250" t="s">
        <v>201</v>
      </c>
      <c r="X34" s="229">
        <f t="shared" ref="X34:AD34" si="27">STDEV(O33:O35)</f>
        <v>14.090399359257512</v>
      </c>
      <c r="Y34" s="229">
        <f t="shared" si="27"/>
        <v>5.320492758118414</v>
      </c>
      <c r="Z34" s="229">
        <f t="shared" si="27"/>
        <v>11.207093304686703</v>
      </c>
      <c r="AA34" s="229">
        <f t="shared" si="27"/>
        <v>10.155547793636991</v>
      </c>
      <c r="AB34" s="229">
        <f t="shared" si="27"/>
        <v>9.788409348462956</v>
      </c>
      <c r="AC34" s="229">
        <f t="shared" si="27"/>
        <v>5.2084307017125733</v>
      </c>
      <c r="AD34" s="230">
        <f t="shared" si="27"/>
        <v>7.212659651000048</v>
      </c>
    </row>
    <row r="35" spans="1:30" s="216" customFormat="1" x14ac:dyDescent="0.25">
      <c r="A35" s="225" t="s">
        <v>227</v>
      </c>
      <c r="B35" s="226" t="s">
        <v>228</v>
      </c>
      <c r="C35" s="226" t="s">
        <v>200</v>
      </c>
      <c r="D35" s="227" t="s">
        <v>167</v>
      </c>
      <c r="E35" s="228" t="s">
        <v>303</v>
      </c>
      <c r="F35" s="228">
        <v>119218</v>
      </c>
      <c r="G35" s="228">
        <v>81735</v>
      </c>
      <c r="H35" s="228">
        <v>61160</v>
      </c>
      <c r="I35" s="228">
        <v>65528</v>
      </c>
      <c r="J35" s="228">
        <v>114434</v>
      </c>
      <c r="K35" s="228">
        <v>93038</v>
      </c>
      <c r="L35" s="228">
        <v>139890</v>
      </c>
      <c r="M35" s="228">
        <v>154858</v>
      </c>
      <c r="N35" s="226"/>
      <c r="O35" s="229">
        <f t="shared" si="25"/>
        <v>68.559277961381667</v>
      </c>
      <c r="P35" s="229">
        <f t="shared" si="25"/>
        <v>51.300978040228827</v>
      </c>
      <c r="Q35" s="229">
        <f t="shared" si="25"/>
        <v>54.96485430052509</v>
      </c>
      <c r="R35" s="229">
        <f t="shared" si="25"/>
        <v>95.987183143485041</v>
      </c>
      <c r="S35" s="229">
        <f t="shared" si="25"/>
        <v>78.040228824506357</v>
      </c>
      <c r="T35" s="229">
        <f t="shared" si="25"/>
        <v>117.33966347363653</v>
      </c>
      <c r="U35" s="229">
        <f t="shared" si="25"/>
        <v>129.8948145414283</v>
      </c>
      <c r="V35" s="229"/>
      <c r="W35" s="251" t="s">
        <v>35</v>
      </c>
      <c r="X35" s="226">
        <f>(X34/X33)</f>
        <v>0.17221467401441826</v>
      </c>
      <c r="Y35" s="226">
        <f t="shared" ref="Y35:AD35" si="28">(Y34/Y33)</f>
        <v>9.4487619869402614E-2</v>
      </c>
      <c r="Z35" s="226">
        <f t="shared" si="28"/>
        <v>0.188195907574779</v>
      </c>
      <c r="AA35" s="226">
        <f t="shared" si="28"/>
        <v>0.10055109746792461</v>
      </c>
      <c r="AB35" s="226">
        <f t="shared" si="28"/>
        <v>0.11565476341493199</v>
      </c>
      <c r="AC35" s="226">
        <f t="shared" si="28"/>
        <v>4.2971651635193411E-2</v>
      </c>
      <c r="AD35" s="226">
        <f t="shared" si="28"/>
        <v>5.4058387808119716E-2</v>
      </c>
    </row>
    <row r="36" spans="1:30" s="216" customFormat="1" x14ac:dyDescent="0.25">
      <c r="A36" s="225"/>
      <c r="B36" s="226"/>
      <c r="C36" s="226"/>
      <c r="D36" s="227"/>
      <c r="E36" s="228"/>
      <c r="F36" s="228"/>
      <c r="G36" s="228"/>
      <c r="H36" s="228"/>
      <c r="I36" s="228"/>
      <c r="J36" s="228"/>
      <c r="K36" s="228"/>
      <c r="L36" s="228"/>
      <c r="M36" s="228"/>
      <c r="N36" s="226"/>
      <c r="O36" s="229"/>
      <c r="P36" s="229"/>
      <c r="Q36" s="229"/>
      <c r="R36" s="229"/>
      <c r="S36" s="229"/>
      <c r="T36" s="229"/>
      <c r="U36" s="229"/>
      <c r="V36" s="229"/>
      <c r="W36" s="250"/>
      <c r="X36" s="229"/>
      <c r="Y36" s="229"/>
      <c r="Z36" s="229"/>
      <c r="AA36" s="229"/>
      <c r="AB36" s="229"/>
      <c r="AC36" s="229"/>
      <c r="AD36" s="230"/>
    </row>
    <row r="37" spans="1:30" s="216" customFormat="1" x14ac:dyDescent="0.25">
      <c r="A37" s="225" t="s">
        <v>245</v>
      </c>
      <c r="B37" s="226" t="s">
        <v>99</v>
      </c>
      <c r="C37" s="226" t="s">
        <v>231</v>
      </c>
      <c r="D37" s="227" t="s">
        <v>168</v>
      </c>
      <c r="E37" s="228" t="s">
        <v>316</v>
      </c>
      <c r="F37" s="228">
        <v>130677</v>
      </c>
      <c r="G37" s="228">
        <v>117904</v>
      </c>
      <c r="H37" s="228">
        <v>73875</v>
      </c>
      <c r="I37" s="228">
        <v>80740</v>
      </c>
      <c r="J37" s="228">
        <v>142837</v>
      </c>
      <c r="K37" s="228">
        <v>123249</v>
      </c>
      <c r="L37" s="228">
        <v>159781</v>
      </c>
      <c r="M37" s="228">
        <v>177047</v>
      </c>
      <c r="N37" s="226"/>
      <c r="O37" s="229">
        <f t="shared" ref="O37:U39" si="29">(G37/$F37)*100</f>
        <v>90.225517879963576</v>
      </c>
      <c r="P37" s="229">
        <f t="shared" si="29"/>
        <v>56.532519112008991</v>
      </c>
      <c r="Q37" s="229">
        <f t="shared" si="29"/>
        <v>61.785930194295858</v>
      </c>
      <c r="R37" s="229">
        <f t="shared" si="29"/>
        <v>109.30538656381765</v>
      </c>
      <c r="S37" s="229">
        <f t="shared" si="29"/>
        <v>94.315755641773222</v>
      </c>
      <c r="T37" s="229">
        <f t="shared" si="29"/>
        <v>122.27170810471621</v>
      </c>
      <c r="U37" s="229">
        <f t="shared" si="29"/>
        <v>135.48443873061058</v>
      </c>
      <c r="V37" s="229"/>
      <c r="W37" s="249" t="s">
        <v>171</v>
      </c>
      <c r="X37" s="229">
        <f t="shared" ref="X37:AD37" si="30">AVERAGE(O37:O39)</f>
        <v>86.627383908141496</v>
      </c>
      <c r="Y37" s="229">
        <f t="shared" si="30"/>
        <v>55.544218539263291</v>
      </c>
      <c r="Z37" s="229">
        <f t="shared" si="30"/>
        <v>61.177542182665796</v>
      </c>
      <c r="AA37" s="229">
        <f t="shared" si="30"/>
        <v>106.75120821164911</v>
      </c>
      <c r="AB37" s="229">
        <f t="shared" si="30"/>
        <v>93.03406710695549</v>
      </c>
      <c r="AC37" s="229">
        <f t="shared" si="30"/>
        <v>118.42134269882945</v>
      </c>
      <c r="AD37" s="230">
        <f t="shared" si="30"/>
        <v>128.84237762343793</v>
      </c>
    </row>
    <row r="38" spans="1:30" s="216" customFormat="1" x14ac:dyDescent="0.25">
      <c r="A38" s="225" t="s">
        <v>246</v>
      </c>
      <c r="B38" s="226" t="s">
        <v>100</v>
      </c>
      <c r="C38" s="226" t="s">
        <v>231</v>
      </c>
      <c r="D38" s="227">
        <v>27636</v>
      </c>
      <c r="E38" s="228" t="s">
        <v>316</v>
      </c>
      <c r="F38" s="228">
        <v>144917</v>
      </c>
      <c r="G38" s="228">
        <v>125873</v>
      </c>
      <c r="H38" s="228">
        <v>82262</v>
      </c>
      <c r="I38" s="228">
        <v>92983</v>
      </c>
      <c r="J38" s="228">
        <v>157489</v>
      </c>
      <c r="K38" s="228">
        <v>136703</v>
      </c>
      <c r="L38" s="228">
        <v>173990</v>
      </c>
      <c r="M38" s="228">
        <v>187801</v>
      </c>
      <c r="N38" s="226"/>
      <c r="O38" s="229">
        <f t="shared" si="29"/>
        <v>86.858684626372337</v>
      </c>
      <c r="P38" s="229">
        <f t="shared" si="29"/>
        <v>56.764906808724987</v>
      </c>
      <c r="Q38" s="229">
        <f t="shared" si="29"/>
        <v>64.162934645348713</v>
      </c>
      <c r="R38" s="229">
        <f t="shared" si="29"/>
        <v>108.67531069508753</v>
      </c>
      <c r="S38" s="229">
        <f t="shared" si="29"/>
        <v>94.331927931160592</v>
      </c>
      <c r="T38" s="229">
        <f t="shared" si="29"/>
        <v>120.06182849493159</v>
      </c>
      <c r="U38" s="229">
        <f t="shared" si="29"/>
        <v>129.59211134649487</v>
      </c>
      <c r="V38" s="229"/>
      <c r="W38" s="250" t="s">
        <v>172</v>
      </c>
      <c r="X38" s="229">
        <f t="shared" ref="X38:AD38" si="31">STDEV(O37:O39)</f>
        <v>3.7191825813486781</v>
      </c>
      <c r="Y38" s="229">
        <f t="shared" si="31"/>
        <v>1.9165658843733557</v>
      </c>
      <c r="Z38" s="229">
        <f t="shared" si="31"/>
        <v>3.3315133367954886</v>
      </c>
      <c r="AA38" s="229">
        <f t="shared" si="31"/>
        <v>3.8910793273862256</v>
      </c>
      <c r="AB38" s="229">
        <f t="shared" si="31"/>
        <v>2.2339699097038928</v>
      </c>
      <c r="AC38" s="229">
        <f t="shared" si="31"/>
        <v>4.8819030269171524</v>
      </c>
      <c r="AD38" s="230">
        <f t="shared" si="31"/>
        <v>7.0469038314395096</v>
      </c>
    </row>
    <row r="39" spans="1:30" s="216" customFormat="1" x14ac:dyDescent="0.25">
      <c r="A39" s="231" t="s">
        <v>247</v>
      </c>
      <c r="B39" s="232" t="s">
        <v>101</v>
      </c>
      <c r="C39" s="232" t="s">
        <v>231</v>
      </c>
      <c r="D39" s="233">
        <v>27026</v>
      </c>
      <c r="E39" s="234" t="s">
        <v>316</v>
      </c>
      <c r="F39" s="234">
        <v>147651</v>
      </c>
      <c r="G39" s="234">
        <v>122252</v>
      </c>
      <c r="H39" s="234">
        <v>78750</v>
      </c>
      <c r="I39" s="234">
        <v>85023</v>
      </c>
      <c r="J39" s="234">
        <v>151007</v>
      </c>
      <c r="K39" s="234">
        <v>133557</v>
      </c>
      <c r="L39" s="234">
        <v>166743</v>
      </c>
      <c r="M39" s="234">
        <v>179323</v>
      </c>
      <c r="N39" s="232"/>
      <c r="O39" s="235">
        <f t="shared" si="29"/>
        <v>82.79794921808859</v>
      </c>
      <c r="P39" s="235">
        <f t="shared" si="29"/>
        <v>53.335229697055894</v>
      </c>
      <c r="Q39" s="235">
        <f t="shared" si="29"/>
        <v>57.58376170835281</v>
      </c>
      <c r="R39" s="235">
        <f t="shared" si="29"/>
        <v>102.27292737604215</v>
      </c>
      <c r="S39" s="235">
        <f t="shared" si="29"/>
        <v>90.454517747932627</v>
      </c>
      <c r="T39" s="235">
        <f t="shared" si="29"/>
        <v>112.93049149684052</v>
      </c>
      <c r="U39" s="235">
        <f t="shared" si="29"/>
        <v>121.45058279320831</v>
      </c>
      <c r="V39" s="235"/>
      <c r="W39" s="251" t="s">
        <v>35</v>
      </c>
      <c r="X39" s="232">
        <f>(X38/X37)</f>
        <v>4.293310514019965E-2</v>
      </c>
      <c r="Y39" s="232">
        <f t="shared" ref="Y39:AD39" si="32">(Y38/Y37)</f>
        <v>3.4505227272548032E-2</v>
      </c>
      <c r="Z39" s="232">
        <f t="shared" si="32"/>
        <v>5.4456475659779742E-2</v>
      </c>
      <c r="AA39" s="232">
        <f t="shared" si="32"/>
        <v>3.6449979279593911E-2</v>
      </c>
      <c r="AB39" s="232">
        <f t="shared" si="32"/>
        <v>2.4012385776230081E-2</v>
      </c>
      <c r="AC39" s="232">
        <f t="shared" si="32"/>
        <v>4.1224857915459254E-2</v>
      </c>
      <c r="AD39" s="232">
        <f t="shared" si="32"/>
        <v>5.4693990916833218E-2</v>
      </c>
    </row>
    <row r="40" spans="1:30" s="185" customFormat="1" x14ac:dyDescent="0.25">
      <c r="D40" s="214"/>
      <c r="E40" s="215"/>
      <c r="F40" s="215"/>
      <c r="G40" s="215"/>
      <c r="H40" s="215"/>
      <c r="I40" s="215"/>
      <c r="J40" s="215"/>
      <c r="K40" s="215"/>
      <c r="L40" s="215"/>
      <c r="M40" s="215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</row>
    <row r="44" spans="1:30" s="185" customFormat="1" x14ac:dyDescent="0.25">
      <c r="D44" s="214"/>
      <c r="E44" s="215"/>
      <c r="F44" s="215"/>
      <c r="G44" s="215"/>
      <c r="H44" s="215"/>
      <c r="I44" s="215"/>
      <c r="J44" s="215"/>
      <c r="K44" s="215"/>
      <c r="L44" s="215"/>
      <c r="M44" s="215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</row>
    <row r="45" spans="1:30" s="185" customFormat="1" x14ac:dyDescent="0.25">
      <c r="D45" s="214"/>
      <c r="E45" s="215"/>
      <c r="F45" s="215"/>
      <c r="G45" s="215"/>
      <c r="H45" s="215"/>
      <c r="I45" s="215"/>
      <c r="J45" s="215"/>
      <c r="K45" s="215"/>
      <c r="L45" s="215"/>
      <c r="M45" s="215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</row>
    <row r="46" spans="1:30" s="185" customFormat="1" x14ac:dyDescent="0.25"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</row>
    <row r="47" spans="1:30" s="185" customFormat="1" x14ac:dyDescent="0.25">
      <c r="D47" s="214"/>
      <c r="E47" s="215"/>
      <c r="F47" s="215"/>
      <c r="G47" s="215"/>
      <c r="H47" s="215"/>
      <c r="I47" s="215"/>
      <c r="J47" s="215"/>
      <c r="K47" s="215"/>
      <c r="L47" s="215"/>
      <c r="M47" s="215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</row>
    <row r="48" spans="1:30" s="185" customFormat="1" x14ac:dyDescent="0.25"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</row>
    <row r="49" spans="4:30" s="185" customFormat="1" x14ac:dyDescent="0.25">
      <c r="D49" s="214"/>
      <c r="E49" s="215"/>
      <c r="F49" s="215"/>
      <c r="G49" s="215"/>
      <c r="H49" s="215"/>
      <c r="I49" s="215"/>
      <c r="J49" s="215"/>
      <c r="K49" s="215"/>
      <c r="L49" s="215"/>
      <c r="M49" s="215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</row>
    <row r="50" spans="4:30" s="185" customFormat="1" x14ac:dyDescent="0.25">
      <c r="D50" s="214"/>
      <c r="E50" s="215"/>
      <c r="F50" s="215"/>
      <c r="G50" s="215"/>
      <c r="H50" s="215"/>
      <c r="I50" s="215"/>
      <c r="J50" s="215"/>
      <c r="K50" s="215"/>
      <c r="L50" s="215"/>
      <c r="M50" s="215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</row>
    <row r="51" spans="4:30" s="185" customFormat="1" x14ac:dyDescent="0.25">
      <c r="D51" s="214"/>
      <c r="E51" s="215"/>
      <c r="F51" s="215"/>
      <c r="G51" s="215"/>
      <c r="H51" s="215"/>
      <c r="I51" s="215"/>
      <c r="J51" s="215"/>
      <c r="K51" s="215"/>
      <c r="L51" s="215"/>
      <c r="M51" s="215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</row>
    <row r="52" spans="4:30" s="185" customFormat="1" x14ac:dyDescent="0.25">
      <c r="D52" s="214"/>
      <c r="E52" s="215"/>
      <c r="F52" s="215"/>
      <c r="G52" s="215"/>
      <c r="H52" s="215"/>
      <c r="I52" s="215"/>
      <c r="J52" s="215"/>
      <c r="K52" s="215"/>
      <c r="L52" s="215"/>
      <c r="M52" s="215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</row>
    <row r="53" spans="4:30" s="185" customFormat="1" x14ac:dyDescent="0.25"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</row>
    <row r="54" spans="4:30" s="185" customFormat="1" x14ac:dyDescent="0.25">
      <c r="D54" s="214"/>
      <c r="E54" s="215"/>
      <c r="F54" s="215"/>
      <c r="G54" s="215"/>
      <c r="H54" s="215"/>
      <c r="I54" s="215"/>
      <c r="J54" s="215"/>
      <c r="K54" s="215"/>
      <c r="L54" s="215"/>
      <c r="M54" s="215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</row>
    <row r="55" spans="4:30" s="185" customFormat="1" x14ac:dyDescent="0.25">
      <c r="D55" s="214"/>
      <c r="E55" s="215"/>
      <c r="F55" s="215"/>
      <c r="G55" s="215"/>
      <c r="H55" s="215"/>
      <c r="I55" s="215"/>
      <c r="J55" s="215"/>
      <c r="K55" s="215"/>
      <c r="L55" s="215"/>
      <c r="M55" s="215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</row>
    <row r="56" spans="4:30" s="185" customFormat="1" x14ac:dyDescent="0.25">
      <c r="D56" s="214"/>
      <c r="E56" s="215"/>
      <c r="F56" s="215"/>
      <c r="G56" s="215"/>
      <c r="H56" s="215"/>
      <c r="I56" s="215"/>
      <c r="J56" s="215"/>
      <c r="K56" s="215"/>
      <c r="L56" s="215"/>
      <c r="M56" s="215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</row>
    <row r="57" spans="4:30" s="185" customFormat="1" x14ac:dyDescent="0.25">
      <c r="D57" s="214"/>
      <c r="E57" s="215"/>
      <c r="F57" s="215"/>
      <c r="G57" s="215"/>
      <c r="H57" s="215"/>
      <c r="I57" s="215"/>
      <c r="J57" s="215"/>
      <c r="K57" s="215"/>
      <c r="L57" s="215"/>
      <c r="M57" s="215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</row>
    <row r="58" spans="4:30" s="185" customFormat="1" x14ac:dyDescent="0.25">
      <c r="D58" s="214"/>
      <c r="E58" s="215"/>
      <c r="F58" s="215"/>
      <c r="G58" s="215"/>
      <c r="H58" s="215"/>
      <c r="I58" s="215"/>
      <c r="J58" s="215"/>
      <c r="K58" s="215"/>
      <c r="L58" s="215"/>
      <c r="M58" s="215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</row>
    <row r="59" spans="4:30" s="185" customFormat="1" x14ac:dyDescent="0.25">
      <c r="D59" s="214"/>
      <c r="E59" s="215"/>
      <c r="F59" s="215"/>
      <c r="G59" s="215"/>
      <c r="H59" s="215"/>
      <c r="I59" s="215"/>
      <c r="J59" s="215"/>
      <c r="K59" s="215"/>
      <c r="L59" s="215"/>
      <c r="M59" s="215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</row>
    <row r="60" spans="4:30" s="185" customFormat="1" x14ac:dyDescent="0.25">
      <c r="D60" s="214"/>
      <c r="E60" s="215"/>
      <c r="F60" s="215"/>
      <c r="G60" s="215"/>
      <c r="H60" s="215"/>
      <c r="I60" s="215"/>
      <c r="J60" s="215"/>
      <c r="K60" s="215"/>
      <c r="L60" s="215"/>
      <c r="M60" s="215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</row>
    <row r="61" spans="4:30" s="185" customFormat="1" x14ac:dyDescent="0.25">
      <c r="D61" s="214"/>
      <c r="E61" s="215"/>
      <c r="F61" s="215"/>
      <c r="G61" s="215"/>
      <c r="H61" s="215"/>
      <c r="I61" s="215"/>
      <c r="J61" s="215"/>
      <c r="K61" s="215"/>
      <c r="L61" s="215"/>
      <c r="M61" s="215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</row>
    <row r="62" spans="4:30" s="185" customFormat="1" x14ac:dyDescent="0.25">
      <c r="D62" s="214"/>
      <c r="E62" s="215"/>
      <c r="F62" s="215"/>
      <c r="G62" s="215"/>
      <c r="H62" s="215"/>
      <c r="I62" s="215"/>
      <c r="J62" s="215"/>
      <c r="K62" s="215"/>
      <c r="L62" s="215"/>
      <c r="M62" s="215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</vt:lpstr>
      <vt:lpstr>Data Description</vt:lpstr>
      <vt:lpstr>Incomplete Desorption</vt:lpstr>
      <vt:lpstr>Carbograph Method 1</vt:lpstr>
      <vt:lpstr>Carbograph Method 2</vt:lpstr>
      <vt:lpstr>Carbograph Method 3</vt:lpstr>
      <vt:lpstr>Method Optimization</vt:lpstr>
      <vt:lpstr>Breakthrough</vt:lpstr>
      <vt:lpstr>Heat</vt:lpstr>
      <vt:lpstr>Additional Sorbent Tubes</vt:lpstr>
      <vt:lpstr>Reaction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Michelle</dc:creator>
  <cp:lastModifiedBy>Wallace, Michelle</cp:lastModifiedBy>
  <dcterms:created xsi:type="dcterms:W3CDTF">2019-02-07T19:54:35Z</dcterms:created>
  <dcterms:modified xsi:type="dcterms:W3CDTF">2019-04-30T18:55:39Z</dcterms:modified>
</cp:coreProperties>
</file>