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M:\SU\"/>
    </mc:Choice>
  </mc:AlternateContent>
  <xr:revisionPtr revIDLastSave="0" documentId="8_{3D870E88-75F6-4F85-9883-B6AEE7B0CDEC}" xr6:coauthVersionLast="31" xr6:coauthVersionMax="31" xr10:uidLastSave="{00000000-0000-0000-0000-000000000000}"/>
  <bookViews>
    <workbookView xWindow="0" yWindow="0" windowWidth="19200" windowHeight="1078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1" i="1" l="1"/>
  <c r="R32" i="1" s="1"/>
  <c r="R33" i="1" s="1"/>
  <c r="R34" i="1" s="1"/>
  <c r="D68" i="1"/>
  <c r="D92" i="1"/>
  <c r="C12" i="1"/>
  <c r="H93" i="1"/>
  <c r="G93" i="1"/>
  <c r="F93" i="1"/>
  <c r="E93" i="1"/>
  <c r="E94" i="1" s="1"/>
  <c r="D93" i="1"/>
  <c r="D94" i="1" s="1"/>
  <c r="C93" i="1"/>
  <c r="C94" i="1" s="1"/>
  <c r="B93" i="1"/>
  <c r="B94" i="1" s="1"/>
  <c r="H69" i="1"/>
  <c r="H70" i="1" s="1"/>
  <c r="G69" i="1"/>
  <c r="F69" i="1"/>
  <c r="E69" i="1"/>
  <c r="D69" i="1"/>
  <c r="C69" i="1"/>
  <c r="B69" i="1"/>
  <c r="B70" i="1" s="1"/>
  <c r="H45" i="1"/>
  <c r="H46" i="1" s="1"/>
  <c r="G45" i="1"/>
  <c r="F45" i="1"/>
  <c r="E45" i="1"/>
  <c r="D45" i="1"/>
  <c r="C45" i="1"/>
  <c r="B45" i="1"/>
  <c r="B46" i="1" s="1"/>
  <c r="D21" i="1"/>
  <c r="D22" i="1" s="1"/>
  <c r="E21" i="1"/>
  <c r="E22" i="1" s="1"/>
  <c r="F21" i="1"/>
  <c r="G21" i="1"/>
  <c r="H21" i="1"/>
  <c r="B21" i="1"/>
  <c r="C21" i="1"/>
  <c r="H92" i="1"/>
  <c r="G92" i="1"/>
  <c r="F92" i="1"/>
  <c r="E92" i="1"/>
  <c r="C92" i="1"/>
  <c r="H68" i="1"/>
  <c r="G68" i="1"/>
  <c r="F68" i="1"/>
  <c r="E68" i="1"/>
  <c r="C68" i="1"/>
  <c r="H44" i="1"/>
  <c r="G44" i="1"/>
  <c r="F44" i="1"/>
  <c r="E44" i="1"/>
  <c r="D44" i="1"/>
  <c r="C44" i="1"/>
  <c r="C20" i="1"/>
  <c r="D20" i="1"/>
  <c r="E20" i="1"/>
  <c r="F20" i="1"/>
  <c r="G20" i="1"/>
  <c r="H20" i="1"/>
  <c r="H85" i="1"/>
  <c r="H86" i="1"/>
  <c r="G85" i="1"/>
  <c r="G86" i="1" s="1"/>
  <c r="F85" i="1"/>
  <c r="F86" i="1" s="1"/>
  <c r="E85" i="1"/>
  <c r="E86" i="1"/>
  <c r="D85" i="1"/>
  <c r="D86" i="1"/>
  <c r="C85" i="1"/>
  <c r="C86" i="1" s="1"/>
  <c r="B85" i="1"/>
  <c r="B86" i="1" s="1"/>
  <c r="H84" i="1"/>
  <c r="G84" i="1"/>
  <c r="F84" i="1"/>
  <c r="E84" i="1"/>
  <c r="D84" i="1"/>
  <c r="C84" i="1"/>
  <c r="B84" i="1"/>
  <c r="H79" i="1"/>
  <c r="H80" i="1" s="1"/>
  <c r="G79" i="1"/>
  <c r="G80" i="1"/>
  <c r="F79" i="1"/>
  <c r="F80" i="1"/>
  <c r="E79" i="1"/>
  <c r="E80" i="1" s="1"/>
  <c r="D79" i="1"/>
  <c r="D80" i="1" s="1"/>
  <c r="C79" i="1"/>
  <c r="C80" i="1"/>
  <c r="B79" i="1"/>
  <c r="B80" i="1"/>
  <c r="H78" i="1"/>
  <c r="G78" i="1"/>
  <c r="F78" i="1"/>
  <c r="E78" i="1"/>
  <c r="D78" i="1"/>
  <c r="C78" i="1"/>
  <c r="B78" i="1"/>
  <c r="H94" i="1"/>
  <c r="F94" i="1"/>
  <c r="G94" i="1"/>
  <c r="E70" i="1"/>
  <c r="D70" i="1"/>
  <c r="C70" i="1"/>
  <c r="G70" i="1"/>
  <c r="F70" i="1"/>
  <c r="H61" i="1"/>
  <c r="H62" i="1" s="1"/>
  <c r="G61" i="1"/>
  <c r="G62" i="1"/>
  <c r="F61" i="1"/>
  <c r="F62" i="1"/>
  <c r="E61" i="1"/>
  <c r="E62" i="1" s="1"/>
  <c r="D61" i="1"/>
  <c r="D62" i="1" s="1"/>
  <c r="C61" i="1"/>
  <c r="C62" i="1"/>
  <c r="B61" i="1"/>
  <c r="B62" i="1"/>
  <c r="H60" i="1"/>
  <c r="G60" i="1"/>
  <c r="F60" i="1"/>
  <c r="E60" i="1"/>
  <c r="D60" i="1"/>
  <c r="C60" i="1"/>
  <c r="B60" i="1"/>
  <c r="H55" i="1"/>
  <c r="H56" i="1"/>
  <c r="G55" i="1"/>
  <c r="G56" i="1" s="1"/>
  <c r="F55" i="1"/>
  <c r="F56" i="1" s="1"/>
  <c r="E55" i="1"/>
  <c r="E56" i="1"/>
  <c r="D55" i="1"/>
  <c r="D56" i="1"/>
  <c r="C55" i="1"/>
  <c r="C56" i="1" s="1"/>
  <c r="B55" i="1"/>
  <c r="B56" i="1" s="1"/>
  <c r="H54" i="1"/>
  <c r="G54" i="1"/>
  <c r="F54" i="1"/>
  <c r="E54" i="1"/>
  <c r="D54" i="1"/>
  <c r="C54" i="1"/>
  <c r="B54" i="1"/>
  <c r="H37" i="1"/>
  <c r="H38" i="1"/>
  <c r="G37" i="1"/>
  <c r="G38" i="1" s="1"/>
  <c r="F37" i="1"/>
  <c r="F38" i="1" s="1"/>
  <c r="E37" i="1"/>
  <c r="E38" i="1"/>
  <c r="D37" i="1"/>
  <c r="D38" i="1"/>
  <c r="C37" i="1"/>
  <c r="C38" i="1" s="1"/>
  <c r="B37" i="1"/>
  <c r="B38" i="1" s="1"/>
  <c r="H36" i="1"/>
  <c r="G36" i="1"/>
  <c r="F36" i="1"/>
  <c r="E36" i="1"/>
  <c r="D36" i="1"/>
  <c r="C36" i="1"/>
  <c r="B36" i="1"/>
  <c r="H31" i="1"/>
  <c r="H32" i="1" s="1"/>
  <c r="G31" i="1"/>
  <c r="G32" i="1"/>
  <c r="F31" i="1"/>
  <c r="F32" i="1"/>
  <c r="E31" i="1"/>
  <c r="E32" i="1" s="1"/>
  <c r="D31" i="1"/>
  <c r="D32" i="1" s="1"/>
  <c r="C31" i="1"/>
  <c r="C32" i="1"/>
  <c r="B31" i="1"/>
  <c r="B32" i="1"/>
  <c r="H30" i="1"/>
  <c r="G30" i="1"/>
  <c r="F30" i="1"/>
  <c r="E30" i="1"/>
  <c r="D30" i="1"/>
  <c r="C30" i="1"/>
  <c r="B30" i="1"/>
  <c r="F22" i="1"/>
  <c r="B22" i="1"/>
  <c r="H22" i="1"/>
  <c r="H13" i="1"/>
  <c r="H14" i="1"/>
  <c r="G13" i="1"/>
  <c r="G14" i="1"/>
  <c r="F13" i="1"/>
  <c r="F14" i="1" s="1"/>
  <c r="E13" i="1"/>
  <c r="E14" i="1" s="1"/>
  <c r="D13" i="1"/>
  <c r="D14" i="1"/>
  <c r="C13" i="1"/>
  <c r="C14" i="1"/>
  <c r="B13" i="1"/>
  <c r="B14" i="1" s="1"/>
  <c r="H12" i="1"/>
  <c r="G12" i="1"/>
  <c r="F12" i="1"/>
  <c r="E12" i="1"/>
  <c r="D12" i="1"/>
  <c r="B12" i="1"/>
  <c r="H7" i="1"/>
  <c r="H8" i="1" s="1"/>
  <c r="G7" i="1"/>
  <c r="G8" i="1" s="1"/>
  <c r="F7" i="1"/>
  <c r="F8" i="1"/>
  <c r="E7" i="1"/>
  <c r="E8" i="1"/>
  <c r="D7" i="1"/>
  <c r="D8" i="1" s="1"/>
  <c r="C7" i="1"/>
  <c r="C8" i="1" s="1"/>
  <c r="B7" i="1"/>
  <c r="B8" i="1"/>
  <c r="H6" i="1"/>
  <c r="G6" i="1"/>
  <c r="F6" i="1"/>
  <c r="E6" i="1"/>
  <c r="D6" i="1"/>
  <c r="C6" i="1"/>
  <c r="B6" i="1"/>
  <c r="D46" i="1"/>
  <c r="F46" i="1"/>
  <c r="G46" i="1"/>
  <c r="E46" i="1"/>
  <c r="C22" i="1"/>
  <c r="G22" i="1"/>
  <c r="C46" i="1"/>
</calcChain>
</file>

<file path=xl/sharedStrings.xml><?xml version="1.0" encoding="utf-8"?>
<sst xmlns="http://schemas.openxmlformats.org/spreadsheetml/2006/main" count="86" uniqueCount="28">
  <si>
    <t>concentration</t>
  </si>
  <si>
    <t>mg/L</t>
  </si>
  <si>
    <t>time</t>
  </si>
  <si>
    <t>control 1</t>
  </si>
  <si>
    <t>control 2</t>
  </si>
  <si>
    <t>control 3</t>
  </si>
  <si>
    <t>AVG</t>
  </si>
  <si>
    <t>ST DEV</t>
  </si>
  <si>
    <t>SEM</t>
  </si>
  <si>
    <t>ZnO 1</t>
  </si>
  <si>
    <t>ZnO 2</t>
  </si>
  <si>
    <t>ZnO 3</t>
  </si>
  <si>
    <t>DIFFERENCES</t>
  </si>
  <si>
    <t>Industrial</t>
  </si>
  <si>
    <t>industrial</t>
  </si>
  <si>
    <t>Sunscreen</t>
  </si>
  <si>
    <t>Time (h)</t>
  </si>
  <si>
    <t>Absorbance control 1</t>
  </si>
  <si>
    <t>Absorbance control 2</t>
  </si>
  <si>
    <t>Absorbance control 3</t>
  </si>
  <si>
    <t>Average absorbance of controls</t>
  </si>
  <si>
    <t>Absorbance ZnO sample 1</t>
  </si>
  <si>
    <t>Absorbance ZnO sample 2</t>
  </si>
  <si>
    <t>Absorbance ZnO sample 3</t>
  </si>
  <si>
    <t>Average absorbance of ZnO samples</t>
  </si>
  <si>
    <t>% inhibition</t>
  </si>
  <si>
    <t>Con</t>
    <phoneticPr fontId="3" type="noConversion"/>
  </si>
  <si>
    <t>Abs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</si>
</sst>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.0000"/>
  </numFmts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29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C7C7C7"/>
        <bgColor rgb="FF000000"/>
      </patternFill>
    </fill>
    <fill>
      <patternFill patternType="solid">
        <fgColor rgb="FFF0F4CE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E1EB9E"/>
        <bgColor rgb="FF000000"/>
      </patternFill>
    </fill>
    <fill>
      <patternFill patternType="solid">
        <fgColor rgb="FFFF9999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4" borderId="0" xfId="0" applyFill="1" applyBorder="1" applyAlignment="1">
      <alignment vertical="center"/>
    </xf>
    <xf numFmtId="165" fontId="0" fillId="5" borderId="0" xfId="0" applyNumberFormat="1" applyFill="1" applyBorder="1" applyAlignment="1">
      <alignment vertical="center"/>
    </xf>
    <xf numFmtId="165" fontId="0" fillId="6" borderId="0" xfId="0" applyNumberForma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8" borderId="0" xfId="0" applyFont="1" applyFill="1" applyBorder="1" applyAlignment="1">
      <alignment vertical="center"/>
    </xf>
    <xf numFmtId="0" fontId="2" fillId="8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0" fontId="2" fillId="10" borderId="0" xfId="0" applyFont="1" applyFill="1" applyBorder="1" applyAlignment="1">
      <alignment vertical="center"/>
    </xf>
    <xf numFmtId="165" fontId="2" fillId="12" borderId="0" xfId="0" applyNumberFormat="1" applyFont="1" applyFill="1" applyBorder="1" applyAlignment="1">
      <alignment vertical="center"/>
    </xf>
    <xf numFmtId="0" fontId="2" fillId="13" borderId="0" xfId="0" applyFont="1" applyFill="1" applyBorder="1" applyAlignment="1">
      <alignment vertical="center"/>
    </xf>
    <xf numFmtId="0" fontId="0" fillId="14" borderId="0" xfId="0" applyFill="1" applyBorder="1" applyAlignment="1">
      <alignment vertical="center"/>
    </xf>
    <xf numFmtId="0" fontId="2" fillId="10" borderId="0" xfId="0" applyFont="1" applyFill="1" applyBorder="1" applyAlignment="1">
      <alignment vertical="top" wrapText="1"/>
    </xf>
    <xf numFmtId="164" fontId="2" fillId="12" borderId="0" xfId="0" applyNumberFormat="1" applyFont="1" applyFill="1" applyBorder="1" applyAlignment="1">
      <alignment vertical="center"/>
    </xf>
    <xf numFmtId="166" fontId="2" fillId="9" borderId="0" xfId="0" applyNumberFormat="1" applyFont="1" applyFill="1" applyBorder="1" applyAlignment="1">
      <alignment vertical="center"/>
    </xf>
    <xf numFmtId="166" fontId="2" fillId="9" borderId="0" xfId="0" applyNumberFormat="1" applyFont="1" applyFill="1" applyBorder="1" applyAlignment="1">
      <alignment vertical="center" wrapText="1"/>
    </xf>
    <xf numFmtId="166" fontId="2" fillId="11" borderId="0" xfId="0" applyNumberFormat="1" applyFont="1" applyFill="1" applyBorder="1" applyAlignment="1">
      <alignment vertical="center"/>
    </xf>
    <xf numFmtId="166" fontId="0" fillId="15" borderId="0" xfId="0" applyNumberFormat="1" applyFill="1" applyBorder="1" applyAlignment="1">
      <alignment vertical="center"/>
    </xf>
    <xf numFmtId="166" fontId="2" fillId="12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 wrapText="1"/>
    </xf>
    <xf numFmtId="1" fontId="2" fillId="8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Inhibition (%) vs. elapsed time (hours)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Industrial 10 mg/L</c:v>
          </c:tx>
          <c:xVal>
            <c:numRef>
              <c:f>Sheet1!$B$19:$H$19</c:f>
              <c:numCache>
                <c:formatCode>0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</c:numCache>
            </c:numRef>
          </c:xVal>
          <c:yVal>
            <c:numRef>
              <c:f>Sheet1!$B$20:$H$20</c:f>
              <c:numCache>
                <c:formatCode>0.000</c:formatCode>
                <c:ptCount val="7"/>
                <c:pt idx="0">
                  <c:v>0</c:v>
                </c:pt>
                <c:pt idx="1">
                  <c:v>8.5714285714285694</c:v>
                </c:pt>
                <c:pt idx="2">
                  <c:v>5</c:v>
                </c:pt>
                <c:pt idx="3">
                  <c:v>17.64705882352942</c:v>
                </c:pt>
                <c:pt idx="4">
                  <c:v>33.971291866028693</c:v>
                </c:pt>
                <c:pt idx="5">
                  <c:v>38.827838827838832</c:v>
                </c:pt>
                <c:pt idx="6">
                  <c:v>42.675159235668794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22-4B72-BA78-C3D824047CF2}"/>
            </c:ext>
          </c:extLst>
        </c:ser>
        <c:ser>
          <c:idx val="1"/>
          <c:order val="1"/>
          <c:tx>
            <c:v>Industrial 50 mg/L</c:v>
          </c:tx>
          <c:xVal>
            <c:numRef>
              <c:f>Sheet1!$B$19:$H$19</c:f>
              <c:numCache>
                <c:formatCode>0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</c:numCache>
            </c:numRef>
          </c:xVal>
          <c:yVal>
            <c:numRef>
              <c:f>Sheet1!$B$44:$H$44</c:f>
              <c:numCache>
                <c:formatCode>0.000</c:formatCode>
                <c:ptCount val="7"/>
                <c:pt idx="0">
                  <c:v>0</c:v>
                </c:pt>
                <c:pt idx="1">
                  <c:v>8.5714285714285694</c:v>
                </c:pt>
                <c:pt idx="2">
                  <c:v>7.5</c:v>
                </c:pt>
                <c:pt idx="3">
                  <c:v>22.794117647058826</c:v>
                </c:pt>
                <c:pt idx="4">
                  <c:v>40.669856459330148</c:v>
                </c:pt>
                <c:pt idx="5">
                  <c:v>51.282051282051285</c:v>
                </c:pt>
                <c:pt idx="6">
                  <c:v>52.866242038216562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22-4B72-BA78-C3D824047CF2}"/>
            </c:ext>
          </c:extLst>
        </c:ser>
        <c:ser>
          <c:idx val="2"/>
          <c:order val="2"/>
          <c:tx>
            <c:v>Sunscreen 10 mg/L</c:v>
          </c:tx>
          <c:xVal>
            <c:numRef>
              <c:f>Sheet1!$B$43:$H$43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</c:numCache>
            </c:numRef>
          </c:xVal>
          <c:yVal>
            <c:numRef>
              <c:f>Sheet1!$B$68:$H$68</c:f>
              <c:numCache>
                <c:formatCode>0.00000</c:formatCode>
                <c:ptCount val="7"/>
                <c:pt idx="0">
                  <c:v>0</c:v>
                </c:pt>
                <c:pt idx="1">
                  <c:v>5.7142857142857082</c:v>
                </c:pt>
                <c:pt idx="2">
                  <c:v>9.9999999999999858</c:v>
                </c:pt>
                <c:pt idx="3">
                  <c:v>13.235294117647072</c:v>
                </c:pt>
                <c:pt idx="4">
                  <c:v>30.143540669856449</c:v>
                </c:pt>
                <c:pt idx="5">
                  <c:v>36.630036630036635</c:v>
                </c:pt>
                <c:pt idx="6">
                  <c:v>35.668789808917182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22-4B72-BA78-C3D824047CF2}"/>
            </c:ext>
          </c:extLst>
        </c:ser>
        <c:ser>
          <c:idx val="3"/>
          <c:order val="3"/>
          <c:tx>
            <c:v>Sunscreen 50 mg/L</c:v>
          </c:tx>
          <c:xVal>
            <c:numRef>
              <c:f>Sheet1!$B$67:$H$67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</c:numCache>
            </c:numRef>
          </c:xVal>
          <c:yVal>
            <c:numRef>
              <c:f>Sheet1!$B$92:$H$92</c:f>
              <c:numCache>
                <c:formatCode>0.00000</c:formatCode>
                <c:ptCount val="7"/>
                <c:pt idx="0">
                  <c:v>0</c:v>
                </c:pt>
                <c:pt idx="1">
                  <c:v>8.5714285714285694</c:v>
                </c:pt>
                <c:pt idx="2">
                  <c:v>5</c:v>
                </c:pt>
                <c:pt idx="3">
                  <c:v>16.911764705882376</c:v>
                </c:pt>
                <c:pt idx="4">
                  <c:v>36.84210526315789</c:v>
                </c:pt>
                <c:pt idx="5">
                  <c:v>47.619047619047628</c:v>
                </c:pt>
                <c:pt idx="6">
                  <c:v>44.904458598726116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22-4B72-BA78-C3D824047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95040"/>
        <c:axId val="65495616"/>
      </c:scatterChart>
      <c:valAx>
        <c:axId val="6549504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Elapsed time (hours)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65495616"/>
        <c:crosses val="autoZero"/>
        <c:crossBetween val="midCat"/>
      </c:valAx>
      <c:valAx>
        <c:axId val="6549561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Inhibition (%)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654950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91036807690174"/>
          <c:y val="6.8298220320148623E-2"/>
          <c:w val="0.81877371329594195"/>
          <c:h val="0.76575492503461906"/>
        </c:manualLayout>
      </c:layout>
      <c:scatterChart>
        <c:scatterStyle val="lineMarker"/>
        <c:varyColors val="0"/>
        <c:ser>
          <c:idx val="3"/>
          <c:order val="0"/>
          <c:tx>
            <c:v>10 mg/L ZnO (Industrial)</c:v>
          </c:tx>
          <c:spPr>
            <a:ln w="9525">
              <a:solidFill>
                <a:schemeClr val="tx1"/>
              </a:solidFill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Sheet1!$B$22:$H$22</c:f>
                <c:numCache>
                  <c:formatCode>General</c:formatCode>
                  <c:ptCount val="7"/>
                  <c:pt idx="0">
                    <c:v>7.3672662912254374</c:v>
                  </c:pt>
                  <c:pt idx="1">
                    <c:v>0.25252525252524549</c:v>
                  </c:pt>
                  <c:pt idx="2">
                    <c:v>8.4070810835675314</c:v>
                  </c:pt>
                  <c:pt idx="3">
                    <c:v>2.9621612690227512</c:v>
                  </c:pt>
                  <c:pt idx="4">
                    <c:v>0.80001470311826262</c:v>
                  </c:pt>
                  <c:pt idx="5">
                    <c:v>0.86710580227236878</c:v>
                  </c:pt>
                  <c:pt idx="6">
                    <c:v>0.77798810658923956</c:v>
                  </c:pt>
                </c:numCache>
              </c:numRef>
            </c:plus>
            <c:minus>
              <c:numRef>
                <c:f>Sheet1!$B$22:$H$22</c:f>
                <c:numCache>
                  <c:formatCode>General</c:formatCode>
                  <c:ptCount val="7"/>
                  <c:pt idx="0">
                    <c:v>7.3672662912254374</c:v>
                  </c:pt>
                  <c:pt idx="1">
                    <c:v>0.25252525252524549</c:v>
                  </c:pt>
                  <c:pt idx="2">
                    <c:v>8.4070810835675314</c:v>
                  </c:pt>
                  <c:pt idx="3">
                    <c:v>2.9621612690227512</c:v>
                  </c:pt>
                  <c:pt idx="4">
                    <c:v>0.80001470311826262</c:v>
                  </c:pt>
                  <c:pt idx="5">
                    <c:v>0.86710580227236878</c:v>
                  </c:pt>
                  <c:pt idx="6">
                    <c:v>0.77798810658923956</c:v>
                  </c:pt>
                </c:numCache>
              </c:numRef>
            </c:minus>
          </c:errBars>
          <c:xVal>
            <c:numRef>
              <c:f>Sheet1!$B$19:$H$19</c:f>
              <c:numCache>
                <c:formatCode>0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</c:numCache>
            </c:numRef>
          </c:xVal>
          <c:yVal>
            <c:numRef>
              <c:f>Sheet1!$B$20:$H$20</c:f>
              <c:numCache>
                <c:formatCode>0.000</c:formatCode>
                <c:ptCount val="7"/>
                <c:pt idx="0">
                  <c:v>0</c:v>
                </c:pt>
                <c:pt idx="1">
                  <c:v>8.5714285714285694</c:v>
                </c:pt>
                <c:pt idx="2">
                  <c:v>5</c:v>
                </c:pt>
                <c:pt idx="3">
                  <c:v>17.64705882352942</c:v>
                </c:pt>
                <c:pt idx="4">
                  <c:v>33.971291866028693</c:v>
                </c:pt>
                <c:pt idx="5">
                  <c:v>38.827838827838832</c:v>
                </c:pt>
                <c:pt idx="6">
                  <c:v>42.675159235668794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5A-485B-B0AE-2EE395A26AF1}"/>
            </c:ext>
          </c:extLst>
        </c:ser>
        <c:ser>
          <c:idx val="4"/>
          <c:order val="1"/>
          <c:tx>
            <c:v>10 mg/L ZnO (Sunscreen)</c:v>
          </c:tx>
          <c:spPr>
            <a:ln w="9525">
              <a:solidFill>
                <a:sysClr val="windowText" lastClr="000000"/>
              </a:solidFill>
            </a:ln>
          </c:spPr>
          <c:marker>
            <c:symbol val="triang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Sheet1!$B$70:$H$70</c:f>
                <c:numCache>
                  <c:formatCode>General</c:formatCode>
                  <c:ptCount val="7"/>
                  <c:pt idx="0">
                    <c:v>8.2988363960927494</c:v>
                  </c:pt>
                  <c:pt idx="1">
                    <c:v>7.5883733339983461</c:v>
                  </c:pt>
                  <c:pt idx="2">
                    <c:v>5.8001702827280868</c:v>
                  </c:pt>
                  <c:pt idx="3">
                    <c:v>3.0546864136098995</c:v>
                  </c:pt>
                  <c:pt idx="4">
                    <c:v>0.86783647136588693</c:v>
                  </c:pt>
                  <c:pt idx="5">
                    <c:v>0.89247571152674166</c:v>
                  </c:pt>
                  <c:pt idx="6">
                    <c:v>1.8349835461845054</c:v>
                  </c:pt>
                </c:numCache>
              </c:numRef>
            </c:plus>
            <c:minus>
              <c:numRef>
                <c:f>Sheet1!$B$70:$H$70</c:f>
                <c:numCache>
                  <c:formatCode>General</c:formatCode>
                  <c:ptCount val="7"/>
                  <c:pt idx="0">
                    <c:v>8.2988363960927494</c:v>
                  </c:pt>
                  <c:pt idx="1">
                    <c:v>7.5883733339983461</c:v>
                  </c:pt>
                  <c:pt idx="2">
                    <c:v>5.8001702827280868</c:v>
                  </c:pt>
                  <c:pt idx="3">
                    <c:v>3.0546864136098995</c:v>
                  </c:pt>
                  <c:pt idx="4">
                    <c:v>0.86783647136588693</c:v>
                  </c:pt>
                  <c:pt idx="5">
                    <c:v>0.89247571152674166</c:v>
                  </c:pt>
                  <c:pt idx="6">
                    <c:v>1.8349835461845054</c:v>
                  </c:pt>
                </c:numCache>
              </c:numRef>
            </c:minus>
          </c:errBars>
          <c:xVal>
            <c:numRef>
              <c:f>Sheet1!$B$67:$H$67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</c:numCache>
            </c:numRef>
          </c:xVal>
          <c:yVal>
            <c:numRef>
              <c:f>Sheet1!$B$68:$H$68</c:f>
              <c:numCache>
                <c:formatCode>0.00000</c:formatCode>
                <c:ptCount val="7"/>
                <c:pt idx="0">
                  <c:v>0</c:v>
                </c:pt>
                <c:pt idx="1">
                  <c:v>5.7142857142857082</c:v>
                </c:pt>
                <c:pt idx="2">
                  <c:v>9.9999999999999858</c:v>
                </c:pt>
                <c:pt idx="3">
                  <c:v>13.235294117647072</c:v>
                </c:pt>
                <c:pt idx="4">
                  <c:v>30.143540669856449</c:v>
                </c:pt>
                <c:pt idx="5">
                  <c:v>36.630036630036635</c:v>
                </c:pt>
                <c:pt idx="6">
                  <c:v>35.668789808917182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5A-485B-B0AE-2EE395A26AF1}"/>
            </c:ext>
          </c:extLst>
        </c:ser>
        <c:ser>
          <c:idx val="0"/>
          <c:order val="2"/>
          <c:tx>
            <c:v>50 mg/L ZnO (Industrial)</c:v>
          </c:tx>
          <c:spPr>
            <a:ln w="9525">
              <a:solidFill>
                <a:sysClr val="windowText" lastClr="000000"/>
              </a:solidFill>
              <a:prstDash val="dash"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Sheet1!$B$46:$H$46</c:f>
                <c:numCache>
                  <c:formatCode>General</c:formatCode>
                  <c:ptCount val="7"/>
                  <c:pt idx="0">
                    <c:v>7.2023110465074476</c:v>
                  </c:pt>
                  <c:pt idx="1">
                    <c:v>5.2547101127991978</c:v>
                  </c:pt>
                  <c:pt idx="2">
                    <c:v>12.541406327501239</c:v>
                  </c:pt>
                  <c:pt idx="3">
                    <c:v>2.6548514702414492</c:v>
                  </c:pt>
                  <c:pt idx="4">
                    <c:v>3.0424141724504801</c:v>
                  </c:pt>
                  <c:pt idx="5">
                    <c:v>0.98278258832831644</c:v>
                  </c:pt>
                  <c:pt idx="6">
                    <c:v>0.28994846093790194</c:v>
                  </c:pt>
                </c:numCache>
              </c:numRef>
            </c:plus>
            <c:minus>
              <c:numRef>
                <c:f>Sheet1!$B$46:$H$46</c:f>
                <c:numCache>
                  <c:formatCode>General</c:formatCode>
                  <c:ptCount val="7"/>
                  <c:pt idx="0">
                    <c:v>7.2023110465074476</c:v>
                  </c:pt>
                  <c:pt idx="1">
                    <c:v>5.2547101127991978</c:v>
                  </c:pt>
                  <c:pt idx="2">
                    <c:v>12.541406327501239</c:v>
                  </c:pt>
                  <c:pt idx="3">
                    <c:v>2.6548514702414492</c:v>
                  </c:pt>
                  <c:pt idx="4">
                    <c:v>3.0424141724504801</c:v>
                  </c:pt>
                  <c:pt idx="5">
                    <c:v>0.98278258832831644</c:v>
                  </c:pt>
                  <c:pt idx="6">
                    <c:v>0.28994846093790194</c:v>
                  </c:pt>
                </c:numCache>
              </c:numRef>
            </c:minus>
          </c:errBars>
          <c:xVal>
            <c:numRef>
              <c:f>Sheet1!$B$43:$H$43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</c:numCache>
            </c:numRef>
          </c:xVal>
          <c:yVal>
            <c:numRef>
              <c:f>Sheet1!$B$44:$H$44</c:f>
              <c:numCache>
                <c:formatCode>0.000</c:formatCode>
                <c:ptCount val="7"/>
                <c:pt idx="0">
                  <c:v>0</c:v>
                </c:pt>
                <c:pt idx="1">
                  <c:v>8.5714285714285694</c:v>
                </c:pt>
                <c:pt idx="2">
                  <c:v>7.5</c:v>
                </c:pt>
                <c:pt idx="3">
                  <c:v>22.794117647058826</c:v>
                </c:pt>
                <c:pt idx="4">
                  <c:v>40.669856459330148</c:v>
                </c:pt>
                <c:pt idx="5">
                  <c:v>51.282051282051285</c:v>
                </c:pt>
                <c:pt idx="6">
                  <c:v>52.866242038216562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5A-485B-B0AE-2EE395A26AF1}"/>
            </c:ext>
          </c:extLst>
        </c:ser>
        <c:ser>
          <c:idx val="1"/>
          <c:order val="3"/>
          <c:tx>
            <c:v>50 mg/L ZnO (Sunscreen)</c:v>
          </c:tx>
          <c:spPr>
            <a:ln w="9525">
              <a:solidFill>
                <a:sysClr val="windowText" lastClr="000000"/>
              </a:solidFill>
              <a:prstDash val="dash"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Sheet1!$B$94:$H$94</c:f>
                <c:numCache>
                  <c:formatCode>General</c:formatCode>
                  <c:ptCount val="7"/>
                  <c:pt idx="0">
                    <c:v>13.454301344554265</c:v>
                  </c:pt>
                  <c:pt idx="1">
                    <c:v>0.25252525252524549</c:v>
                  </c:pt>
                  <c:pt idx="2">
                    <c:v>8.4070810835675314</c:v>
                  </c:pt>
                  <c:pt idx="3">
                    <c:v>3.7884250713137861</c:v>
                  </c:pt>
                  <c:pt idx="4">
                    <c:v>0.36762560804377736</c:v>
                  </c:pt>
                  <c:pt idx="5">
                    <c:v>0.69893793597918508</c:v>
                  </c:pt>
                  <c:pt idx="6">
                    <c:v>0.92607700689306294</c:v>
                  </c:pt>
                </c:numCache>
              </c:numRef>
            </c:plus>
            <c:minus>
              <c:numRef>
                <c:f>Sheet1!$B$94:$H$94</c:f>
                <c:numCache>
                  <c:formatCode>General</c:formatCode>
                  <c:ptCount val="7"/>
                  <c:pt idx="0">
                    <c:v>13.454301344554265</c:v>
                  </c:pt>
                  <c:pt idx="1">
                    <c:v>0.25252525252524549</c:v>
                  </c:pt>
                  <c:pt idx="2">
                    <c:v>8.4070810835675314</c:v>
                  </c:pt>
                  <c:pt idx="3">
                    <c:v>3.7884250713137861</c:v>
                  </c:pt>
                  <c:pt idx="4">
                    <c:v>0.36762560804377736</c:v>
                  </c:pt>
                  <c:pt idx="5">
                    <c:v>0.69893793597918508</c:v>
                  </c:pt>
                  <c:pt idx="6">
                    <c:v>0.92607700689306294</c:v>
                  </c:pt>
                </c:numCache>
              </c:numRef>
            </c:minus>
          </c:errBars>
          <c:xVal>
            <c:numRef>
              <c:f>Sheet1!$B$74:$H$74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</c:numCache>
            </c:numRef>
          </c:xVal>
          <c:yVal>
            <c:numRef>
              <c:f>Sheet1!$B$92:$H$92</c:f>
              <c:numCache>
                <c:formatCode>0.00000</c:formatCode>
                <c:ptCount val="7"/>
                <c:pt idx="0">
                  <c:v>0</c:v>
                </c:pt>
                <c:pt idx="1">
                  <c:v>8.5714285714285694</c:v>
                </c:pt>
                <c:pt idx="2">
                  <c:v>5</c:v>
                </c:pt>
                <c:pt idx="3">
                  <c:v>16.911764705882376</c:v>
                </c:pt>
                <c:pt idx="4">
                  <c:v>36.84210526315789</c:v>
                </c:pt>
                <c:pt idx="5">
                  <c:v>47.619047619047628</c:v>
                </c:pt>
                <c:pt idx="6">
                  <c:v>44.904458598726116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E5A-485B-B0AE-2EE395A26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97920"/>
        <c:axId val="65498496"/>
      </c:scatterChart>
      <c:valAx>
        <c:axId val="6549792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Elapsed time (h)</a:t>
                </a:r>
              </a:p>
            </c:rich>
          </c:tx>
          <c:layout>
            <c:manualLayout>
              <c:xMode val="edge"/>
              <c:yMode val="edge"/>
              <c:x val="0.417252229833879"/>
              <c:y val="0.90880982809911004"/>
            </c:manualLayout>
          </c:layout>
          <c:overlay val="0"/>
        </c:title>
        <c:numFmt formatCode="0" sourceLinked="0"/>
        <c:majorTickMark val="in"/>
        <c:minorTickMark val="none"/>
        <c:tickLblPos val="low"/>
        <c:spPr>
          <a:ln/>
        </c:spPr>
        <c:txPr>
          <a:bodyPr/>
          <a:lstStyle/>
          <a:p>
            <a:pPr>
              <a:defRPr sz="1100"/>
            </a:pPr>
            <a:endParaRPr lang="en-US"/>
          </a:p>
        </c:txPr>
        <c:crossAx val="65498496"/>
        <c:crosses val="autoZero"/>
        <c:crossBetween val="midCat"/>
      </c:valAx>
      <c:valAx>
        <c:axId val="65498496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Inhibition (%)</a:t>
                </a:r>
                <a:endParaRPr lang="ko-KR"/>
              </a:p>
            </c:rich>
          </c:tx>
          <c:layout>
            <c:manualLayout>
              <c:xMode val="edge"/>
              <c:yMode val="edge"/>
              <c:x val="1.2913887473359999E-2"/>
              <c:y val="0.30778552445095297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65497920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1686179049594404"/>
          <c:y val="8.839133581413372E-2"/>
          <c:w val="0.42719373144164802"/>
          <c:h val="0.203503969090670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1200" i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4" l="0.70000000000000095" r="0.70000000000000095" t="0.750000000000004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32196128608923902"/>
                  <c:y val="6.8969816272965903E-2"/>
                </c:manualLayout>
              </c:layout>
              <c:numFmt formatCode="General" sourceLinked="0"/>
            </c:trendlineLbl>
          </c:trendline>
          <c:xVal>
            <c:numRef>
              <c:f>[1]Data!$AB$1721:$AB$1726</c:f>
              <c:numCache>
                <c:formatCode>General</c:formatCode>
                <c:ptCount val="6"/>
                <c:pt idx="0">
                  <c:v>100</c:v>
                </c:pt>
                <c:pt idx="1">
                  <c:v>50</c:v>
                </c:pt>
                <c:pt idx="2">
                  <c:v>25</c:v>
                </c:pt>
                <c:pt idx="3">
                  <c:v>12.5</c:v>
                </c:pt>
                <c:pt idx="4">
                  <c:v>6.25</c:v>
                </c:pt>
                <c:pt idx="5">
                  <c:v>3.125</c:v>
                </c:pt>
              </c:numCache>
            </c:numRef>
          </c:xVal>
          <c:yVal>
            <c:numRef>
              <c:f>[1]Data!$AC$1721:$AC$1726</c:f>
              <c:numCache>
                <c:formatCode>General</c:formatCode>
                <c:ptCount val="6"/>
                <c:pt idx="0">
                  <c:v>0.39200000000000002</c:v>
                </c:pt>
                <c:pt idx="1">
                  <c:v>0.186</c:v>
                </c:pt>
                <c:pt idx="2">
                  <c:v>7.3999999999999996E-2</c:v>
                </c:pt>
                <c:pt idx="3">
                  <c:v>3.5000000000000003E-2</c:v>
                </c:pt>
                <c:pt idx="4">
                  <c:v>1.4E-2</c:v>
                </c:pt>
                <c:pt idx="5">
                  <c:v>4.0000000000000001E-3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B8-4AFC-8D61-1E2AD23B7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500800"/>
        <c:axId val="65501376"/>
      </c:scatterChart>
      <c:valAx>
        <c:axId val="6550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0" i="0" baseline="0">
                    <a:effectLst/>
                    <a:latin typeface="+mn-lt"/>
                  </a:rPr>
                  <a:t>Concentration of ZnO mg/L</a:t>
                </a:r>
                <a:endParaRPr lang="en-US" sz="1000">
                  <a:effectLst/>
                  <a:latin typeface="+mn-lt"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501376"/>
        <c:crosses val="autoZero"/>
        <c:crossBetween val="midCat"/>
      </c:valAx>
      <c:valAx>
        <c:axId val="655013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Abs.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5008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373207</xdr:colOff>
      <xdr:row>0</xdr:row>
      <xdr:rowOff>185304</xdr:rowOff>
    </xdr:from>
    <xdr:to>
      <xdr:col>15</xdr:col>
      <xdr:colOff>0</xdr:colOff>
      <xdr:row>21</xdr:row>
      <xdr:rowOff>103909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21526</xdr:colOff>
      <xdr:row>25</xdr:row>
      <xdr:rowOff>7175</xdr:rowOff>
    </xdr:from>
    <xdr:to>
      <xdr:col>15</xdr:col>
      <xdr:colOff>342900</xdr:colOff>
      <xdr:row>47</xdr:row>
      <xdr:rowOff>88900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846667</xdr:colOff>
      <xdr:row>27</xdr:row>
      <xdr:rowOff>86838</xdr:rowOff>
    </xdr:from>
    <xdr:to>
      <xdr:col>25</xdr:col>
      <xdr:colOff>303438</xdr:colOff>
      <xdr:row>41</xdr:row>
      <xdr:rowOff>91044</xdr:rowOff>
    </xdr:to>
    <xdr:graphicFrame macro="">
      <xdr:nvGraphicFramePr>
        <xdr:cNvPr id="6" name="Chart 19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okju_Seo\Documents\Ongoing%20Research\Transport,%20algae%20and%20E.coli%20research\Transport%20and%20fate%20of%20ZnO%20NPs\Weekly%20report\New%20Fate%20and%20Mobility%20of%20ZnO%20(2015-10-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Figure"/>
    </sheetNames>
    <sheetDataSet>
      <sheetData sheetId="0">
        <row r="1721">
          <cell r="AB1721">
            <v>100</v>
          </cell>
          <cell r="AC1721">
            <v>0.39200000000000002</v>
          </cell>
        </row>
        <row r="1722">
          <cell r="AB1722">
            <v>50</v>
          </cell>
          <cell r="AC1722">
            <v>0.186</v>
          </cell>
        </row>
        <row r="1723">
          <cell r="AB1723">
            <v>25</v>
          </cell>
          <cell r="AC1723">
            <v>7.3999999999999996E-2</v>
          </cell>
        </row>
        <row r="1724">
          <cell r="AB1724">
            <v>12.5</v>
          </cell>
          <cell r="AC1724">
            <v>3.5000000000000003E-2</v>
          </cell>
        </row>
        <row r="1725">
          <cell r="AB1725">
            <v>6.25</v>
          </cell>
          <cell r="AC1725">
            <v>1.4E-2</v>
          </cell>
        </row>
        <row r="1726">
          <cell r="AB1726">
            <v>3.125</v>
          </cell>
          <cell r="AC1726">
            <v>4.0000000000000001E-3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4"/>
  <sheetViews>
    <sheetView tabSelected="1" zoomScale="75" zoomScaleNormal="90" zoomScalePageLayoutView="90" workbookViewId="0">
      <selection activeCell="A61" sqref="A61"/>
    </sheetView>
  </sheetViews>
  <sheetFormatPr defaultColWidth="8.7109375" defaultRowHeight="15"/>
  <cols>
    <col min="1" max="1" width="33.42578125" style="10" bestFit="1" customWidth="1"/>
    <col min="2" max="2" width="9.7109375" style="10" bestFit="1" customWidth="1"/>
    <col min="3" max="3" width="8.85546875" style="10" bestFit="1" customWidth="1"/>
    <col min="4" max="4" width="10.28515625" style="10" bestFit="1" customWidth="1"/>
    <col min="5" max="8" width="9.7109375" style="10" bestFit="1" customWidth="1"/>
    <col min="9" max="9" width="13.7109375" style="10" bestFit="1" customWidth="1"/>
    <col min="10" max="10" width="13.7109375" style="10" customWidth="1"/>
    <col min="11" max="11" width="13.140625" style="10" bestFit="1" customWidth="1"/>
    <col min="12" max="12" width="13.7109375" style="10" bestFit="1" customWidth="1"/>
    <col min="13" max="13" width="13.7109375" style="10" customWidth="1"/>
    <col min="14" max="14" width="13.140625" style="10" bestFit="1" customWidth="1"/>
    <col min="15" max="15" width="13.7109375" style="10" bestFit="1" customWidth="1"/>
    <col min="16" max="16" width="13.7109375" style="10" customWidth="1"/>
    <col min="17" max="17" width="13.140625" style="10" bestFit="1" customWidth="1"/>
    <col min="18" max="18" width="13.7109375" style="10" bestFit="1" customWidth="1"/>
    <col min="19" max="19" width="13.7109375" style="10" customWidth="1"/>
    <col min="20" max="20" width="13.140625" style="10" bestFit="1" customWidth="1"/>
    <col min="21" max="21" width="13.7109375" style="10" bestFit="1" customWidth="1"/>
    <col min="22" max="22" width="13.7109375" style="10" customWidth="1"/>
    <col min="23" max="16384" width="8.7109375" style="10"/>
  </cols>
  <sheetData>
    <row r="1" spans="1:22">
      <c r="A1" s="9" t="s">
        <v>0</v>
      </c>
      <c r="B1" s="9">
        <v>10</v>
      </c>
      <c r="C1" s="9" t="s">
        <v>1</v>
      </c>
      <c r="D1" s="17" t="s">
        <v>13</v>
      </c>
    </row>
    <row r="2" spans="1:22">
      <c r="A2" s="11" t="s">
        <v>16</v>
      </c>
      <c r="B2" s="28">
        <v>0</v>
      </c>
      <c r="C2" s="28">
        <v>5</v>
      </c>
      <c r="D2" s="28">
        <v>12</v>
      </c>
      <c r="E2" s="28">
        <v>24</v>
      </c>
      <c r="F2" s="28">
        <v>48</v>
      </c>
      <c r="G2" s="28">
        <v>72</v>
      </c>
      <c r="H2" s="28">
        <v>96</v>
      </c>
    </row>
    <row r="3" spans="1:22">
      <c r="A3" s="11" t="s">
        <v>17</v>
      </c>
      <c r="B3" s="21">
        <v>1.2999999999999999E-2</v>
      </c>
      <c r="C3" s="21">
        <v>1.0999999999999999E-2</v>
      </c>
      <c r="D3" s="21">
        <v>1.2E-2</v>
      </c>
      <c r="E3" s="21">
        <v>4.5999999999999999E-2</v>
      </c>
      <c r="F3" s="21">
        <v>7.1999999999999995E-2</v>
      </c>
      <c r="G3" s="21">
        <v>9.2999999999999999E-2</v>
      </c>
      <c r="H3" s="21">
        <v>0.10199999999999999</v>
      </c>
    </row>
    <row r="4" spans="1:22" s="13" customFormat="1">
      <c r="A4" s="11" t="s">
        <v>18</v>
      </c>
      <c r="B4" s="22">
        <v>1.7000000000000001E-2</v>
      </c>
      <c r="C4" s="22">
        <v>1.2E-2</v>
      </c>
      <c r="D4" s="22">
        <v>1.2999999999999999E-2</v>
      </c>
      <c r="E4" s="22">
        <v>4.2999999999999997E-2</v>
      </c>
      <c r="F4" s="22">
        <v>6.8000000000000005E-2</v>
      </c>
      <c r="G4" s="22">
        <v>9.0999999999999998E-2</v>
      </c>
      <c r="H4" s="22">
        <v>0.105</v>
      </c>
    </row>
    <row r="5" spans="1:22" ht="15" customHeight="1">
      <c r="A5" s="11" t="s">
        <v>19</v>
      </c>
      <c r="B5" s="21">
        <v>1.4E-2</v>
      </c>
      <c r="C5" s="21">
        <v>1.2E-2</v>
      </c>
      <c r="D5" s="21">
        <v>1.4999999999999999E-2</v>
      </c>
      <c r="E5" s="21">
        <v>4.7E-2</v>
      </c>
      <c r="F5" s="21">
        <v>6.9000000000000006E-2</v>
      </c>
      <c r="G5" s="21">
        <v>8.8999999999999996E-2</v>
      </c>
      <c r="H5" s="21">
        <v>0.107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U5" s="14"/>
    </row>
    <row r="6" spans="1:22" ht="15" customHeight="1">
      <c r="A6" s="19" t="s">
        <v>20</v>
      </c>
      <c r="B6" s="23">
        <f>AVERAGE(B3:B5)</f>
        <v>1.4666666666666666E-2</v>
      </c>
      <c r="C6" s="23">
        <f t="shared" ref="C6:H6" si="0">AVERAGE(C3:C5)</f>
        <v>1.1666666666666667E-2</v>
      </c>
      <c r="D6" s="23">
        <f t="shared" si="0"/>
        <v>1.3333333333333334E-2</v>
      </c>
      <c r="E6" s="23">
        <f t="shared" si="0"/>
        <v>4.5333333333333337E-2</v>
      </c>
      <c r="F6" s="23">
        <f t="shared" si="0"/>
        <v>6.9666666666666668E-2</v>
      </c>
      <c r="G6" s="23">
        <f t="shared" si="0"/>
        <v>9.1000000000000011E-2</v>
      </c>
      <c r="H6" s="23">
        <f t="shared" si="0"/>
        <v>0.10466666666666667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U6" s="14"/>
    </row>
    <row r="7" spans="1:22" ht="15" customHeight="1">
      <c r="A7" s="15" t="s">
        <v>7</v>
      </c>
      <c r="B7" s="23">
        <f>_xlfn.STDEV.S(B3:B5)</f>
        <v>2.0816659994661339E-3</v>
      </c>
      <c r="C7" s="23">
        <f t="shared" ref="C7:H7" si="1">_xlfn.STDEV.S(C3:C5)</f>
        <v>5.7735026918962623E-4</v>
      </c>
      <c r="D7" s="23">
        <f t="shared" si="1"/>
        <v>1.5275252316519464E-3</v>
      </c>
      <c r="E7" s="23">
        <f t="shared" si="1"/>
        <v>2.0816659994661348E-3</v>
      </c>
      <c r="F7" s="23">
        <f t="shared" si="1"/>
        <v>2.081665999466127E-3</v>
      </c>
      <c r="G7" s="23">
        <f t="shared" si="1"/>
        <v>2.0000000000000018E-3</v>
      </c>
      <c r="H7" s="23">
        <f t="shared" si="1"/>
        <v>2.5166114784235852E-3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U7" s="14"/>
    </row>
    <row r="8" spans="1:22" ht="15" customHeight="1">
      <c r="A8" s="15" t="s">
        <v>8</v>
      </c>
      <c r="B8" s="23">
        <f>B7/SQRT(3)</f>
        <v>1.2018504251546638E-3</v>
      </c>
      <c r="C8" s="23">
        <f t="shared" ref="C8:H8" si="2">C7/SQRT(3)</f>
        <v>3.3333333333333365E-4</v>
      </c>
      <c r="D8" s="23">
        <f t="shared" si="2"/>
        <v>8.8191710368819677E-4</v>
      </c>
      <c r="E8" s="23">
        <f t="shared" si="2"/>
        <v>1.2018504251546643E-3</v>
      </c>
      <c r="F8" s="23">
        <f t="shared" si="2"/>
        <v>1.2018504251546599E-3</v>
      </c>
      <c r="G8" s="23">
        <f t="shared" si="2"/>
        <v>1.1547005383792527E-3</v>
      </c>
      <c r="H8" s="23">
        <f t="shared" si="2"/>
        <v>1.4529663145135591E-3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U8" s="14"/>
    </row>
    <row r="9" spans="1:22">
      <c r="A9" s="11" t="s">
        <v>21</v>
      </c>
      <c r="B9" s="24">
        <v>1.2999999999999999E-2</v>
      </c>
      <c r="C9" s="24">
        <v>0.01</v>
      </c>
      <c r="D9" s="24">
        <v>1.2999999999999999E-2</v>
      </c>
      <c r="E9" s="24">
        <v>3.9E-2</v>
      </c>
      <c r="F9" s="24">
        <v>4.7E-2</v>
      </c>
      <c r="G9" s="24">
        <v>5.6000000000000001E-2</v>
      </c>
      <c r="H9" s="24">
        <v>0.06</v>
      </c>
    </row>
    <row r="10" spans="1:22">
      <c r="A10" s="11" t="s">
        <v>22</v>
      </c>
      <c r="B10" s="24">
        <v>1.4E-2</v>
      </c>
      <c r="C10" s="24">
        <v>1.0999999999999999E-2</v>
      </c>
      <c r="D10" s="24">
        <v>1.2999999999999999E-2</v>
      </c>
      <c r="E10" s="24">
        <v>3.6999999999999998E-2</v>
      </c>
      <c r="F10" s="24">
        <v>4.5999999999999999E-2</v>
      </c>
      <c r="G10" s="24">
        <v>5.5E-2</v>
      </c>
      <c r="H10" s="24">
        <v>5.8999999999999997E-2</v>
      </c>
    </row>
    <row r="11" spans="1:22">
      <c r="A11" s="11" t="s">
        <v>23</v>
      </c>
      <c r="B11" s="24">
        <v>1.4999999999999999E-2</v>
      </c>
      <c r="C11" s="24">
        <v>1.0999999999999999E-2</v>
      </c>
      <c r="D11" s="24">
        <v>1.2E-2</v>
      </c>
      <c r="E11" s="24">
        <v>3.5999999999999997E-2</v>
      </c>
      <c r="F11" s="24">
        <v>4.4999999999999998E-2</v>
      </c>
      <c r="G11" s="24">
        <v>5.6000000000000001E-2</v>
      </c>
      <c r="H11" s="24">
        <v>6.0999999999999999E-2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30">
      <c r="A12" s="19" t="s">
        <v>24</v>
      </c>
      <c r="B12" s="25">
        <f>AVERAGE(B9:B11)</f>
        <v>1.3999999999999999E-2</v>
      </c>
      <c r="C12" s="25">
        <f t="shared" ref="C12:H12" si="3">AVERAGE(C9:C11)</f>
        <v>1.0666666666666666E-2</v>
      </c>
      <c r="D12" s="25">
        <f t="shared" si="3"/>
        <v>1.2666666666666666E-2</v>
      </c>
      <c r="E12" s="25">
        <f t="shared" si="3"/>
        <v>3.7333333333333329E-2</v>
      </c>
      <c r="F12" s="25">
        <f t="shared" si="3"/>
        <v>4.6000000000000006E-2</v>
      </c>
      <c r="G12" s="25">
        <f t="shared" si="3"/>
        <v>5.566666666666667E-2</v>
      </c>
      <c r="H12" s="25">
        <f t="shared" si="3"/>
        <v>0.06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U12" s="14"/>
      <c r="V12" s="14"/>
    </row>
    <row r="13" spans="1:22">
      <c r="A13" s="15" t="s">
        <v>7</v>
      </c>
      <c r="B13" s="25">
        <f>_xlfn.STDEV.S(B9:B11)</f>
        <v>1E-3</v>
      </c>
      <c r="C13" s="25">
        <f t="shared" ref="C13:H13" si="4">_xlfn.STDEV.S(C9:C11)</f>
        <v>5.7735026918962525E-4</v>
      </c>
      <c r="D13" s="25">
        <f t="shared" si="4"/>
        <v>5.7735026918962525E-4</v>
      </c>
      <c r="E13" s="25">
        <f t="shared" si="4"/>
        <v>1.5275252316519481E-3</v>
      </c>
      <c r="F13" s="25">
        <f t="shared" si="4"/>
        <v>1.0000000000000009E-3</v>
      </c>
      <c r="G13" s="25">
        <f t="shared" si="4"/>
        <v>5.7735026918962634E-4</v>
      </c>
      <c r="H13" s="25">
        <f t="shared" si="4"/>
        <v>1.0000000000000009E-3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U13" s="14"/>
      <c r="V13" s="14"/>
    </row>
    <row r="14" spans="1:22">
      <c r="A14" s="15" t="s">
        <v>8</v>
      </c>
      <c r="B14" s="25">
        <f>B13/SQRT(3)</f>
        <v>5.773502691896258E-4</v>
      </c>
      <c r="C14" s="25">
        <f t="shared" ref="C14:H14" si="5">C13/SQRT(3)</f>
        <v>3.3333333333333305E-4</v>
      </c>
      <c r="D14" s="25">
        <f t="shared" si="5"/>
        <v>3.3333333333333305E-4</v>
      </c>
      <c r="E14" s="25">
        <f t="shared" si="5"/>
        <v>8.8191710368819775E-4</v>
      </c>
      <c r="F14" s="25">
        <f t="shared" si="5"/>
        <v>5.7735026918962634E-4</v>
      </c>
      <c r="G14" s="25">
        <f t="shared" si="5"/>
        <v>3.333333333333337E-4</v>
      </c>
      <c r="H14" s="25">
        <f t="shared" si="5"/>
        <v>5.7735026918962634E-4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U14" s="14"/>
      <c r="V14" s="14"/>
    </row>
    <row r="15" spans="1:22">
      <c r="B15" s="26"/>
      <c r="C15" s="26"/>
      <c r="D15" s="26"/>
      <c r="E15" s="26"/>
      <c r="F15" s="26"/>
      <c r="G15" s="26"/>
      <c r="H15" s="26"/>
    </row>
    <row r="16" spans="1:22">
      <c r="B16" s="26"/>
      <c r="C16" s="26"/>
      <c r="D16" s="26"/>
      <c r="E16" s="26"/>
      <c r="F16" s="26"/>
      <c r="G16" s="26"/>
      <c r="H16" s="26"/>
    </row>
    <row r="17" spans="1:26">
      <c r="B17" s="26"/>
      <c r="C17" s="26"/>
      <c r="D17" s="26"/>
      <c r="E17" s="26"/>
      <c r="F17" s="26"/>
      <c r="G17" s="26"/>
      <c r="H17" s="26"/>
    </row>
    <row r="18" spans="1:26">
      <c r="A18" s="13" t="s">
        <v>12</v>
      </c>
      <c r="B18" s="27"/>
      <c r="C18" s="27"/>
      <c r="D18" s="27"/>
      <c r="E18" s="27"/>
      <c r="F18" s="27"/>
      <c r="G18" s="27"/>
      <c r="H18" s="27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6">
      <c r="A19" s="11" t="s">
        <v>2</v>
      </c>
      <c r="B19" s="28">
        <v>0</v>
      </c>
      <c r="C19" s="28">
        <v>5</v>
      </c>
      <c r="D19" s="28">
        <v>12</v>
      </c>
      <c r="E19" s="28">
        <v>24</v>
      </c>
      <c r="F19" s="28">
        <v>48</v>
      </c>
      <c r="G19" s="28">
        <v>72</v>
      </c>
      <c r="H19" s="28">
        <v>96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6">
      <c r="A20" s="15" t="s">
        <v>25</v>
      </c>
      <c r="B20" s="20">
        <v>0</v>
      </c>
      <c r="C20" s="20">
        <f t="shared" ref="C20:H20" si="6">100-100*(AVERAGE(C9:C11)/AVERAGE(C3:C5))</f>
        <v>8.5714285714285694</v>
      </c>
      <c r="D20" s="20">
        <f t="shared" si="6"/>
        <v>5</v>
      </c>
      <c r="E20" s="20">
        <f t="shared" si="6"/>
        <v>17.64705882352942</v>
      </c>
      <c r="F20" s="20">
        <f t="shared" si="6"/>
        <v>33.971291866028693</v>
      </c>
      <c r="G20" s="20">
        <f t="shared" si="6"/>
        <v>38.827838827838832</v>
      </c>
      <c r="H20" s="20">
        <f t="shared" si="6"/>
        <v>42.675159235668794</v>
      </c>
    </row>
    <row r="21" spans="1:26">
      <c r="A21" s="15" t="s">
        <v>7</v>
      </c>
      <c r="B21" s="25">
        <f t="shared" ref="B21:H21" si="7">_xlfn.STDEV.S(100-100*B9/B3,100-100*B10/B4,100-100*B11/B5)</f>
        <v>12.760479529291986</v>
      </c>
      <c r="C21" s="25">
        <f t="shared" si="7"/>
        <v>0.43738656756788608</v>
      </c>
      <c r="D21" s="25">
        <f t="shared" si="7"/>
        <v>14.561491580090173</v>
      </c>
      <c r="E21" s="25">
        <f t="shared" si="7"/>
        <v>5.1306138181601062</v>
      </c>
      <c r="F21" s="25">
        <f t="shared" si="7"/>
        <v>1.3856661126029624</v>
      </c>
      <c r="G21" s="25">
        <f t="shared" si="7"/>
        <v>1.5018713050735155</v>
      </c>
      <c r="H21" s="25">
        <f t="shared" si="7"/>
        <v>1.3475149282968741</v>
      </c>
    </row>
    <row r="22" spans="1:26">
      <c r="A22" s="15" t="s">
        <v>8</v>
      </c>
      <c r="B22" s="25">
        <f>B21/SQRT(3)</f>
        <v>7.3672662912254374</v>
      </c>
      <c r="C22" s="25">
        <f t="shared" ref="C22:H22" si="8">C21/SQRT(3)</f>
        <v>0.25252525252524549</v>
      </c>
      <c r="D22" s="25">
        <f t="shared" si="8"/>
        <v>8.4070810835675314</v>
      </c>
      <c r="E22" s="25">
        <f t="shared" si="8"/>
        <v>2.9621612690227512</v>
      </c>
      <c r="F22" s="25">
        <f t="shared" si="8"/>
        <v>0.80001470311826262</v>
      </c>
      <c r="G22" s="25">
        <f t="shared" si="8"/>
        <v>0.86710580227236878</v>
      </c>
      <c r="H22" s="25">
        <f t="shared" si="8"/>
        <v>0.77798810658923956</v>
      </c>
    </row>
    <row r="25" spans="1:26">
      <c r="A25" s="9" t="s">
        <v>0</v>
      </c>
      <c r="B25" s="9">
        <v>50</v>
      </c>
      <c r="C25" s="9" t="s">
        <v>1</v>
      </c>
      <c r="D25" s="17" t="s">
        <v>14</v>
      </c>
    </row>
    <row r="26" spans="1:26">
      <c r="A26" s="11" t="s">
        <v>2</v>
      </c>
      <c r="B26" s="11">
        <v>0</v>
      </c>
      <c r="C26" s="11">
        <v>5</v>
      </c>
      <c r="D26" s="11">
        <v>12</v>
      </c>
      <c r="E26" s="11">
        <v>24</v>
      </c>
      <c r="F26" s="11">
        <v>48</v>
      </c>
      <c r="G26" s="11">
        <v>72</v>
      </c>
      <c r="H26" s="11">
        <v>96</v>
      </c>
    </row>
    <row r="27" spans="1:26">
      <c r="A27" s="11" t="s">
        <v>3</v>
      </c>
      <c r="B27" s="21">
        <v>1.2999999999999999E-2</v>
      </c>
      <c r="C27" s="21">
        <v>1.0999999999999999E-2</v>
      </c>
      <c r="D27" s="21">
        <v>1.2E-2</v>
      </c>
      <c r="E27" s="21">
        <v>4.5999999999999999E-2</v>
      </c>
      <c r="F27" s="21">
        <v>7.1999999999999995E-2</v>
      </c>
      <c r="G27" s="21">
        <v>9.2999999999999999E-2</v>
      </c>
      <c r="H27" s="21">
        <v>0.10199999999999999</v>
      </c>
    </row>
    <row r="28" spans="1:26" ht="15.75" thickBot="1">
      <c r="A28" s="12" t="s">
        <v>4</v>
      </c>
      <c r="B28" s="22">
        <v>1.7000000000000001E-2</v>
      </c>
      <c r="C28" s="22">
        <v>1.2E-2</v>
      </c>
      <c r="D28" s="22">
        <v>1.2999999999999999E-2</v>
      </c>
      <c r="E28" s="22">
        <v>4.2999999999999997E-2</v>
      </c>
      <c r="F28" s="22">
        <v>6.8000000000000005E-2</v>
      </c>
      <c r="G28" s="22">
        <v>9.0999999999999998E-2</v>
      </c>
      <c r="H28" s="22">
        <v>0.105</v>
      </c>
      <c r="Q28"/>
      <c r="R28" t="s">
        <v>26</v>
      </c>
      <c r="S28" t="s">
        <v>27</v>
      </c>
      <c r="T28"/>
      <c r="U28"/>
      <c r="V28"/>
      <c r="W28"/>
      <c r="X28"/>
      <c r="Y28"/>
      <c r="Z28"/>
    </row>
    <row r="29" spans="1:26" ht="17.25" thickTop="1" thickBot="1">
      <c r="A29" s="11" t="s">
        <v>5</v>
      </c>
      <c r="B29" s="21">
        <v>1.4E-2</v>
      </c>
      <c r="C29" s="21">
        <v>1.2E-2</v>
      </c>
      <c r="D29" s="21">
        <v>1.4999999999999999E-2</v>
      </c>
      <c r="E29" s="21">
        <v>4.7E-2</v>
      </c>
      <c r="F29" s="21">
        <v>6.9000000000000006E-2</v>
      </c>
      <c r="G29" s="21">
        <v>8.8999999999999996E-2</v>
      </c>
      <c r="H29" s="21">
        <v>0.107</v>
      </c>
      <c r="Q29"/>
      <c r="R29" s="29">
        <v>100</v>
      </c>
      <c r="S29" s="29">
        <v>0.39200000000000002</v>
      </c>
      <c r="T29"/>
      <c r="U29"/>
      <c r="V29"/>
      <c r="W29"/>
      <c r="X29"/>
      <c r="Y29"/>
      <c r="Z29"/>
    </row>
    <row r="30" spans="1:26" ht="16.5" thickTop="1">
      <c r="A30" s="15" t="s">
        <v>6</v>
      </c>
      <c r="B30" s="23">
        <f>AVERAGE(B27:B29)</f>
        <v>1.4666666666666666E-2</v>
      </c>
      <c r="C30" s="23">
        <f t="shared" ref="C30:H30" si="9">AVERAGE(C27:C29)</f>
        <v>1.1666666666666667E-2</v>
      </c>
      <c r="D30" s="23">
        <f t="shared" si="9"/>
        <v>1.3333333333333334E-2</v>
      </c>
      <c r="E30" s="23">
        <f t="shared" si="9"/>
        <v>4.5333333333333337E-2</v>
      </c>
      <c r="F30" s="23">
        <f t="shared" si="9"/>
        <v>6.9666666666666668E-2</v>
      </c>
      <c r="G30" s="23">
        <f t="shared" si="9"/>
        <v>9.1000000000000011E-2</v>
      </c>
      <c r="H30" s="23">
        <f t="shared" si="9"/>
        <v>0.10466666666666667</v>
      </c>
      <c r="Q30"/>
      <c r="R30" s="29">
        <v>50</v>
      </c>
      <c r="S30" s="29">
        <v>0.186</v>
      </c>
      <c r="T30"/>
      <c r="U30"/>
      <c r="V30"/>
      <c r="W30"/>
      <c r="X30"/>
      <c r="Y30"/>
      <c r="Z30"/>
    </row>
    <row r="31" spans="1:26" ht="15.75">
      <c r="A31" s="15" t="s">
        <v>7</v>
      </c>
      <c r="B31" s="23">
        <f>_xlfn.STDEV.S(B27:B29)</f>
        <v>2.0816659994661339E-3</v>
      </c>
      <c r="C31" s="23">
        <f t="shared" ref="C31:H31" si="10">_xlfn.STDEV.S(C27:C29)</f>
        <v>5.7735026918962623E-4</v>
      </c>
      <c r="D31" s="23">
        <f t="shared" si="10"/>
        <v>1.5275252316519464E-3</v>
      </c>
      <c r="E31" s="23">
        <f t="shared" si="10"/>
        <v>2.0816659994661348E-3</v>
      </c>
      <c r="F31" s="23">
        <f t="shared" si="10"/>
        <v>2.081665999466127E-3</v>
      </c>
      <c r="G31" s="23">
        <f t="shared" si="10"/>
        <v>2.0000000000000018E-3</v>
      </c>
      <c r="H31" s="23">
        <f t="shared" si="10"/>
        <v>2.5166114784235852E-3</v>
      </c>
      <c r="Q31"/>
      <c r="R31" s="30">
        <f>R30/2</f>
        <v>25</v>
      </c>
      <c r="S31" s="30">
        <v>7.3999999999999996E-2</v>
      </c>
      <c r="T31"/>
      <c r="U31"/>
      <c r="V31"/>
      <c r="W31"/>
      <c r="X31"/>
      <c r="Y31"/>
      <c r="Z31"/>
    </row>
    <row r="32" spans="1:26" ht="15.75">
      <c r="A32" s="15" t="s">
        <v>8</v>
      </c>
      <c r="B32" s="23">
        <f>B31/SQRT(3)</f>
        <v>1.2018504251546638E-3</v>
      </c>
      <c r="C32" s="23">
        <f t="shared" ref="C32:H32" si="11">C31/SQRT(3)</f>
        <v>3.3333333333333365E-4</v>
      </c>
      <c r="D32" s="23">
        <f t="shared" si="11"/>
        <v>8.8191710368819677E-4</v>
      </c>
      <c r="E32" s="23">
        <f t="shared" si="11"/>
        <v>1.2018504251546643E-3</v>
      </c>
      <c r="F32" s="23">
        <f t="shared" si="11"/>
        <v>1.2018504251546599E-3</v>
      </c>
      <c r="G32" s="23">
        <f t="shared" si="11"/>
        <v>1.1547005383792527E-3</v>
      </c>
      <c r="H32" s="23">
        <f t="shared" si="11"/>
        <v>1.4529663145135591E-3</v>
      </c>
      <c r="Q32"/>
      <c r="R32" s="30">
        <f t="shared" ref="R32:R34" si="12">R31/2</f>
        <v>12.5</v>
      </c>
      <c r="S32" s="30">
        <v>3.5000000000000003E-2</v>
      </c>
      <c r="T32"/>
      <c r="U32"/>
      <c r="V32"/>
      <c r="W32"/>
      <c r="X32"/>
      <c r="Y32"/>
      <c r="Z32"/>
    </row>
    <row r="33" spans="1:26" ht="15.75">
      <c r="A33" s="11" t="s">
        <v>9</v>
      </c>
      <c r="B33" s="24">
        <v>1.2E-2</v>
      </c>
      <c r="C33" s="24">
        <v>8.9999999999999993E-3</v>
      </c>
      <c r="D33" s="24">
        <v>1.4E-2</v>
      </c>
      <c r="E33" s="24">
        <v>3.5999999999999997E-2</v>
      </c>
      <c r="F33" s="24">
        <v>3.9E-2</v>
      </c>
      <c r="G33" s="24">
        <v>4.4999999999999998E-2</v>
      </c>
      <c r="H33" s="24">
        <v>4.8000000000000001E-2</v>
      </c>
      <c r="Q33"/>
      <c r="R33" s="30">
        <f t="shared" si="12"/>
        <v>6.25</v>
      </c>
      <c r="S33" s="30">
        <v>1.4E-2</v>
      </c>
      <c r="T33"/>
      <c r="U33"/>
      <c r="V33"/>
      <c r="W33"/>
      <c r="X33"/>
      <c r="Y33"/>
      <c r="Z33"/>
    </row>
    <row r="34" spans="1:26" ht="15.75">
      <c r="A34" s="11" t="s">
        <v>10</v>
      </c>
      <c r="B34" s="24">
        <v>1.4E-2</v>
      </c>
      <c r="C34" s="24">
        <v>1.0999999999999999E-2</v>
      </c>
      <c r="D34" s="24">
        <v>1.2E-2</v>
      </c>
      <c r="E34" s="24">
        <v>3.5000000000000003E-2</v>
      </c>
      <c r="F34" s="24">
        <v>4.3999999999999997E-2</v>
      </c>
      <c r="G34" s="24">
        <v>4.5999999999999999E-2</v>
      </c>
      <c r="H34" s="24">
        <v>4.9000000000000002E-2</v>
      </c>
      <c r="Q34"/>
      <c r="R34" s="30">
        <f t="shared" si="12"/>
        <v>3.125</v>
      </c>
      <c r="S34" s="30">
        <v>4.0000000000000001E-3</v>
      </c>
      <c r="T34"/>
      <c r="U34"/>
      <c r="V34"/>
      <c r="W34"/>
      <c r="X34"/>
      <c r="Y34"/>
      <c r="Z34"/>
    </row>
    <row r="35" spans="1:26">
      <c r="A35" s="12" t="s">
        <v>11</v>
      </c>
      <c r="B35" s="24">
        <v>1.4999999999999999E-2</v>
      </c>
      <c r="C35" s="24">
        <v>1.2E-2</v>
      </c>
      <c r="D35" s="24">
        <v>1.0999999999999999E-2</v>
      </c>
      <c r="E35" s="24">
        <v>3.4000000000000002E-2</v>
      </c>
      <c r="F35" s="24">
        <v>4.1000000000000002E-2</v>
      </c>
      <c r="G35" s="24">
        <v>4.2000000000000003E-2</v>
      </c>
      <c r="H35" s="24">
        <v>5.0999999999999997E-2</v>
      </c>
      <c r="Q35"/>
      <c r="R35"/>
      <c r="S35"/>
      <c r="T35"/>
      <c r="U35"/>
      <c r="V35"/>
      <c r="W35"/>
      <c r="X35"/>
      <c r="Y35"/>
      <c r="Z35"/>
    </row>
    <row r="36" spans="1:26">
      <c r="A36" s="15" t="s">
        <v>6</v>
      </c>
      <c r="B36" s="25">
        <f>AVERAGE(B33:B35)</f>
        <v>1.3666666666666667E-2</v>
      </c>
      <c r="C36" s="25">
        <f t="shared" ref="C36:H36" si="13">AVERAGE(C33:C35)</f>
        <v>1.0666666666666666E-2</v>
      </c>
      <c r="D36" s="25">
        <f t="shared" si="13"/>
        <v>1.2333333333333335E-2</v>
      </c>
      <c r="E36" s="25">
        <f t="shared" si="13"/>
        <v>3.5000000000000003E-2</v>
      </c>
      <c r="F36" s="25">
        <f t="shared" si="13"/>
        <v>4.1333333333333333E-2</v>
      </c>
      <c r="G36" s="25">
        <f t="shared" si="13"/>
        <v>4.4333333333333336E-2</v>
      </c>
      <c r="H36" s="25">
        <f t="shared" si="13"/>
        <v>4.9333333333333333E-2</v>
      </c>
      <c r="Q36"/>
      <c r="R36"/>
      <c r="S36"/>
      <c r="T36"/>
      <c r="U36"/>
      <c r="V36"/>
      <c r="W36"/>
      <c r="X36"/>
      <c r="Y36"/>
      <c r="Z36"/>
    </row>
    <row r="37" spans="1:26">
      <c r="A37" s="15" t="s">
        <v>7</v>
      </c>
      <c r="B37" s="25">
        <f>_xlfn.STDEV.S(B33:B35)</f>
        <v>1.5275252316519464E-3</v>
      </c>
      <c r="C37" s="25">
        <f t="shared" ref="C37:H37" si="14">_xlfn.STDEV.S(C33:C35)</f>
        <v>1.527525231651947E-3</v>
      </c>
      <c r="D37" s="25">
        <f t="shared" si="14"/>
        <v>1.527525231651947E-3</v>
      </c>
      <c r="E37" s="25">
        <f t="shared" si="14"/>
        <v>9.9999999999999742E-4</v>
      </c>
      <c r="F37" s="25">
        <f t="shared" si="14"/>
        <v>2.5166114784235818E-3</v>
      </c>
      <c r="G37" s="25">
        <f t="shared" si="14"/>
        <v>2.0816659994661304E-3</v>
      </c>
      <c r="H37" s="25">
        <f t="shared" si="14"/>
        <v>1.5275252316519442E-3</v>
      </c>
      <c r="Q37"/>
      <c r="R37"/>
      <c r="S37"/>
      <c r="T37"/>
      <c r="U37"/>
      <c r="V37"/>
      <c r="W37"/>
      <c r="X37"/>
      <c r="Y37"/>
      <c r="Z37"/>
    </row>
    <row r="38" spans="1:26">
      <c r="A38" s="15" t="s">
        <v>8</v>
      </c>
      <c r="B38" s="25">
        <f>B37/SQRT(3)</f>
        <v>8.8191710368819677E-4</v>
      </c>
      <c r="C38" s="25">
        <f t="shared" ref="C38:H38" si="15">C37/SQRT(3)</f>
        <v>8.819171036881971E-4</v>
      </c>
      <c r="D38" s="25">
        <f t="shared" si="15"/>
        <v>8.819171036881971E-4</v>
      </c>
      <c r="E38" s="25">
        <f t="shared" si="15"/>
        <v>5.7735026918962428E-4</v>
      </c>
      <c r="F38" s="25">
        <f t="shared" si="15"/>
        <v>1.4529663145135571E-3</v>
      </c>
      <c r="G38" s="25">
        <f t="shared" si="15"/>
        <v>1.2018504251546619E-3</v>
      </c>
      <c r="H38" s="25">
        <f t="shared" si="15"/>
        <v>8.8191710368819547E-4</v>
      </c>
      <c r="Q38"/>
      <c r="R38"/>
      <c r="S38"/>
      <c r="T38"/>
      <c r="U38"/>
      <c r="V38"/>
      <c r="W38"/>
      <c r="X38"/>
      <c r="Y38"/>
      <c r="Z38"/>
    </row>
    <row r="39" spans="1:26">
      <c r="Q39"/>
      <c r="R39"/>
      <c r="S39"/>
      <c r="T39"/>
      <c r="U39"/>
      <c r="V39"/>
      <c r="W39"/>
      <c r="X39"/>
      <c r="Y39"/>
      <c r="Z39"/>
    </row>
    <row r="40" spans="1:26">
      <c r="Q40"/>
      <c r="R40"/>
      <c r="S40"/>
      <c r="T40"/>
      <c r="U40"/>
      <c r="V40"/>
      <c r="W40"/>
      <c r="X40"/>
      <c r="Y40"/>
      <c r="Z40"/>
    </row>
    <row r="41" spans="1:26">
      <c r="Q41"/>
      <c r="R41"/>
      <c r="S41"/>
      <c r="T41"/>
      <c r="U41"/>
      <c r="V41"/>
      <c r="W41"/>
      <c r="X41"/>
      <c r="Y41"/>
      <c r="Z41"/>
    </row>
    <row r="42" spans="1:26">
      <c r="A42" s="13" t="s">
        <v>12</v>
      </c>
      <c r="B42" s="13"/>
      <c r="C42" s="13"/>
      <c r="D42" s="13"/>
      <c r="E42" s="13"/>
      <c r="F42" s="13"/>
      <c r="G42" s="13"/>
      <c r="H42" s="13"/>
      <c r="Q42"/>
      <c r="R42"/>
      <c r="S42"/>
      <c r="T42"/>
      <c r="U42"/>
      <c r="V42"/>
      <c r="W42"/>
      <c r="X42"/>
      <c r="Y42"/>
      <c r="Z42"/>
    </row>
    <row r="43" spans="1:26">
      <c r="A43" s="11" t="s">
        <v>2</v>
      </c>
      <c r="B43" s="11">
        <v>0</v>
      </c>
      <c r="C43" s="11">
        <v>5</v>
      </c>
      <c r="D43" s="11">
        <v>12</v>
      </c>
      <c r="E43" s="11">
        <v>24</v>
      </c>
      <c r="F43" s="11">
        <v>48</v>
      </c>
      <c r="G43" s="11">
        <v>72</v>
      </c>
      <c r="H43" s="11">
        <v>96</v>
      </c>
      <c r="Q43"/>
      <c r="R43"/>
      <c r="S43"/>
      <c r="T43"/>
      <c r="U43"/>
      <c r="V43"/>
      <c r="W43"/>
      <c r="X43"/>
      <c r="Y43"/>
      <c r="Z43"/>
    </row>
    <row r="44" spans="1:26">
      <c r="A44" s="15" t="s">
        <v>6</v>
      </c>
      <c r="B44" s="20">
        <v>0</v>
      </c>
      <c r="C44" s="20">
        <f t="shared" ref="C44:H44" si="16">100-100*(AVERAGE(C33:C35)/AVERAGE(C27:C29))</f>
        <v>8.5714285714285694</v>
      </c>
      <c r="D44" s="20">
        <f t="shared" si="16"/>
        <v>7.5</v>
      </c>
      <c r="E44" s="20">
        <f t="shared" si="16"/>
        <v>22.794117647058826</v>
      </c>
      <c r="F44" s="20">
        <f t="shared" si="16"/>
        <v>40.669856459330148</v>
      </c>
      <c r="G44" s="20">
        <f t="shared" si="16"/>
        <v>51.282051282051285</v>
      </c>
      <c r="H44" s="20">
        <f t="shared" si="16"/>
        <v>52.866242038216562</v>
      </c>
      <c r="Q44"/>
      <c r="R44"/>
      <c r="S44"/>
      <c r="T44"/>
      <c r="U44"/>
      <c r="V44"/>
      <c r="W44"/>
      <c r="X44"/>
      <c r="Y44"/>
      <c r="Z44"/>
    </row>
    <row r="45" spans="1:26">
      <c r="A45" s="15" t="s">
        <v>7</v>
      </c>
      <c r="B45" s="25">
        <f t="shared" ref="B45:H45" si="17">_xlfn.STDEV.S(100-100*B33/B27,100-100*B34/B28,100-100*B35/B29)</f>
        <v>12.47476866446547</v>
      </c>
      <c r="C45" s="25">
        <f t="shared" si="17"/>
        <v>9.1014248944141958</v>
      </c>
      <c r="D45" s="25">
        <f t="shared" si="17"/>
        <v>21.722352957597948</v>
      </c>
      <c r="E45" s="25">
        <f t="shared" si="17"/>
        <v>4.5983376330071231</v>
      </c>
      <c r="F45" s="25">
        <f t="shared" si="17"/>
        <v>5.269615924351851</v>
      </c>
      <c r="G45" s="25">
        <f t="shared" si="17"/>
        <v>1.7022293757786919</v>
      </c>
      <c r="H45" s="25">
        <f t="shared" si="17"/>
        <v>0.50220546592084614</v>
      </c>
      <c r="Q45"/>
      <c r="R45"/>
      <c r="S45"/>
      <c r="T45"/>
      <c r="U45"/>
      <c r="V45"/>
      <c r="W45"/>
      <c r="X45"/>
      <c r="Y45"/>
      <c r="Z45"/>
    </row>
    <row r="46" spans="1:26">
      <c r="A46" s="15" t="s">
        <v>8</v>
      </c>
      <c r="B46" s="25">
        <f>B45/SQRT(3)</f>
        <v>7.2023110465074476</v>
      </c>
      <c r="C46" s="25">
        <f t="shared" ref="C46:H46" si="18">C45/SQRT(3)</f>
        <v>5.2547101127991978</v>
      </c>
      <c r="D46" s="25">
        <f t="shared" si="18"/>
        <v>12.541406327501239</v>
      </c>
      <c r="E46" s="25">
        <f t="shared" si="18"/>
        <v>2.6548514702414492</v>
      </c>
      <c r="F46" s="25">
        <f t="shared" si="18"/>
        <v>3.0424141724504801</v>
      </c>
      <c r="G46" s="25">
        <f t="shared" si="18"/>
        <v>0.98278258832831644</v>
      </c>
      <c r="H46" s="25">
        <f t="shared" si="18"/>
        <v>0.28994846093790194</v>
      </c>
    </row>
    <row r="49" spans="1:8">
      <c r="A49" s="1" t="s">
        <v>0</v>
      </c>
      <c r="B49" s="1">
        <v>10</v>
      </c>
      <c r="C49" s="1" t="s">
        <v>1</v>
      </c>
      <c r="D49" s="18" t="s">
        <v>15</v>
      </c>
      <c r="E49" s="2"/>
      <c r="F49" s="2"/>
      <c r="G49" s="2"/>
      <c r="H49" s="2"/>
    </row>
    <row r="50" spans="1:8">
      <c r="A50" s="3" t="s">
        <v>2</v>
      </c>
      <c r="B50" s="3">
        <v>0</v>
      </c>
      <c r="C50" s="3">
        <v>5</v>
      </c>
      <c r="D50" s="3">
        <v>12</v>
      </c>
      <c r="E50" s="3">
        <v>24</v>
      </c>
      <c r="F50" s="3">
        <v>48</v>
      </c>
      <c r="G50" s="3">
        <v>72</v>
      </c>
      <c r="H50" s="3">
        <v>96</v>
      </c>
    </row>
    <row r="51" spans="1:8">
      <c r="A51" s="3" t="s">
        <v>3</v>
      </c>
      <c r="B51" s="21">
        <v>1.2999999999999999E-2</v>
      </c>
      <c r="C51" s="21">
        <v>1.0999999999999999E-2</v>
      </c>
      <c r="D51" s="21">
        <v>1.2E-2</v>
      </c>
      <c r="E51" s="21">
        <v>4.5999999999999999E-2</v>
      </c>
      <c r="F51" s="21">
        <v>7.1999999999999995E-2</v>
      </c>
      <c r="G51" s="21">
        <v>9.2999999999999999E-2</v>
      </c>
      <c r="H51" s="21">
        <v>0.10199999999999999</v>
      </c>
    </row>
    <row r="52" spans="1:8">
      <c r="A52" s="4" t="s">
        <v>4</v>
      </c>
      <c r="B52" s="22">
        <v>1.7000000000000001E-2</v>
      </c>
      <c r="C52" s="22">
        <v>1.2E-2</v>
      </c>
      <c r="D52" s="22">
        <v>1.2999999999999999E-2</v>
      </c>
      <c r="E52" s="22">
        <v>4.2999999999999997E-2</v>
      </c>
      <c r="F52" s="22">
        <v>6.8000000000000005E-2</v>
      </c>
      <c r="G52" s="22">
        <v>9.0999999999999998E-2</v>
      </c>
      <c r="H52" s="22">
        <v>0.105</v>
      </c>
    </row>
    <row r="53" spans="1:8">
      <c r="A53" s="3" t="s">
        <v>5</v>
      </c>
      <c r="B53" s="21">
        <v>1.4E-2</v>
      </c>
      <c r="C53" s="21">
        <v>1.2E-2</v>
      </c>
      <c r="D53" s="21">
        <v>1.4999999999999999E-2</v>
      </c>
      <c r="E53" s="21">
        <v>4.7E-2</v>
      </c>
      <c r="F53" s="21">
        <v>6.9000000000000006E-2</v>
      </c>
      <c r="G53" s="21">
        <v>8.8999999999999996E-2</v>
      </c>
      <c r="H53" s="21">
        <v>0.107</v>
      </c>
    </row>
    <row r="54" spans="1:8">
      <c r="A54" s="6" t="s">
        <v>6</v>
      </c>
      <c r="B54" s="7">
        <f>AVERAGE(B51:B53)</f>
        <v>1.4666666666666666E-2</v>
      </c>
      <c r="C54" s="7">
        <f t="shared" ref="C54:H54" si="19">AVERAGE(C51:C53)</f>
        <v>1.1666666666666667E-2</v>
      </c>
      <c r="D54" s="7">
        <f t="shared" si="19"/>
        <v>1.3333333333333334E-2</v>
      </c>
      <c r="E54" s="7">
        <f t="shared" si="19"/>
        <v>4.5333333333333337E-2</v>
      </c>
      <c r="F54" s="7">
        <f t="shared" si="19"/>
        <v>6.9666666666666668E-2</v>
      </c>
      <c r="G54" s="7">
        <f t="shared" si="19"/>
        <v>9.1000000000000011E-2</v>
      </c>
      <c r="H54" s="7">
        <f t="shared" si="19"/>
        <v>0.10466666666666667</v>
      </c>
    </row>
    <row r="55" spans="1:8">
      <c r="A55" s="6" t="s">
        <v>7</v>
      </c>
      <c r="B55" s="7">
        <f>_xlfn.STDEV.S(B51:B53)</f>
        <v>2.0816659994661339E-3</v>
      </c>
      <c r="C55" s="7">
        <f t="shared" ref="C55:H55" si="20">_xlfn.STDEV.S(C51:C53)</f>
        <v>5.7735026918962623E-4</v>
      </c>
      <c r="D55" s="7">
        <f t="shared" si="20"/>
        <v>1.5275252316519464E-3</v>
      </c>
      <c r="E55" s="7">
        <f t="shared" si="20"/>
        <v>2.0816659994661348E-3</v>
      </c>
      <c r="F55" s="7">
        <f t="shared" si="20"/>
        <v>2.081665999466127E-3</v>
      </c>
      <c r="G55" s="7">
        <f t="shared" si="20"/>
        <v>2.0000000000000018E-3</v>
      </c>
      <c r="H55" s="7">
        <f t="shared" si="20"/>
        <v>2.5166114784235852E-3</v>
      </c>
    </row>
    <row r="56" spans="1:8">
      <c r="A56" s="6" t="s">
        <v>8</v>
      </c>
      <c r="B56" s="7">
        <f>B55/SQRT(3)</f>
        <v>1.2018504251546638E-3</v>
      </c>
      <c r="C56" s="7">
        <f t="shared" ref="C56:H56" si="21">C55/SQRT(3)</f>
        <v>3.3333333333333365E-4</v>
      </c>
      <c r="D56" s="7">
        <f t="shared" si="21"/>
        <v>8.8191710368819677E-4</v>
      </c>
      <c r="E56" s="7">
        <f t="shared" si="21"/>
        <v>1.2018504251546643E-3</v>
      </c>
      <c r="F56" s="7">
        <f t="shared" si="21"/>
        <v>1.2018504251546599E-3</v>
      </c>
      <c r="G56" s="7">
        <f t="shared" si="21"/>
        <v>1.1547005383792527E-3</v>
      </c>
      <c r="H56" s="7">
        <f t="shared" si="21"/>
        <v>1.4529663145135591E-3</v>
      </c>
    </row>
    <row r="57" spans="1:8">
      <c r="A57" s="3" t="s">
        <v>9</v>
      </c>
      <c r="B57" s="24">
        <v>1.2999999999999999E-2</v>
      </c>
      <c r="C57" s="24">
        <v>1.2E-2</v>
      </c>
      <c r="D57" s="24">
        <v>1.0999999999999999E-2</v>
      </c>
      <c r="E57" s="24">
        <v>4.1000000000000002E-2</v>
      </c>
      <c r="F57" s="24">
        <v>5.0999999999999997E-2</v>
      </c>
      <c r="G57" s="24">
        <v>5.8000000000000003E-2</v>
      </c>
      <c r="H57" s="24">
        <v>6.8000000000000005E-2</v>
      </c>
    </row>
    <row r="58" spans="1:8">
      <c r="A58" s="3" t="s">
        <v>10</v>
      </c>
      <c r="B58" s="24">
        <v>1.6E-2</v>
      </c>
      <c r="C58" s="24">
        <v>0.01</v>
      </c>
      <c r="D58" s="24">
        <v>1.2999999999999999E-2</v>
      </c>
      <c r="E58" s="24">
        <v>3.9E-2</v>
      </c>
      <c r="F58" s="24">
        <v>4.8000000000000001E-2</v>
      </c>
      <c r="G58" s="24">
        <v>5.7000000000000002E-2</v>
      </c>
      <c r="H58" s="24">
        <v>6.9000000000000006E-2</v>
      </c>
    </row>
    <row r="59" spans="1:8">
      <c r="A59" s="4" t="s">
        <v>11</v>
      </c>
      <c r="B59" s="24">
        <v>1.7000000000000001E-2</v>
      </c>
      <c r="C59" s="24">
        <v>1.0999999999999999E-2</v>
      </c>
      <c r="D59" s="24">
        <v>1.2E-2</v>
      </c>
      <c r="E59" s="24">
        <v>3.7999999999999999E-2</v>
      </c>
      <c r="F59" s="24">
        <v>4.7E-2</v>
      </c>
      <c r="G59" s="24">
        <v>5.8000000000000003E-2</v>
      </c>
      <c r="H59" s="24">
        <v>6.5000000000000002E-2</v>
      </c>
    </row>
    <row r="60" spans="1:8">
      <c r="A60" s="6" t="s">
        <v>6</v>
      </c>
      <c r="B60" s="8">
        <f>AVERAGE(B57:B59)</f>
        <v>1.5333333333333332E-2</v>
      </c>
      <c r="C60" s="8">
        <f t="shared" ref="C60:H60" si="22">AVERAGE(C57:C59)</f>
        <v>1.1000000000000001E-2</v>
      </c>
      <c r="D60" s="8">
        <f t="shared" si="22"/>
        <v>1.2000000000000002E-2</v>
      </c>
      <c r="E60" s="8">
        <f t="shared" si="22"/>
        <v>3.9333333333333331E-2</v>
      </c>
      <c r="F60" s="8">
        <f t="shared" si="22"/>
        <v>4.8666666666666671E-2</v>
      </c>
      <c r="G60" s="8">
        <f t="shared" si="22"/>
        <v>5.7666666666666672E-2</v>
      </c>
      <c r="H60" s="8">
        <f t="shared" si="22"/>
        <v>6.7333333333333342E-2</v>
      </c>
    </row>
    <row r="61" spans="1:8">
      <c r="A61" s="6" t="s">
        <v>7</v>
      </c>
      <c r="B61" s="8">
        <f>_xlfn.STDEV.S(B57:B59)</f>
        <v>2.0816659994661335E-3</v>
      </c>
      <c r="C61" s="8">
        <f t="shared" ref="C61:H61" si="23">_xlfn.STDEV.S(C57:C59)</f>
        <v>1E-3</v>
      </c>
      <c r="D61" s="8">
        <f t="shared" si="23"/>
        <v>1E-3</v>
      </c>
      <c r="E61" s="8">
        <f t="shared" si="23"/>
        <v>1.5275252316519481E-3</v>
      </c>
      <c r="F61" s="8">
        <f t="shared" si="23"/>
        <v>2.0816659994661304E-3</v>
      </c>
      <c r="G61" s="8">
        <f t="shared" si="23"/>
        <v>5.7735026918962634E-4</v>
      </c>
      <c r="H61" s="8">
        <f t="shared" si="23"/>
        <v>2.0816659994661348E-3</v>
      </c>
    </row>
    <row r="62" spans="1:8">
      <c r="A62" s="6" t="s">
        <v>8</v>
      </c>
      <c r="B62" s="8">
        <f>B61/SQRT(3)</f>
        <v>1.2018504251546636E-3</v>
      </c>
      <c r="C62" s="8">
        <f t="shared" ref="C62:H62" si="24">C61/SQRT(3)</f>
        <v>5.773502691896258E-4</v>
      </c>
      <c r="D62" s="8">
        <f t="shared" si="24"/>
        <v>5.773502691896258E-4</v>
      </c>
      <c r="E62" s="8">
        <f t="shared" si="24"/>
        <v>8.8191710368819775E-4</v>
      </c>
      <c r="F62" s="8">
        <f t="shared" si="24"/>
        <v>1.2018504251546619E-3</v>
      </c>
      <c r="G62" s="8">
        <f t="shared" si="24"/>
        <v>3.333333333333337E-4</v>
      </c>
      <c r="H62" s="8">
        <f t="shared" si="24"/>
        <v>1.2018504251546643E-3</v>
      </c>
    </row>
    <row r="63" spans="1:8">
      <c r="A63" s="2"/>
      <c r="B63" s="2"/>
      <c r="C63" s="2"/>
      <c r="D63" s="2"/>
      <c r="E63" s="2"/>
      <c r="F63" s="2"/>
      <c r="G63" s="2"/>
      <c r="H63" s="2"/>
    </row>
    <row r="64" spans="1:8">
      <c r="A64" s="2"/>
      <c r="B64" s="2"/>
      <c r="C64" s="2"/>
      <c r="D64" s="2"/>
      <c r="E64" s="2"/>
      <c r="F64" s="2"/>
      <c r="G64" s="2"/>
      <c r="H64" s="2"/>
    </row>
    <row r="65" spans="1:8">
      <c r="A65" s="2"/>
      <c r="B65" s="2"/>
      <c r="C65" s="2"/>
      <c r="D65" s="2"/>
      <c r="E65" s="2"/>
      <c r="F65" s="2"/>
      <c r="G65" s="2"/>
      <c r="H65" s="2"/>
    </row>
    <row r="66" spans="1:8">
      <c r="A66" s="5" t="s">
        <v>12</v>
      </c>
      <c r="B66" s="5"/>
      <c r="C66" s="5"/>
      <c r="D66" s="5"/>
      <c r="E66" s="5"/>
      <c r="F66" s="5"/>
      <c r="G66" s="5"/>
      <c r="H66" s="5"/>
    </row>
    <row r="67" spans="1:8">
      <c r="A67" s="3" t="s">
        <v>2</v>
      </c>
      <c r="B67" s="3">
        <v>0</v>
      </c>
      <c r="C67" s="3">
        <v>5</v>
      </c>
      <c r="D67" s="3">
        <v>12</v>
      </c>
      <c r="E67" s="3">
        <v>24</v>
      </c>
      <c r="F67" s="3">
        <v>48</v>
      </c>
      <c r="G67" s="3">
        <v>72</v>
      </c>
      <c r="H67" s="3">
        <v>96</v>
      </c>
    </row>
    <row r="68" spans="1:8">
      <c r="A68" s="6" t="s">
        <v>6</v>
      </c>
      <c r="B68" s="16">
        <v>0</v>
      </c>
      <c r="C68" s="16">
        <f t="shared" ref="C68:H68" si="25">100-100*(AVERAGE(C57:C59)/AVERAGE(C51:C53))</f>
        <v>5.7142857142857082</v>
      </c>
      <c r="D68" s="16">
        <f t="shared" si="25"/>
        <v>9.9999999999999858</v>
      </c>
      <c r="E68" s="16">
        <f t="shared" si="25"/>
        <v>13.235294117647072</v>
      </c>
      <c r="F68" s="16">
        <f t="shared" si="25"/>
        <v>30.143540669856449</v>
      </c>
      <c r="G68" s="16">
        <f t="shared" si="25"/>
        <v>36.630036630036635</v>
      </c>
      <c r="H68" s="16">
        <f t="shared" si="25"/>
        <v>35.668789808917182</v>
      </c>
    </row>
    <row r="69" spans="1:8">
      <c r="A69" s="6" t="s">
        <v>7</v>
      </c>
      <c r="B69" s="25">
        <f t="shared" ref="B69:H69" si="26">_xlfn.STDEV.S(100-100*B57/B51,100-100*B58/B52,100-100*B59/B53)</f>
        <v>14.374006281734438</v>
      </c>
      <c r="C69" s="25">
        <f t="shared" si="26"/>
        <v>13.143448161285969</v>
      </c>
      <c r="D69" s="25">
        <f t="shared" si="26"/>
        <v>10.046189622236186</v>
      </c>
      <c r="E69" s="25">
        <f t="shared" si="26"/>
        <v>5.2908720695627034</v>
      </c>
      <c r="F69" s="25">
        <f t="shared" si="26"/>
        <v>1.5031368610670093</v>
      </c>
      <c r="G69" s="25">
        <f t="shared" si="26"/>
        <v>1.5458132768855011</v>
      </c>
      <c r="H69" s="25">
        <f t="shared" si="26"/>
        <v>3.1782847330444746</v>
      </c>
    </row>
    <row r="70" spans="1:8">
      <c r="A70" s="6" t="s">
        <v>8</v>
      </c>
      <c r="B70" s="8">
        <f>B69/SQRT(3)</f>
        <v>8.2988363960927494</v>
      </c>
      <c r="C70" s="8">
        <f t="shared" ref="C70:H70" si="27">C69/SQRT(3)</f>
        <v>7.5883733339983461</v>
      </c>
      <c r="D70" s="8">
        <f t="shared" si="27"/>
        <v>5.8001702827280868</v>
      </c>
      <c r="E70" s="8">
        <f t="shared" si="27"/>
        <v>3.0546864136098995</v>
      </c>
      <c r="F70" s="8">
        <f t="shared" si="27"/>
        <v>0.86783647136588693</v>
      </c>
      <c r="G70" s="8">
        <f t="shared" si="27"/>
        <v>0.89247571152674166</v>
      </c>
      <c r="H70" s="8">
        <f t="shared" si="27"/>
        <v>1.8349835461845054</v>
      </c>
    </row>
    <row r="73" spans="1:8">
      <c r="A73" s="1" t="s">
        <v>0</v>
      </c>
      <c r="B73" s="1">
        <v>50</v>
      </c>
      <c r="C73" s="1" t="s">
        <v>1</v>
      </c>
      <c r="D73" s="18" t="s">
        <v>15</v>
      </c>
      <c r="E73" s="2"/>
      <c r="F73" s="2"/>
      <c r="G73" s="2"/>
      <c r="H73" s="2"/>
    </row>
    <row r="74" spans="1:8">
      <c r="A74" s="3" t="s">
        <v>2</v>
      </c>
      <c r="B74" s="3">
        <v>0</v>
      </c>
      <c r="C74" s="3">
        <v>5</v>
      </c>
      <c r="D74" s="3">
        <v>12</v>
      </c>
      <c r="E74" s="3">
        <v>24</v>
      </c>
      <c r="F74" s="3">
        <v>48</v>
      </c>
      <c r="G74" s="3">
        <v>72</v>
      </c>
      <c r="H74" s="3">
        <v>96</v>
      </c>
    </row>
    <row r="75" spans="1:8">
      <c r="A75" s="3" t="s">
        <v>3</v>
      </c>
      <c r="B75" s="21">
        <v>1.2999999999999999E-2</v>
      </c>
      <c r="C75" s="21">
        <v>1.0999999999999999E-2</v>
      </c>
      <c r="D75" s="21">
        <v>1.2E-2</v>
      </c>
      <c r="E75" s="21">
        <v>4.5999999999999999E-2</v>
      </c>
      <c r="F75" s="21">
        <v>7.1999999999999995E-2</v>
      </c>
      <c r="G75" s="21">
        <v>9.2999999999999999E-2</v>
      </c>
      <c r="H75" s="21">
        <v>0.10199999999999999</v>
      </c>
    </row>
    <row r="76" spans="1:8">
      <c r="A76" s="4" t="s">
        <v>4</v>
      </c>
      <c r="B76" s="22">
        <v>1.7000000000000001E-2</v>
      </c>
      <c r="C76" s="22">
        <v>1.2E-2</v>
      </c>
      <c r="D76" s="22">
        <v>1.2999999999999999E-2</v>
      </c>
      <c r="E76" s="22">
        <v>4.2999999999999997E-2</v>
      </c>
      <c r="F76" s="22">
        <v>6.8000000000000005E-2</v>
      </c>
      <c r="G76" s="22">
        <v>9.0999999999999998E-2</v>
      </c>
      <c r="H76" s="22">
        <v>0.105</v>
      </c>
    </row>
    <row r="77" spans="1:8">
      <c r="A77" s="3" t="s">
        <v>5</v>
      </c>
      <c r="B77" s="21">
        <v>1.4E-2</v>
      </c>
      <c r="C77" s="21">
        <v>1.2E-2</v>
      </c>
      <c r="D77" s="21">
        <v>1.4999999999999999E-2</v>
      </c>
      <c r="E77" s="21">
        <v>4.7E-2</v>
      </c>
      <c r="F77" s="21">
        <v>6.9000000000000006E-2</v>
      </c>
      <c r="G77" s="21">
        <v>8.8999999999999996E-2</v>
      </c>
      <c r="H77" s="21">
        <v>0.107</v>
      </c>
    </row>
    <row r="78" spans="1:8">
      <c r="A78" s="6" t="s">
        <v>6</v>
      </c>
      <c r="B78" s="7">
        <f>AVERAGE(B75:B77)</f>
        <v>1.4666666666666666E-2</v>
      </c>
      <c r="C78" s="7">
        <f t="shared" ref="C78:H78" si="28">AVERAGE(C75:C77)</f>
        <v>1.1666666666666667E-2</v>
      </c>
      <c r="D78" s="7">
        <f t="shared" si="28"/>
        <v>1.3333333333333334E-2</v>
      </c>
      <c r="E78" s="7">
        <f t="shared" si="28"/>
        <v>4.5333333333333337E-2</v>
      </c>
      <c r="F78" s="7">
        <f t="shared" si="28"/>
        <v>6.9666666666666668E-2</v>
      </c>
      <c r="G78" s="7">
        <f t="shared" si="28"/>
        <v>9.1000000000000011E-2</v>
      </c>
      <c r="H78" s="7">
        <f t="shared" si="28"/>
        <v>0.10466666666666667</v>
      </c>
    </row>
    <row r="79" spans="1:8">
      <c r="A79" s="6" t="s">
        <v>7</v>
      </c>
      <c r="B79" s="7">
        <f>_xlfn.STDEV.S(B75:B77)</f>
        <v>2.0816659994661339E-3</v>
      </c>
      <c r="C79" s="7">
        <f t="shared" ref="C79:H79" si="29">_xlfn.STDEV.S(C75:C77)</f>
        <v>5.7735026918962623E-4</v>
      </c>
      <c r="D79" s="7">
        <f t="shared" si="29"/>
        <v>1.5275252316519464E-3</v>
      </c>
      <c r="E79" s="7">
        <f t="shared" si="29"/>
        <v>2.0816659994661348E-3</v>
      </c>
      <c r="F79" s="7">
        <f t="shared" si="29"/>
        <v>2.081665999466127E-3</v>
      </c>
      <c r="G79" s="7">
        <f t="shared" si="29"/>
        <v>2.0000000000000018E-3</v>
      </c>
      <c r="H79" s="7">
        <f t="shared" si="29"/>
        <v>2.5166114784235852E-3</v>
      </c>
    </row>
    <row r="80" spans="1:8">
      <c r="A80" s="6" t="s">
        <v>8</v>
      </c>
      <c r="B80" s="7">
        <f>B79/SQRT(3)</f>
        <v>1.2018504251546638E-3</v>
      </c>
      <c r="C80" s="7">
        <f t="shared" ref="C80:H80" si="30">C79/SQRT(3)</f>
        <v>3.3333333333333365E-4</v>
      </c>
      <c r="D80" s="7">
        <f t="shared" si="30"/>
        <v>8.8191710368819677E-4</v>
      </c>
      <c r="E80" s="7">
        <f t="shared" si="30"/>
        <v>1.2018504251546643E-3</v>
      </c>
      <c r="F80" s="7">
        <f t="shared" si="30"/>
        <v>1.2018504251546599E-3</v>
      </c>
      <c r="G80" s="7">
        <f t="shared" si="30"/>
        <v>1.1547005383792527E-3</v>
      </c>
      <c r="H80" s="7">
        <f t="shared" si="30"/>
        <v>1.4529663145135591E-3</v>
      </c>
    </row>
    <row r="81" spans="1:8">
      <c r="A81" s="3" t="s">
        <v>9</v>
      </c>
      <c r="B81" s="24">
        <v>1.6E-2</v>
      </c>
      <c r="C81" s="24">
        <v>0.01</v>
      </c>
      <c r="D81" s="24">
        <v>1.2999999999999999E-2</v>
      </c>
      <c r="E81" s="24">
        <v>3.5999999999999997E-2</v>
      </c>
      <c r="F81" s="24">
        <v>4.4999999999999998E-2</v>
      </c>
      <c r="G81" s="24">
        <v>0.05</v>
      </c>
      <c r="H81" s="24">
        <v>5.7000000000000002E-2</v>
      </c>
    </row>
    <row r="82" spans="1:8">
      <c r="A82" s="3" t="s">
        <v>10</v>
      </c>
      <c r="B82" s="24">
        <v>1.2999999999999999E-2</v>
      </c>
      <c r="C82" s="24">
        <v>1.0999999999999999E-2</v>
      </c>
      <c r="D82" s="24">
        <v>1.2999999999999999E-2</v>
      </c>
      <c r="E82" s="24">
        <v>3.9E-2</v>
      </c>
      <c r="F82" s="24">
        <v>4.2999999999999997E-2</v>
      </c>
      <c r="G82" s="24">
        <v>4.7E-2</v>
      </c>
      <c r="H82" s="24">
        <v>5.8999999999999997E-2</v>
      </c>
    </row>
    <row r="83" spans="1:8">
      <c r="A83" s="4" t="s">
        <v>11</v>
      </c>
      <c r="B83" s="24">
        <v>1.4E-2</v>
      </c>
      <c r="C83" s="24">
        <v>1.0999999999999999E-2</v>
      </c>
      <c r="D83" s="24">
        <v>1.2E-2</v>
      </c>
      <c r="E83" s="24">
        <v>3.7999999999999999E-2</v>
      </c>
      <c r="F83" s="24">
        <v>4.3999999999999997E-2</v>
      </c>
      <c r="G83" s="24">
        <v>4.5999999999999999E-2</v>
      </c>
      <c r="H83" s="24">
        <v>5.7000000000000002E-2</v>
      </c>
    </row>
    <row r="84" spans="1:8">
      <c r="A84" s="6" t="s">
        <v>6</v>
      </c>
      <c r="B84" s="8">
        <f>AVERAGE(B81:B83)</f>
        <v>1.4333333333333332E-2</v>
      </c>
      <c r="C84" s="8">
        <f t="shared" ref="C84:H84" si="31">AVERAGE(C81:C83)</f>
        <v>1.0666666666666666E-2</v>
      </c>
      <c r="D84" s="8">
        <f t="shared" si="31"/>
        <v>1.2666666666666666E-2</v>
      </c>
      <c r="E84" s="8">
        <f t="shared" si="31"/>
        <v>3.7666666666666661E-2</v>
      </c>
      <c r="F84" s="8">
        <f t="shared" si="31"/>
        <v>4.4000000000000004E-2</v>
      </c>
      <c r="G84" s="8">
        <f t="shared" si="31"/>
        <v>4.766666666666667E-2</v>
      </c>
      <c r="H84" s="8">
        <f t="shared" si="31"/>
        <v>5.7666666666666665E-2</v>
      </c>
    </row>
    <row r="85" spans="1:8">
      <c r="A85" s="6" t="s">
        <v>7</v>
      </c>
      <c r="B85" s="8">
        <f>_xlfn.STDEV.S(B81:B83)</f>
        <v>1.527525231651947E-3</v>
      </c>
      <c r="C85" s="8">
        <f t="shared" ref="C85:H85" si="32">_xlfn.STDEV.S(C81:C83)</f>
        <v>5.7735026918962525E-4</v>
      </c>
      <c r="D85" s="8">
        <f t="shared" si="32"/>
        <v>5.7735026918962525E-4</v>
      </c>
      <c r="E85" s="8">
        <f t="shared" si="32"/>
        <v>1.5275252316519479E-3</v>
      </c>
      <c r="F85" s="8">
        <f t="shared" si="32"/>
        <v>1.0000000000000009E-3</v>
      </c>
      <c r="G85" s="8">
        <f t="shared" si="32"/>
        <v>2.0816659994661348E-3</v>
      </c>
      <c r="H85" s="8">
        <f t="shared" si="32"/>
        <v>1.1547005383792486E-3</v>
      </c>
    </row>
    <row r="86" spans="1:8">
      <c r="A86" s="6" t="s">
        <v>8</v>
      </c>
      <c r="B86" s="8">
        <f>B85/SQRT(3)</f>
        <v>8.819171036881971E-4</v>
      </c>
      <c r="C86" s="8">
        <f t="shared" ref="C86:H86" si="33">C85/SQRT(3)</f>
        <v>3.3333333333333305E-4</v>
      </c>
      <c r="D86" s="8">
        <f t="shared" si="33"/>
        <v>3.3333333333333305E-4</v>
      </c>
      <c r="E86" s="8">
        <f t="shared" si="33"/>
        <v>8.8191710368819764E-4</v>
      </c>
      <c r="F86" s="8">
        <f t="shared" si="33"/>
        <v>5.7735026918962634E-4</v>
      </c>
      <c r="G86" s="8">
        <f t="shared" si="33"/>
        <v>1.2018504251546643E-3</v>
      </c>
      <c r="H86" s="8">
        <f t="shared" si="33"/>
        <v>6.6666666666666502E-4</v>
      </c>
    </row>
    <row r="87" spans="1:8">
      <c r="A87" s="2"/>
      <c r="B87" s="2"/>
      <c r="C87" s="2"/>
      <c r="D87" s="2"/>
      <c r="E87" s="2"/>
      <c r="F87" s="2"/>
      <c r="G87" s="2"/>
      <c r="H87" s="2"/>
    </row>
    <row r="88" spans="1:8">
      <c r="A88" s="2"/>
      <c r="B88" s="2"/>
      <c r="C88" s="2"/>
      <c r="D88" s="2"/>
      <c r="E88" s="2"/>
      <c r="F88" s="2"/>
      <c r="G88" s="2"/>
      <c r="H88" s="2"/>
    </row>
    <row r="89" spans="1:8">
      <c r="A89" s="2"/>
      <c r="B89" s="2"/>
      <c r="C89" s="2"/>
      <c r="D89" s="2"/>
      <c r="E89" s="2"/>
      <c r="F89" s="2"/>
      <c r="G89" s="2"/>
      <c r="H89" s="2"/>
    </row>
    <row r="90" spans="1:8">
      <c r="A90" s="5" t="s">
        <v>12</v>
      </c>
      <c r="B90" s="5"/>
      <c r="C90" s="5"/>
      <c r="D90" s="5"/>
      <c r="E90" s="5"/>
      <c r="F90" s="5"/>
      <c r="G90" s="5"/>
      <c r="H90" s="5"/>
    </row>
    <row r="91" spans="1:8">
      <c r="A91" s="3" t="s">
        <v>2</v>
      </c>
      <c r="B91" s="3">
        <v>0</v>
      </c>
      <c r="C91" s="3">
        <v>5</v>
      </c>
      <c r="D91" s="3">
        <v>12</v>
      </c>
      <c r="E91" s="3">
        <v>24</v>
      </c>
      <c r="F91" s="3">
        <v>48</v>
      </c>
      <c r="G91" s="3">
        <v>72</v>
      </c>
      <c r="H91" s="3">
        <v>96</v>
      </c>
    </row>
    <row r="92" spans="1:8">
      <c r="A92" s="6" t="s">
        <v>6</v>
      </c>
      <c r="B92" s="16">
        <v>0</v>
      </c>
      <c r="C92" s="16">
        <f t="shared" ref="C92:H92" si="34">100-100*(AVERAGE(C81:C83)/AVERAGE(C75:C77))</f>
        <v>8.5714285714285694</v>
      </c>
      <c r="D92" s="16">
        <f t="shared" si="34"/>
        <v>5</v>
      </c>
      <c r="E92" s="16">
        <f t="shared" si="34"/>
        <v>16.911764705882376</v>
      </c>
      <c r="F92" s="16">
        <f t="shared" si="34"/>
        <v>36.84210526315789</v>
      </c>
      <c r="G92" s="16">
        <f t="shared" si="34"/>
        <v>47.619047619047628</v>
      </c>
      <c r="H92" s="16">
        <f t="shared" si="34"/>
        <v>44.904458598726116</v>
      </c>
    </row>
    <row r="93" spans="1:8">
      <c r="A93" s="6" t="s">
        <v>7</v>
      </c>
      <c r="B93" s="25">
        <f t="shared" ref="B93:H93" si="35">_xlfn.STDEV.S(100-100*B81/B75,100-100*B82/B76,100-100*B83/B77)</f>
        <v>23.303533509110245</v>
      </c>
      <c r="C93" s="25">
        <f t="shared" si="35"/>
        <v>0.43738656756788608</v>
      </c>
      <c r="D93" s="25">
        <f t="shared" si="35"/>
        <v>14.561491580090173</v>
      </c>
      <c r="E93" s="25">
        <f t="shared" si="35"/>
        <v>6.5617447041832246</v>
      </c>
      <c r="F93" s="25">
        <f t="shared" si="35"/>
        <v>0.63674623129522412</v>
      </c>
      <c r="G93" s="25">
        <f t="shared" si="35"/>
        <v>1.2105960164532716</v>
      </c>
      <c r="H93" s="25">
        <f t="shared" si="35"/>
        <v>1.6040124276600982</v>
      </c>
    </row>
    <row r="94" spans="1:8">
      <c r="A94" s="6" t="s">
        <v>8</v>
      </c>
      <c r="B94" s="8">
        <f>B93/SQRT(3)</f>
        <v>13.454301344554265</v>
      </c>
      <c r="C94" s="8">
        <f t="shared" ref="C94:H94" si="36">C93/SQRT(3)</f>
        <v>0.25252525252524549</v>
      </c>
      <c r="D94" s="8">
        <f t="shared" si="36"/>
        <v>8.4070810835675314</v>
      </c>
      <c r="E94" s="8">
        <f t="shared" si="36"/>
        <v>3.7884250713137861</v>
      </c>
      <c r="F94" s="8">
        <f t="shared" si="36"/>
        <v>0.36762560804377736</v>
      </c>
      <c r="G94" s="8">
        <f t="shared" si="36"/>
        <v>0.69893793597918508</v>
      </c>
      <c r="H94" s="8">
        <f t="shared" si="36"/>
        <v>0.92607700689306294</v>
      </c>
    </row>
  </sheetData>
  <phoneticPr fontId="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Eleonora</dc:creator>
  <cp:lastModifiedBy>Su, Chunming</cp:lastModifiedBy>
  <cp:lastPrinted>2018-11-27T18:08:06Z</cp:lastPrinted>
  <dcterms:created xsi:type="dcterms:W3CDTF">2015-10-31T19:01:17Z</dcterms:created>
  <dcterms:modified xsi:type="dcterms:W3CDTF">2018-11-27T21:30:49Z</dcterms:modified>
</cp:coreProperties>
</file>