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L:\Public\Wetlands\Salinity Mapping\Long Term Study\Science Hub Data\"/>
    </mc:Choice>
  </mc:AlternateContent>
  <xr:revisionPtr revIDLastSave="0" documentId="13_ncr:1_{E3E2C3A7-2334-43A0-8A58-F512BED043E0}" xr6:coauthVersionLast="41" xr6:coauthVersionMax="41" xr10:uidLastSave="{00000000-0000-0000-0000-000000000000}"/>
  <bookViews>
    <workbookView xWindow="-120" yWindow="-120" windowWidth="19440" windowHeight="15000" firstSheet="4" activeTab="10" xr2:uid="{00000000-000D-0000-FFFF-FFFF00000000}"/>
  </bookViews>
  <sheets>
    <sheet name="Table 1" sheetId="14" r:id="rId1"/>
    <sheet name="Tables 2 and 3 Raw Data" sheetId="17" r:id="rId2"/>
    <sheet name="Tables 2 and 3 Models" sheetId="18" r:id="rId3"/>
    <sheet name="Table 4" sheetId="16" r:id="rId4"/>
    <sheet name="Table 5" sheetId="15" r:id="rId5"/>
    <sheet name="Fig 4" sheetId="13" r:id="rId6"/>
    <sheet name="Sample Dates" sheetId="7" r:id="rId7"/>
    <sheet name="Precip" sheetId="6" r:id="rId8"/>
    <sheet name="Tides" sheetId="10" r:id="rId9"/>
    <sheet name="Mean Seawater Salinity" sheetId="12" r:id="rId10"/>
    <sheet name="Metadata" sheetId="19" r:id="rId11"/>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3" i="18" l="1"/>
  <c r="M44" i="18"/>
  <c r="M45" i="18"/>
  <c r="M46" i="18"/>
  <c r="M47" i="18"/>
  <c r="M48" i="18"/>
  <c r="M49" i="18"/>
  <c r="M50" i="18"/>
  <c r="N50" i="18" s="1"/>
  <c r="O50" i="18" s="1"/>
  <c r="M51" i="18"/>
  <c r="M52" i="18"/>
  <c r="M53" i="18"/>
  <c r="M54" i="18"/>
  <c r="N54" i="18" s="1"/>
  <c r="O54" i="18" s="1"/>
  <c r="M55" i="18"/>
  <c r="M56" i="18"/>
  <c r="M42" i="18"/>
  <c r="N46" i="18"/>
  <c r="O46" i="18" s="1"/>
  <c r="N43" i="18"/>
  <c r="O43" i="18" s="1"/>
  <c r="N44" i="18"/>
  <c r="O44" i="18" s="1"/>
  <c r="N45" i="18"/>
  <c r="O45" i="18" s="1"/>
  <c r="N47" i="18"/>
  <c r="O47" i="18" s="1"/>
  <c r="N48" i="18"/>
  <c r="O48" i="18"/>
  <c r="N49" i="18"/>
  <c r="O49" i="18" s="1"/>
  <c r="N51" i="18"/>
  <c r="O51" i="18" s="1"/>
  <c r="N52" i="18"/>
  <c r="O52" i="18" s="1"/>
  <c r="N53" i="18"/>
  <c r="O53" i="18" s="1"/>
  <c r="N55" i="18"/>
  <c r="O55" i="18" s="1"/>
  <c r="N56" i="18"/>
  <c r="O56" i="18"/>
  <c r="N42" i="18"/>
  <c r="O42" i="18" s="1"/>
  <c r="P42" i="18" s="1"/>
  <c r="O17" i="18"/>
  <c r="M3" i="18"/>
  <c r="M4" i="18"/>
  <c r="M5" i="18"/>
  <c r="M6" i="18"/>
  <c r="M7" i="18"/>
  <c r="M8" i="18"/>
  <c r="M9" i="18"/>
  <c r="M10" i="18"/>
  <c r="M11" i="18"/>
  <c r="M12" i="18"/>
  <c r="M13" i="18"/>
  <c r="M14" i="18"/>
  <c r="M15" i="18"/>
  <c r="M16" i="18"/>
  <c r="M2" i="18"/>
  <c r="O57" i="18" l="1"/>
  <c r="Q56" i="18"/>
  <c r="Q55" i="18"/>
  <c r="Q54" i="18"/>
  <c r="Q53" i="18"/>
  <c r="Q52" i="18"/>
  <c r="Q51" i="18"/>
  <c r="Q50" i="18"/>
  <c r="Q49" i="18"/>
  <c r="Q48" i="18"/>
  <c r="Q47" i="18"/>
  <c r="Q46" i="18"/>
  <c r="Q45" i="18"/>
  <c r="Q44" i="18"/>
  <c r="Q43" i="18"/>
  <c r="Q42" i="18"/>
  <c r="J39" i="18" l="1"/>
  <c r="K39" i="18" s="1"/>
  <c r="G39" i="18"/>
  <c r="H39" i="18" s="1"/>
  <c r="I39" i="18" s="1"/>
  <c r="J38" i="18"/>
  <c r="K38" i="18" s="1"/>
  <c r="G38" i="18"/>
  <c r="H38" i="18" s="1"/>
  <c r="I38" i="18" s="1"/>
  <c r="J37" i="18"/>
  <c r="H14" i="18" s="1"/>
  <c r="J14" i="18" s="1"/>
  <c r="G37" i="18"/>
  <c r="H37" i="18" s="1"/>
  <c r="I37" i="18" s="1"/>
  <c r="J36" i="18"/>
  <c r="K36" i="18" s="1"/>
  <c r="G36" i="18"/>
  <c r="H36" i="18" s="1"/>
  <c r="I36" i="18" s="1"/>
  <c r="L36" i="18" s="1"/>
  <c r="F13" i="18" s="1"/>
  <c r="J35" i="18"/>
  <c r="K35" i="18" s="1"/>
  <c r="G35" i="18"/>
  <c r="H35" i="18" s="1"/>
  <c r="I35" i="18" s="1"/>
  <c r="J34" i="18"/>
  <c r="K34" i="18" s="1"/>
  <c r="G34" i="18"/>
  <c r="H34" i="18" s="1"/>
  <c r="I34" i="18" s="1"/>
  <c r="K33" i="18"/>
  <c r="J33" i="18"/>
  <c r="G33" i="18"/>
  <c r="H33" i="18" s="1"/>
  <c r="I33" i="18" s="1"/>
  <c r="J32" i="18"/>
  <c r="K32" i="18" s="1"/>
  <c r="G32" i="18"/>
  <c r="H32" i="18" s="1"/>
  <c r="I32" i="18" s="1"/>
  <c r="L32" i="18" s="1"/>
  <c r="F9" i="18" s="1"/>
  <c r="J31" i="18"/>
  <c r="K31" i="18" s="1"/>
  <c r="G31" i="18"/>
  <c r="H31" i="18" s="1"/>
  <c r="I31" i="18" s="1"/>
  <c r="J30" i="18"/>
  <c r="K30" i="18" s="1"/>
  <c r="G30" i="18"/>
  <c r="H30" i="18" s="1"/>
  <c r="I30" i="18" s="1"/>
  <c r="J29" i="18"/>
  <c r="H6" i="18" s="1"/>
  <c r="J6" i="18" s="1"/>
  <c r="G29" i="18"/>
  <c r="H29" i="18" s="1"/>
  <c r="I29" i="18" s="1"/>
  <c r="J28" i="18"/>
  <c r="K28" i="18" s="1"/>
  <c r="G28" i="18"/>
  <c r="H28" i="18" s="1"/>
  <c r="I28" i="18" s="1"/>
  <c r="L28" i="18" s="1"/>
  <c r="F5" i="18" s="1"/>
  <c r="J27" i="18"/>
  <c r="K27" i="18" s="1"/>
  <c r="G27" i="18"/>
  <c r="H27" i="18" s="1"/>
  <c r="I27" i="18" s="1"/>
  <c r="J26" i="18"/>
  <c r="K26" i="18" s="1"/>
  <c r="G26" i="18"/>
  <c r="H26" i="18" s="1"/>
  <c r="I26" i="18" s="1"/>
  <c r="K25" i="18"/>
  <c r="J25" i="18"/>
  <c r="G25" i="18"/>
  <c r="H25" i="18" s="1"/>
  <c r="I25" i="18" s="1"/>
  <c r="Q16" i="18"/>
  <c r="J16" i="18"/>
  <c r="I16" i="18"/>
  <c r="H16" i="18"/>
  <c r="Q15" i="18"/>
  <c r="I15" i="18"/>
  <c r="Q14" i="18"/>
  <c r="I14" i="18"/>
  <c r="Q13" i="18"/>
  <c r="I13" i="18"/>
  <c r="H13" i="18"/>
  <c r="J13" i="18" s="1"/>
  <c r="K13" i="18" s="1"/>
  <c r="Q12" i="18"/>
  <c r="I12" i="18"/>
  <c r="H12" i="18"/>
  <c r="J12" i="18" s="1"/>
  <c r="Q11" i="18"/>
  <c r="I11" i="18"/>
  <c r="H11" i="18"/>
  <c r="J11" i="18" s="1"/>
  <c r="Q10" i="18"/>
  <c r="I10" i="18"/>
  <c r="H10" i="18"/>
  <c r="J10" i="18" s="1"/>
  <c r="Q9" i="18"/>
  <c r="I9" i="18"/>
  <c r="Q8" i="18"/>
  <c r="J8" i="18"/>
  <c r="I8" i="18"/>
  <c r="H8" i="18"/>
  <c r="Q7" i="18"/>
  <c r="I7" i="18"/>
  <c r="Q6" i="18"/>
  <c r="I6" i="18"/>
  <c r="Q5" i="18"/>
  <c r="I5" i="18"/>
  <c r="H5" i="18"/>
  <c r="J5" i="18" s="1"/>
  <c r="K5" i="18" s="1"/>
  <c r="Q4" i="18"/>
  <c r="I4" i="18"/>
  <c r="H4" i="18"/>
  <c r="J4" i="18" s="1"/>
  <c r="Q3" i="18"/>
  <c r="I3" i="18"/>
  <c r="H3" i="18"/>
  <c r="J3" i="18" s="1"/>
  <c r="Q2" i="18"/>
  <c r="I2" i="18"/>
  <c r="H2" i="18"/>
  <c r="J2" i="18" s="1"/>
  <c r="K12" i="18" l="1"/>
  <c r="N12" i="18" s="1"/>
  <c r="O12" i="18" s="1"/>
  <c r="L37" i="18"/>
  <c r="F14" i="18" s="1"/>
  <c r="L31" i="18"/>
  <c r="F8" i="18" s="1"/>
  <c r="K8" i="18" s="1"/>
  <c r="L39" i="18"/>
  <c r="F16" i="18" s="1"/>
  <c r="K16" i="18" s="1"/>
  <c r="N16" i="18" s="1"/>
  <c r="O16" i="18" s="1"/>
  <c r="H9" i="18"/>
  <c r="J9" i="18" s="1"/>
  <c r="K9" i="18" s="1"/>
  <c r="L25" i="18"/>
  <c r="F2" i="18" s="1"/>
  <c r="K29" i="18"/>
  <c r="L29" i="18" s="1"/>
  <c r="F6" i="18" s="1"/>
  <c r="K6" i="18" s="1"/>
  <c r="L33" i="18"/>
  <c r="F10" i="18" s="1"/>
  <c r="K37" i="18"/>
  <c r="H7" i="18"/>
  <c r="J7" i="18" s="1"/>
  <c r="H15" i="18"/>
  <c r="J15" i="18" s="1"/>
  <c r="L27" i="18"/>
  <c r="F4" i="18" s="1"/>
  <c r="K4" i="18" s="1"/>
  <c r="N4" i="18" s="1"/>
  <c r="O4" i="18" s="1"/>
  <c r="L35" i="18"/>
  <c r="F12" i="18" s="1"/>
  <c r="K14" i="18"/>
  <c r="N14" i="18" s="1"/>
  <c r="O14" i="18" s="1"/>
  <c r="L26" i="18"/>
  <c r="F3" i="18" s="1"/>
  <c r="K3" i="18" s="1"/>
  <c r="L34" i="18"/>
  <c r="F11" i="18" s="1"/>
  <c r="K11" i="18" s="1"/>
  <c r="N9" i="18"/>
  <c r="O9" i="18" s="1"/>
  <c r="K2" i="18"/>
  <c r="N2" i="18" s="1"/>
  <c r="O2" i="18" s="1"/>
  <c r="K7" i="18"/>
  <c r="N7" i="18" s="1"/>
  <c r="O7" i="18" s="1"/>
  <c r="K10" i="18"/>
  <c r="N10" i="18" s="1"/>
  <c r="O10" i="18" s="1"/>
  <c r="L30" i="18"/>
  <c r="F7" i="18" s="1"/>
  <c r="L38" i="18"/>
  <c r="F15" i="18" s="1"/>
  <c r="K15" i="18" l="1"/>
  <c r="N15" i="18" s="1"/>
  <c r="O15" i="18" s="1"/>
  <c r="N11" i="18"/>
  <c r="O11" i="18" s="1"/>
  <c r="N3" i="18"/>
  <c r="O3" i="18" s="1"/>
  <c r="N5" i="18"/>
  <c r="O5" i="18" s="1"/>
  <c r="N13" i="18"/>
  <c r="O13" i="18" s="1"/>
  <c r="N6" i="18"/>
  <c r="O6" i="18" s="1"/>
  <c r="N8" i="18"/>
  <c r="O8" i="18" s="1"/>
  <c r="P3" i="18" l="1"/>
  <c r="P4" i="18"/>
  <c r="P14" i="18"/>
  <c r="P15" i="18"/>
  <c r="P16" i="18"/>
  <c r="P12" i="18"/>
  <c r="P11" i="18"/>
  <c r="P2" i="18"/>
  <c r="P9" i="18"/>
  <c r="P10" i="18"/>
  <c r="P7" i="18"/>
  <c r="P13" i="18"/>
  <c r="P8" i="18"/>
  <c r="P6" i="18"/>
  <c r="P5" i="18"/>
  <c r="M77" i="16" l="1"/>
  <c r="L77" i="16"/>
  <c r="K77" i="16"/>
  <c r="M76" i="16"/>
  <c r="L76" i="16"/>
  <c r="O76" i="16" s="1"/>
  <c r="K76" i="16"/>
  <c r="M75" i="16"/>
  <c r="N75" i="16" s="1"/>
  <c r="L75" i="16"/>
  <c r="O75" i="16" s="1"/>
  <c r="K75" i="16"/>
  <c r="M74" i="16"/>
  <c r="L74" i="16"/>
  <c r="K74" i="16"/>
  <c r="M73" i="16"/>
  <c r="L73" i="16"/>
  <c r="K73" i="16"/>
  <c r="M72" i="16"/>
  <c r="L72" i="16"/>
  <c r="K72" i="16"/>
  <c r="O72" i="16" s="1"/>
  <c r="N71" i="16"/>
  <c r="M71" i="16"/>
  <c r="L71" i="16"/>
  <c r="K71" i="16"/>
  <c r="M70" i="16"/>
  <c r="N70" i="16" s="1"/>
  <c r="L70" i="16"/>
  <c r="K70" i="16"/>
  <c r="M69" i="16"/>
  <c r="L69" i="16"/>
  <c r="O69" i="16" s="1"/>
  <c r="K69" i="16"/>
  <c r="M68" i="16"/>
  <c r="L68" i="16"/>
  <c r="N68" i="16" s="1"/>
  <c r="K68" i="16"/>
  <c r="O68" i="16" s="1"/>
  <c r="M67" i="16"/>
  <c r="L67" i="16"/>
  <c r="K67" i="16"/>
  <c r="M66" i="16"/>
  <c r="N66" i="16" s="1"/>
  <c r="L66" i="16"/>
  <c r="K66" i="16"/>
  <c r="O66" i="16" s="1"/>
  <c r="M65" i="16"/>
  <c r="L65" i="16"/>
  <c r="O65" i="16" s="1"/>
  <c r="K65" i="16"/>
  <c r="M64" i="16"/>
  <c r="L64" i="16"/>
  <c r="N64" i="16" s="1"/>
  <c r="K64" i="16"/>
  <c r="M63" i="16"/>
  <c r="L63" i="16"/>
  <c r="O63" i="16" s="1"/>
  <c r="K63" i="16"/>
  <c r="M62" i="16"/>
  <c r="L62" i="16"/>
  <c r="K62" i="16"/>
  <c r="O62" i="16" s="1"/>
  <c r="M61" i="16"/>
  <c r="L61" i="16"/>
  <c r="K61" i="16"/>
  <c r="M60" i="16"/>
  <c r="L60" i="16"/>
  <c r="K60" i="16"/>
  <c r="O60" i="16" s="1"/>
  <c r="M59" i="16"/>
  <c r="N59" i="16" s="1"/>
  <c r="L59" i="16"/>
  <c r="K59" i="16"/>
  <c r="M58" i="16"/>
  <c r="L58" i="16"/>
  <c r="K58" i="16"/>
  <c r="M57" i="16"/>
  <c r="L57" i="16"/>
  <c r="K57" i="16"/>
  <c r="M56" i="16"/>
  <c r="L56" i="16"/>
  <c r="K56" i="16"/>
  <c r="O56" i="16" s="1"/>
  <c r="N55" i="16"/>
  <c r="M55" i="16"/>
  <c r="L55" i="16"/>
  <c r="K55" i="16"/>
  <c r="M54" i="16"/>
  <c r="L54" i="16"/>
  <c r="K54" i="16"/>
  <c r="M53" i="16"/>
  <c r="L53" i="16"/>
  <c r="O53" i="16" s="1"/>
  <c r="K53" i="16"/>
  <c r="M52" i="16"/>
  <c r="L52" i="16"/>
  <c r="N52" i="16" s="1"/>
  <c r="K52" i="16"/>
  <c r="O52" i="16" s="1"/>
  <c r="M51" i="16"/>
  <c r="L51" i="16"/>
  <c r="K51" i="16"/>
  <c r="M50" i="16"/>
  <c r="L50" i="16"/>
  <c r="K50" i="16"/>
  <c r="O50" i="16" s="1"/>
  <c r="M49" i="16"/>
  <c r="L49" i="16"/>
  <c r="O49" i="16" s="1"/>
  <c r="K49" i="16"/>
  <c r="M48" i="16"/>
  <c r="L48" i="16"/>
  <c r="N48" i="16" s="1"/>
  <c r="K48" i="16"/>
  <c r="M47" i="16"/>
  <c r="L47" i="16"/>
  <c r="O47" i="16" s="1"/>
  <c r="K47" i="16"/>
  <c r="M46" i="16"/>
  <c r="L46" i="16"/>
  <c r="N46" i="16" s="1"/>
  <c r="K46" i="16"/>
  <c r="O46" i="16" s="1"/>
  <c r="M45" i="16"/>
  <c r="L45" i="16"/>
  <c r="K45" i="16"/>
  <c r="M44" i="16"/>
  <c r="L44" i="16"/>
  <c r="K44" i="16"/>
  <c r="O44" i="16" s="1"/>
  <c r="M43" i="16"/>
  <c r="N43" i="16" s="1"/>
  <c r="L43" i="16"/>
  <c r="O43" i="16" s="1"/>
  <c r="K43" i="16"/>
  <c r="M42" i="16"/>
  <c r="L42" i="16"/>
  <c r="N42" i="16" s="1"/>
  <c r="K42" i="16"/>
  <c r="M41" i="16"/>
  <c r="L41" i="16"/>
  <c r="K41" i="16"/>
  <c r="M40" i="16"/>
  <c r="L40" i="16"/>
  <c r="K40" i="16"/>
  <c r="O40" i="16" s="1"/>
  <c r="N39" i="16"/>
  <c r="M39" i="16"/>
  <c r="L39" i="16"/>
  <c r="K39" i="16"/>
  <c r="M38" i="16"/>
  <c r="L38" i="16"/>
  <c r="K38" i="16"/>
  <c r="O38" i="16" s="1"/>
  <c r="M37" i="16"/>
  <c r="L37" i="16"/>
  <c r="O37" i="16" s="1"/>
  <c r="K37" i="16"/>
  <c r="M36" i="16"/>
  <c r="L36" i="16"/>
  <c r="N36" i="16" s="1"/>
  <c r="K36" i="16"/>
  <c r="O36" i="16" s="1"/>
  <c r="M35" i="16"/>
  <c r="L35" i="16"/>
  <c r="K35" i="16"/>
  <c r="M34" i="16"/>
  <c r="L34" i="16"/>
  <c r="N34" i="16" s="1"/>
  <c r="K34" i="16"/>
  <c r="O34" i="16" s="1"/>
  <c r="M33" i="16"/>
  <c r="L33" i="16"/>
  <c r="O33" i="16" s="1"/>
  <c r="K33" i="16"/>
  <c r="M32" i="16"/>
  <c r="L32" i="16"/>
  <c r="N32" i="16" s="1"/>
  <c r="K32" i="16"/>
  <c r="M31" i="16"/>
  <c r="L31" i="16"/>
  <c r="O31" i="16" s="1"/>
  <c r="K31" i="16"/>
  <c r="M30" i="16"/>
  <c r="L30" i="16"/>
  <c r="N30" i="16" s="1"/>
  <c r="K30" i="16"/>
  <c r="O30" i="16" s="1"/>
  <c r="M29" i="16"/>
  <c r="L29" i="16"/>
  <c r="K29" i="16"/>
  <c r="M28" i="16"/>
  <c r="L28" i="16"/>
  <c r="K28" i="16"/>
  <c r="O28" i="16" s="1"/>
  <c r="M27" i="16"/>
  <c r="N27" i="16" s="1"/>
  <c r="L27" i="16"/>
  <c r="O27" i="16" s="1"/>
  <c r="K27" i="16"/>
  <c r="M26" i="16"/>
  <c r="L26" i="16"/>
  <c r="N26" i="16" s="1"/>
  <c r="K26" i="16"/>
  <c r="M25" i="16"/>
  <c r="L25" i="16"/>
  <c r="K25" i="16"/>
  <c r="M24" i="16"/>
  <c r="L24" i="16"/>
  <c r="K24" i="16"/>
  <c r="O24" i="16" s="1"/>
  <c r="N23" i="16"/>
  <c r="M23" i="16"/>
  <c r="L23" i="16"/>
  <c r="K23" i="16"/>
  <c r="M22" i="16"/>
  <c r="L22" i="16"/>
  <c r="K22" i="16"/>
  <c r="O22" i="16" s="1"/>
  <c r="M21" i="16"/>
  <c r="L21" i="16"/>
  <c r="O21" i="16" s="1"/>
  <c r="K21" i="16"/>
  <c r="M20" i="16"/>
  <c r="L20" i="16"/>
  <c r="N20" i="16" s="1"/>
  <c r="K20" i="16"/>
  <c r="O20" i="16" s="1"/>
  <c r="M19" i="16"/>
  <c r="L19" i="16"/>
  <c r="K19" i="16"/>
  <c r="M18" i="16"/>
  <c r="L18" i="16"/>
  <c r="N18" i="16" s="1"/>
  <c r="K18" i="16"/>
  <c r="O18" i="16" s="1"/>
  <c r="M17" i="16"/>
  <c r="L17" i="16"/>
  <c r="K17" i="16"/>
  <c r="M16" i="16"/>
  <c r="L16" i="16"/>
  <c r="N16" i="16" s="1"/>
  <c r="K16" i="16"/>
  <c r="M15" i="16"/>
  <c r="L15" i="16"/>
  <c r="O15" i="16" s="1"/>
  <c r="K15" i="16"/>
  <c r="M14" i="16"/>
  <c r="L14" i="16"/>
  <c r="N14" i="16" s="1"/>
  <c r="K14" i="16"/>
  <c r="O14" i="16" s="1"/>
  <c r="M13" i="16"/>
  <c r="L13" i="16"/>
  <c r="K13" i="16"/>
  <c r="M12" i="16"/>
  <c r="L12" i="16"/>
  <c r="K12" i="16"/>
  <c r="M11" i="16"/>
  <c r="N11" i="16" s="1"/>
  <c r="L11" i="16"/>
  <c r="O11" i="16" s="1"/>
  <c r="K11" i="16"/>
  <c r="M10" i="16"/>
  <c r="L10" i="16"/>
  <c r="N10" i="16" s="1"/>
  <c r="K10" i="16"/>
  <c r="M9" i="16"/>
  <c r="L9" i="16"/>
  <c r="K9" i="16"/>
  <c r="M8" i="16"/>
  <c r="L8" i="16"/>
  <c r="K8" i="16"/>
  <c r="O8" i="16" s="1"/>
  <c r="N7" i="16"/>
  <c r="M7" i="16"/>
  <c r="L7" i="16"/>
  <c r="K7" i="16"/>
  <c r="M6" i="16"/>
  <c r="L6" i="16"/>
  <c r="K6" i="16"/>
  <c r="M5" i="16"/>
  <c r="L5" i="16"/>
  <c r="O5" i="16" s="1"/>
  <c r="K5" i="16"/>
  <c r="M4" i="16"/>
  <c r="L4" i="16"/>
  <c r="N4" i="16" s="1"/>
  <c r="K4" i="16"/>
  <c r="O4" i="16" s="1"/>
  <c r="M3" i="16"/>
  <c r="L3" i="16"/>
  <c r="K3" i="16"/>
  <c r="M2" i="16"/>
  <c r="L2" i="16"/>
  <c r="K2" i="16"/>
  <c r="O2" i="16" s="1"/>
  <c r="O41" i="16" l="1"/>
  <c r="O57" i="16"/>
  <c r="O67" i="16"/>
  <c r="N74" i="16"/>
  <c r="O6" i="16"/>
  <c r="O7" i="16"/>
  <c r="N8" i="16"/>
  <c r="O12" i="16"/>
  <c r="O13" i="16"/>
  <c r="N15" i="16"/>
  <c r="O23" i="16"/>
  <c r="N24" i="16"/>
  <c r="O29" i="16"/>
  <c r="N31" i="16"/>
  <c r="O39" i="16"/>
  <c r="N40" i="16"/>
  <c r="O45" i="16"/>
  <c r="N47" i="16"/>
  <c r="N50" i="16"/>
  <c r="O54" i="16"/>
  <c r="O55" i="16"/>
  <c r="N56" i="16"/>
  <c r="O61" i="16"/>
  <c r="N62" i="16"/>
  <c r="N63" i="16"/>
  <c r="O70" i="16"/>
  <c r="O71" i="16"/>
  <c r="N72" i="16"/>
  <c r="O77" i="16"/>
  <c r="O3" i="16"/>
  <c r="O9" i="16"/>
  <c r="O19" i="16"/>
  <c r="O25" i="16"/>
  <c r="O35" i="16"/>
  <c r="O51" i="16"/>
  <c r="N58" i="16"/>
  <c r="O73" i="16"/>
  <c r="N2" i="16"/>
  <c r="N3" i="16"/>
  <c r="N6" i="16"/>
  <c r="O10" i="16"/>
  <c r="N12" i="16"/>
  <c r="O16" i="16"/>
  <c r="O17" i="16"/>
  <c r="N19" i="16"/>
  <c r="N22" i="16"/>
  <c r="O26" i="16"/>
  <c r="N28" i="16"/>
  <c r="O32" i="16"/>
  <c r="N35" i="16"/>
  <c r="N38" i="16"/>
  <c r="O42" i="16"/>
  <c r="N44" i="16"/>
  <c r="O48" i="16"/>
  <c r="N51" i="16"/>
  <c r="N54" i="16"/>
  <c r="O58" i="16"/>
  <c r="O59" i="16"/>
  <c r="N60" i="16"/>
  <c r="O64" i="16"/>
  <c r="N67" i="16"/>
  <c r="O74" i="16"/>
  <c r="N76" i="16"/>
  <c r="N5" i="16"/>
  <c r="N9" i="16"/>
  <c r="N13" i="16"/>
  <c r="N17" i="16"/>
  <c r="N21" i="16"/>
  <c r="N25" i="16"/>
  <c r="N29" i="16"/>
  <c r="N33" i="16"/>
  <c r="N37" i="16"/>
  <c r="N41" i="16"/>
  <c r="N45" i="16"/>
  <c r="N49" i="16"/>
  <c r="N53" i="16"/>
  <c r="N57" i="16"/>
  <c r="N61" i="16"/>
  <c r="N65" i="16"/>
  <c r="N69" i="16"/>
  <c r="N73" i="16"/>
  <c r="N77" i="16"/>
  <c r="F26" i="12" l="1"/>
  <c r="F25" i="12"/>
  <c r="F27" i="12" s="1"/>
  <c r="F24" i="12"/>
  <c r="E26" i="12"/>
  <c r="E25" i="12"/>
  <c r="E24" i="12"/>
  <c r="E27" i="12" l="1"/>
  <c r="AE38" i="10"/>
  <c r="AE39" i="10" s="1"/>
  <c r="AE42" i="10" s="1"/>
  <c r="AD42" i="10" s="1"/>
  <c r="AB184" i="10" s="1"/>
  <c r="Y38" i="10"/>
  <c r="Y39" i="10" s="1"/>
  <c r="Y42" i="10" s="1"/>
  <c r="Z42" i="10" s="1"/>
  <c r="Z184" i="10" s="1"/>
  <c r="AE25" i="10"/>
  <c r="AE26" i="10" s="1"/>
  <c r="AE27" i="10" s="1"/>
  <c r="AD27" i="10" s="1"/>
  <c r="AB183" i="10" s="1"/>
  <c r="Y25" i="10"/>
  <c r="Y26" i="10"/>
  <c r="Y27" i="10" s="1"/>
  <c r="Z27" i="10" s="1"/>
  <c r="Z183" i="10" s="1"/>
  <c r="AE10" i="10"/>
  <c r="AE11" i="10" s="1"/>
  <c r="AE12" i="10" s="1"/>
  <c r="AD12" i="10" s="1"/>
  <c r="AB182" i="10" s="1"/>
  <c r="Y10" i="10"/>
  <c r="Y11" i="10" s="1"/>
  <c r="Y12" i="10" s="1"/>
  <c r="Z12" i="10" s="1"/>
  <c r="Z182" i="10" s="1"/>
  <c r="AC193" i="10"/>
  <c r="AB193" i="10"/>
  <c r="AA193" i="10"/>
  <c r="Z193" i="10"/>
  <c r="Y193" i="10"/>
  <c r="AC192" i="10"/>
  <c r="AB192" i="10"/>
  <c r="AA192" i="10"/>
  <c r="Z192" i="10"/>
  <c r="Y192" i="10"/>
  <c r="AC191" i="10"/>
  <c r="AB191" i="10"/>
  <c r="AA191" i="10"/>
  <c r="Z191" i="10"/>
  <c r="Y191" i="10"/>
  <c r="AC190" i="10"/>
  <c r="AB190" i="10"/>
  <c r="AA190" i="10"/>
  <c r="Z190" i="10"/>
  <c r="Y190" i="10"/>
  <c r="AC189" i="10"/>
  <c r="AB189" i="10"/>
  <c r="AA189" i="10"/>
  <c r="Z189" i="10"/>
  <c r="Y189" i="10"/>
  <c r="AC188" i="10"/>
  <c r="AB188" i="10"/>
  <c r="AA188" i="10"/>
  <c r="Z188" i="10"/>
  <c r="Y188" i="10"/>
  <c r="AC187" i="10"/>
  <c r="AB187" i="10"/>
  <c r="AA187" i="10"/>
  <c r="Z187" i="10"/>
  <c r="Y187" i="10"/>
  <c r="AC186" i="10"/>
  <c r="AB186" i="10"/>
  <c r="AA186" i="10"/>
  <c r="Z186" i="10"/>
  <c r="Y186" i="10"/>
  <c r="AC185" i="10"/>
  <c r="AB185" i="10"/>
  <c r="AA185" i="10"/>
  <c r="Z185" i="10"/>
  <c r="Y185" i="10"/>
  <c r="AC184" i="10"/>
  <c r="AA184" i="10"/>
  <c r="Y184" i="10"/>
  <c r="AC183" i="10"/>
  <c r="AA183" i="10"/>
  <c r="Y183" i="10"/>
  <c r="AC182" i="10"/>
  <c r="AA182" i="10"/>
  <c r="Y182" i="10"/>
  <c r="AF35" i="10"/>
  <c r="W145" i="10"/>
  <c r="W146" i="10" s="1"/>
  <c r="W147" i="10" s="1"/>
  <c r="V147" i="10" s="1"/>
  <c r="Q145" i="10"/>
  <c r="Q146" i="10" s="1"/>
  <c r="Q147" i="10" s="1"/>
  <c r="R147" i="10" s="1"/>
  <c r="W130" i="10" l="1"/>
  <c r="W131" i="10" s="1"/>
  <c r="W132" i="10" s="1"/>
  <c r="V132" i="10" s="1"/>
  <c r="T190" i="10" s="1"/>
  <c r="Q130" i="10"/>
  <c r="Q131" i="10" s="1"/>
  <c r="Q132" i="10" s="1"/>
  <c r="R132" i="10" s="1"/>
  <c r="R190" i="10" s="1"/>
  <c r="U193" i="10"/>
  <c r="T193" i="10"/>
  <c r="S193" i="10"/>
  <c r="R193" i="10"/>
  <c r="Q193" i="10"/>
  <c r="U192" i="10"/>
  <c r="T192" i="10"/>
  <c r="S192" i="10"/>
  <c r="R192" i="10"/>
  <c r="Q192" i="10"/>
  <c r="U191" i="10"/>
  <c r="T191" i="10"/>
  <c r="S191" i="10"/>
  <c r="R191" i="10"/>
  <c r="Q191" i="10"/>
  <c r="U190" i="10"/>
  <c r="S190" i="10"/>
  <c r="Q190" i="10"/>
  <c r="U189" i="10"/>
  <c r="S189" i="10"/>
  <c r="Q189" i="10"/>
  <c r="U188" i="10"/>
  <c r="S188" i="10"/>
  <c r="Q188" i="10"/>
  <c r="U187" i="10"/>
  <c r="S187" i="10"/>
  <c r="Q187" i="10"/>
  <c r="U186" i="10"/>
  <c r="S186" i="10"/>
  <c r="Q186" i="10"/>
  <c r="U185" i="10"/>
  <c r="S185" i="10"/>
  <c r="Q185" i="10"/>
  <c r="U184" i="10"/>
  <c r="S184" i="10"/>
  <c r="Q184" i="10"/>
  <c r="U183" i="10"/>
  <c r="S183" i="10"/>
  <c r="Q183" i="10"/>
  <c r="U182" i="10"/>
  <c r="S182" i="10"/>
  <c r="Q182" i="10"/>
  <c r="Q115" i="10"/>
  <c r="Q116" i="10" s="1"/>
  <c r="Q117" i="10" s="1"/>
  <c r="R117" i="10" s="1"/>
  <c r="R189" i="10" s="1"/>
  <c r="W115" i="10"/>
  <c r="W116" i="10" s="1"/>
  <c r="W117" i="10" s="1"/>
  <c r="V117" i="10" s="1"/>
  <c r="T189" i="10" s="1"/>
  <c r="W100" i="10"/>
  <c r="Q100" i="10"/>
  <c r="W101" i="10" l="1"/>
  <c r="W102" i="10" s="1"/>
  <c r="V102" i="10" s="1"/>
  <c r="T188" i="10" s="1"/>
  <c r="Q101" i="10"/>
  <c r="Q102" i="10" s="1"/>
  <c r="R102" i="10" s="1"/>
  <c r="R188" i="10" s="1"/>
  <c r="W83" i="10"/>
  <c r="W84" i="10" s="1"/>
  <c r="W87" i="10" s="1"/>
  <c r="V87" i="10" s="1"/>
  <c r="T187" i="10" s="1"/>
  <c r="Q83" i="10"/>
  <c r="Q84" i="10" s="1"/>
  <c r="Q87" i="10" s="1"/>
  <c r="R87" i="10" s="1"/>
  <c r="R187" i="10" s="1"/>
  <c r="Q70" i="10" l="1"/>
  <c r="W70" i="10"/>
  <c r="W71" i="10" l="1"/>
  <c r="W72" i="10" s="1"/>
  <c r="V72" i="10" s="1"/>
  <c r="T186" i="10" s="1"/>
  <c r="Q71" i="10"/>
  <c r="Q72" i="10" s="1"/>
  <c r="R72" i="10" s="1"/>
  <c r="R186" i="10" s="1"/>
  <c r="W55" i="10"/>
  <c r="W56" i="10" s="1"/>
  <c r="W57" i="10" s="1"/>
  <c r="V57" i="10" s="1"/>
  <c r="T185" i="10" s="1"/>
  <c r="Q55" i="10"/>
  <c r="Q56" i="10" s="1"/>
  <c r="Q57" i="10" s="1"/>
  <c r="R57" i="10" s="1"/>
  <c r="R185" i="10" s="1"/>
  <c r="W40" i="10"/>
  <c r="Q40" i="10"/>
  <c r="W41" i="10" l="1"/>
  <c r="W42" i="10" s="1"/>
  <c r="V42" i="10" s="1"/>
  <c r="T184" i="10" s="1"/>
  <c r="Q41" i="10"/>
  <c r="Q42" i="10" s="1"/>
  <c r="R42" i="10" s="1"/>
  <c r="R184" i="10" s="1"/>
  <c r="AH31" i="10"/>
  <c r="W24" i="10"/>
  <c r="W23" i="10"/>
  <c r="Q23" i="10"/>
  <c r="Q24" i="10" s="1"/>
  <c r="Q27" i="10" s="1"/>
  <c r="R27" i="10" s="1"/>
  <c r="R183" i="10" s="1"/>
  <c r="W10" i="10"/>
  <c r="Q10" i="10"/>
  <c r="W27" i="10" l="1"/>
  <c r="V27" i="10" s="1"/>
  <c r="T183" i="10" s="1"/>
  <c r="Q11" i="10"/>
  <c r="Q12" i="10" s="1"/>
  <c r="R12" i="10" s="1"/>
  <c r="R182" i="10" s="1"/>
  <c r="W11" i="10"/>
  <c r="W12" i="10" s="1"/>
  <c r="V12" i="10" s="1"/>
  <c r="T182" i="10" s="1"/>
  <c r="G173" i="10"/>
  <c r="G174" i="10" s="1"/>
  <c r="G177" i="10" s="1"/>
  <c r="F177" i="10" s="1"/>
  <c r="D193" i="10" s="1"/>
  <c r="A173" i="10"/>
  <c r="A174" i="10" s="1"/>
  <c r="A177" i="10" s="1"/>
  <c r="B177" i="10" s="1"/>
  <c r="B193" i="10" s="1"/>
  <c r="G160" i="10"/>
  <c r="G161" i="10" s="1"/>
  <c r="G162" i="10" s="1"/>
  <c r="F162" i="10" s="1"/>
  <c r="D192" i="10" s="1"/>
  <c r="A160" i="10"/>
  <c r="A161" i="10" s="1"/>
  <c r="A162" i="10" s="1"/>
  <c r="B162" i="10" s="1"/>
  <c r="B192" i="10" s="1"/>
  <c r="G143" i="10"/>
  <c r="G144" i="10" s="1"/>
  <c r="G147" i="10" s="1"/>
  <c r="F147" i="10" s="1"/>
  <c r="D191" i="10" s="1"/>
  <c r="A143" i="10"/>
  <c r="A144" i="10" s="1"/>
  <c r="A147" i="10" s="1"/>
  <c r="B147" i="10" s="1"/>
  <c r="B191" i="10" s="1"/>
  <c r="E193" i="10"/>
  <c r="C193" i="10"/>
  <c r="A193" i="10"/>
  <c r="E192" i="10"/>
  <c r="C192" i="10"/>
  <c r="A192" i="10"/>
  <c r="E191" i="10"/>
  <c r="C191" i="10"/>
  <c r="A191" i="10"/>
  <c r="M193" i="10"/>
  <c r="K193" i="10"/>
  <c r="M192" i="10"/>
  <c r="K192" i="10"/>
  <c r="I193" i="10"/>
  <c r="I192" i="10"/>
  <c r="M191" i="10"/>
  <c r="K191" i="10"/>
  <c r="I191" i="10"/>
  <c r="M190" i="10"/>
  <c r="K190" i="10"/>
  <c r="I190" i="10"/>
  <c r="M189" i="10"/>
  <c r="K189" i="10"/>
  <c r="I189" i="10"/>
  <c r="M188" i="10"/>
  <c r="K188" i="10"/>
  <c r="I188" i="10"/>
  <c r="M187" i="10"/>
  <c r="K187" i="10"/>
  <c r="I187" i="10"/>
  <c r="M186" i="10"/>
  <c r="K186" i="10"/>
  <c r="I186" i="10"/>
  <c r="M185" i="10"/>
  <c r="K185" i="10"/>
  <c r="I185" i="10"/>
  <c r="M184" i="10"/>
  <c r="K184" i="10"/>
  <c r="I184" i="10"/>
  <c r="M183" i="10"/>
  <c r="K183" i="10"/>
  <c r="I183" i="10"/>
  <c r="M182" i="10"/>
  <c r="K182" i="10"/>
  <c r="I182" i="10"/>
  <c r="O175" i="10" l="1"/>
  <c r="O176" i="10" s="1"/>
  <c r="O177" i="10" s="1"/>
  <c r="N177" i="10" s="1"/>
  <c r="L193" i="10" s="1"/>
  <c r="I175" i="10"/>
  <c r="I176" i="10" s="1"/>
  <c r="I177" i="10" s="1"/>
  <c r="J177" i="10" s="1"/>
  <c r="J193" i="10" s="1"/>
  <c r="O160" i="10"/>
  <c r="O161" i="10" s="1"/>
  <c r="O162" i="10" s="1"/>
  <c r="N162" i="10" s="1"/>
  <c r="L192" i="10" s="1"/>
  <c r="I160" i="10"/>
  <c r="I161" i="10" s="1"/>
  <c r="I162" i="10" s="1"/>
  <c r="J162" i="10" s="1"/>
  <c r="J192" i="10" s="1"/>
  <c r="O145" i="10"/>
  <c r="O146" i="10" s="1"/>
  <c r="O147" i="10" s="1"/>
  <c r="N147" i="10" s="1"/>
  <c r="L191" i="10" s="1"/>
  <c r="I145" i="10"/>
  <c r="I146" i="10"/>
  <c r="I147" i="10" s="1"/>
  <c r="J147" i="10" s="1"/>
  <c r="J191" i="10" s="1"/>
  <c r="O130" i="10"/>
  <c r="O131" i="10" s="1"/>
  <c r="O132" i="10" s="1"/>
  <c r="N132" i="10" s="1"/>
  <c r="L190" i="10" s="1"/>
  <c r="I130" i="10"/>
  <c r="I131" i="10" s="1"/>
  <c r="I132" i="10" s="1"/>
  <c r="J132" i="10" s="1"/>
  <c r="J190" i="10" s="1"/>
  <c r="O115" i="10" l="1"/>
  <c r="I115" i="10"/>
  <c r="I116" i="10" s="1"/>
  <c r="I117" i="10" s="1"/>
  <c r="J117" i="10" s="1"/>
  <c r="J189" i="10" s="1"/>
  <c r="O116" i="10"/>
  <c r="O117" i="10" s="1"/>
  <c r="N117" i="10" s="1"/>
  <c r="L189" i="10" s="1"/>
  <c r="O100" i="10"/>
  <c r="O101" i="10" s="1"/>
  <c r="O102" i="10" s="1"/>
  <c r="N102" i="10" s="1"/>
  <c r="L188" i="10" s="1"/>
  <c r="I100" i="10"/>
  <c r="I101" i="10" s="1"/>
  <c r="I102" i="10" s="1"/>
  <c r="J102" i="10" s="1"/>
  <c r="J188" i="10" s="1"/>
  <c r="O83" i="10"/>
  <c r="O84" i="10" s="1"/>
  <c r="O87" i="10" s="1"/>
  <c r="N87" i="10" s="1"/>
  <c r="L187" i="10" s="1"/>
  <c r="I83" i="10"/>
  <c r="I84" i="10" s="1"/>
  <c r="I87" i="10" s="1"/>
  <c r="J87" i="10" s="1"/>
  <c r="J187" i="10" s="1"/>
  <c r="O68" i="10"/>
  <c r="O69" i="10" s="1"/>
  <c r="O72" i="10" s="1"/>
  <c r="N72" i="10" s="1"/>
  <c r="L186" i="10" s="1"/>
  <c r="I68" i="10"/>
  <c r="I69" i="10" s="1"/>
  <c r="I72" i="10" s="1"/>
  <c r="J72" i="10" s="1"/>
  <c r="J186" i="10" s="1"/>
  <c r="O53" i="10"/>
  <c r="O54" i="10" s="1"/>
  <c r="O57" i="10" s="1"/>
  <c r="N57" i="10" s="1"/>
  <c r="L185" i="10" s="1"/>
  <c r="I53" i="10"/>
  <c r="I54" i="10" s="1"/>
  <c r="I57" i="10" s="1"/>
  <c r="J57" i="10" s="1"/>
  <c r="J185" i="10" s="1"/>
  <c r="O40" i="10"/>
  <c r="O41" i="10" s="1"/>
  <c r="O42" i="10" s="1"/>
  <c r="N42" i="10" s="1"/>
  <c r="L184" i="10" s="1"/>
  <c r="I40" i="10"/>
  <c r="I41" i="10" s="1"/>
  <c r="I42" i="10" s="1"/>
  <c r="J42" i="10" s="1"/>
  <c r="J184" i="10" s="1"/>
  <c r="O23" i="10"/>
  <c r="O24" i="10" s="1"/>
  <c r="O27" i="10" s="1"/>
  <c r="N27" i="10" s="1"/>
  <c r="L183" i="10" s="1"/>
  <c r="I23" i="10"/>
  <c r="I24" i="10" s="1"/>
  <c r="I27" i="10" s="1"/>
  <c r="J27" i="10" s="1"/>
  <c r="J183" i="10" s="1"/>
  <c r="O8" i="10" l="1"/>
  <c r="I8" i="10"/>
  <c r="I9" i="10" s="1"/>
  <c r="I12" i="10" s="1"/>
  <c r="J12" i="10" s="1"/>
  <c r="J182" i="10" s="1"/>
  <c r="BK7" i="6"/>
  <c r="BK6" i="6"/>
  <c r="BK5" i="6"/>
  <c r="BK4" i="6"/>
  <c r="BK3" i="6"/>
  <c r="BJ7" i="6"/>
  <c r="BJ6" i="6"/>
  <c r="BJ5" i="6"/>
  <c r="BJ4" i="6"/>
  <c r="BJ3" i="6"/>
  <c r="BI7" i="6"/>
  <c r="BI6" i="6"/>
  <c r="BI5" i="6"/>
  <c r="BI4" i="6"/>
  <c r="BI3" i="6"/>
  <c r="BH7" i="6"/>
  <c r="BH6" i="6"/>
  <c r="BH5" i="6"/>
  <c r="BH4" i="6"/>
  <c r="BH3" i="6"/>
  <c r="BG7" i="6"/>
  <c r="BG6" i="6"/>
  <c r="BG5" i="6"/>
  <c r="BG4" i="6"/>
  <c r="BG3" i="6"/>
  <c r="BF7" i="6"/>
  <c r="BF6" i="6"/>
  <c r="BF5" i="6"/>
  <c r="BF4" i="6"/>
  <c r="BF3" i="6"/>
  <c r="BE7" i="6"/>
  <c r="BE6" i="6"/>
  <c r="BE5" i="6"/>
  <c r="BE4" i="6"/>
  <c r="BE3" i="6"/>
  <c r="BD7" i="6"/>
  <c r="BD6" i="6"/>
  <c r="BD5" i="6"/>
  <c r="BD4" i="6"/>
  <c r="BD3" i="6"/>
  <c r="BC7" i="6"/>
  <c r="BC6" i="6"/>
  <c r="BC5" i="6"/>
  <c r="BC4" i="6"/>
  <c r="BC3" i="6"/>
  <c r="BB7" i="6"/>
  <c r="BB6" i="6"/>
  <c r="BB5" i="6"/>
  <c r="BB4" i="6"/>
  <c r="BB3" i="6"/>
  <c r="O9" i="10" l="1"/>
  <c r="O12" i="10" s="1"/>
  <c r="N12" i="10" s="1"/>
  <c r="L182" i="10" s="1"/>
  <c r="BA7" i="6"/>
  <c r="BA6" i="6"/>
  <c r="BA5" i="6"/>
  <c r="AZ7" i="6"/>
  <c r="AZ6" i="6"/>
  <c r="AY7" i="6"/>
  <c r="AY6" i="6"/>
  <c r="AY5" i="6"/>
  <c r="AX7" i="6"/>
  <c r="AX6" i="6"/>
  <c r="AZ5" i="6"/>
  <c r="AX5" i="6"/>
  <c r="AW7" i="6"/>
  <c r="AW6" i="6"/>
  <c r="AW5" i="6"/>
  <c r="AV7" i="6"/>
  <c r="AV6" i="6"/>
  <c r="AV5" i="6"/>
  <c r="AU7" i="6"/>
  <c r="AU6" i="6"/>
  <c r="AU5" i="6"/>
  <c r="AT7" i="6"/>
  <c r="AT6" i="6"/>
  <c r="AT5" i="6"/>
  <c r="AS7" i="6"/>
  <c r="AS6" i="6"/>
  <c r="AS5" i="6"/>
  <c r="AR7" i="6"/>
  <c r="AR6" i="6"/>
  <c r="AR5" i="6"/>
  <c r="AQ7" i="6"/>
  <c r="AQ6" i="6"/>
  <c r="AQ5" i="6"/>
  <c r="AP7" i="6"/>
  <c r="AP6" i="6"/>
  <c r="AP5" i="6"/>
  <c r="AO7" i="6"/>
  <c r="AO6" i="6"/>
  <c r="AO5" i="6"/>
  <c r="AN7" i="6"/>
  <c r="AN6" i="6"/>
  <c r="AN5" i="6"/>
  <c r="AM7" i="6"/>
  <c r="AM6" i="6"/>
  <c r="AM5" i="6"/>
  <c r="AL7" i="6"/>
  <c r="AL6" i="6"/>
  <c r="AL5" i="6"/>
  <c r="AK7" i="6"/>
  <c r="AK6" i="6"/>
  <c r="AK5" i="6"/>
  <c r="AJ7" i="6"/>
  <c r="AJ6" i="6"/>
  <c r="AJ5" i="6"/>
  <c r="AI7" i="6"/>
  <c r="AI6" i="6"/>
  <c r="AI5" i="6"/>
  <c r="AH7" i="6"/>
  <c r="AH6" i="6"/>
  <c r="AH5" i="6"/>
  <c r="AG7" i="6"/>
  <c r="AG6" i="6"/>
  <c r="AG5" i="6"/>
  <c r="AF7" i="6"/>
  <c r="AF6" i="6"/>
  <c r="AF5" i="6"/>
  <c r="AE7" i="6"/>
  <c r="AE6" i="6"/>
  <c r="AE5" i="6"/>
  <c r="AD7" i="6"/>
  <c r="AD6" i="6"/>
  <c r="AD5" i="6"/>
  <c r="AC7" i="6"/>
  <c r="AC6" i="6"/>
  <c r="AC5" i="6"/>
  <c r="AB7" i="6"/>
  <c r="AB6" i="6"/>
  <c r="AB5" i="6"/>
  <c r="AA7" i="6"/>
  <c r="AA6" i="6"/>
  <c r="AA5" i="6"/>
  <c r="Z7" i="6"/>
  <c r="Z6" i="6"/>
  <c r="Z5" i="6"/>
  <c r="Y7" i="6"/>
  <c r="Y6" i="6"/>
  <c r="Y5" i="6"/>
  <c r="X7" i="6"/>
  <c r="X6" i="6"/>
  <c r="X5" i="6"/>
  <c r="W7" i="6"/>
  <c r="W6" i="6"/>
  <c r="W5" i="6"/>
  <c r="V7" i="6"/>
  <c r="V6" i="6"/>
  <c r="V5" i="6"/>
  <c r="U7" i="6"/>
  <c r="U6" i="6"/>
  <c r="U5" i="6"/>
  <c r="T7" i="6"/>
  <c r="T6" i="6"/>
  <c r="T5" i="6"/>
  <c r="S7" i="6"/>
  <c r="S6" i="6"/>
  <c r="S5" i="6"/>
  <c r="R7" i="6"/>
  <c r="R6" i="6"/>
  <c r="R5" i="6"/>
  <c r="O7" i="6" l="1"/>
  <c r="N7" i="6"/>
  <c r="M7" i="6"/>
  <c r="L7" i="6"/>
  <c r="K7" i="6"/>
  <c r="J7" i="6"/>
  <c r="I7" i="6"/>
  <c r="I6" i="6"/>
  <c r="I5" i="6"/>
  <c r="H7" i="6"/>
  <c r="H6" i="6"/>
  <c r="H5" i="6"/>
  <c r="Q7" i="6" l="1"/>
  <c r="Q6" i="6"/>
  <c r="Q5" i="6"/>
  <c r="P7" i="6"/>
  <c r="P6" i="6"/>
  <c r="P5" i="6"/>
  <c r="O6" i="6"/>
  <c r="N6" i="6"/>
  <c r="M6" i="6"/>
  <c r="L6" i="6"/>
  <c r="K6" i="6"/>
  <c r="J6" i="6"/>
  <c r="O5" i="6"/>
  <c r="N5" i="6"/>
  <c r="M5" i="6"/>
  <c r="L5" i="6"/>
  <c r="K5" i="6"/>
  <c r="J5" i="6"/>
  <c r="BA4" i="6"/>
  <c r="BA3" i="6"/>
  <c r="AZ4" i="6"/>
  <c r="AZ3" i="6"/>
  <c r="AY4" i="6"/>
  <c r="AY3" i="6"/>
  <c r="AX4" i="6"/>
  <c r="AX3" i="6"/>
  <c r="AW4" i="6"/>
  <c r="AW3" i="6"/>
  <c r="AV4" i="6"/>
  <c r="AV3" i="6"/>
  <c r="AU4" i="6"/>
  <c r="AU3" i="6"/>
  <c r="AT4" i="6"/>
  <c r="AT3" i="6"/>
  <c r="AS4" i="6"/>
  <c r="AS3" i="6"/>
  <c r="AR4" i="6"/>
  <c r="AR3" i="6"/>
  <c r="AQ4" i="6"/>
  <c r="AQ3" i="6"/>
  <c r="AP4" i="6"/>
  <c r="AP3" i="6"/>
  <c r="AO4" i="6"/>
  <c r="AO3" i="6"/>
  <c r="AN4" i="6"/>
  <c r="AN3" i="6"/>
  <c r="AM4" i="6"/>
  <c r="AM3" i="6"/>
  <c r="AL4" i="6"/>
  <c r="AL3" i="6"/>
  <c r="AK4" i="6"/>
  <c r="AK3" i="6"/>
  <c r="AI4" i="6"/>
  <c r="AI3" i="6"/>
  <c r="AH4" i="6"/>
  <c r="AJ4" i="6"/>
  <c r="AJ3" i="6"/>
  <c r="AH3" i="6"/>
  <c r="AG4" i="6"/>
  <c r="AG3" i="6"/>
  <c r="AF4" i="6"/>
  <c r="AF3" i="6"/>
  <c r="AE4" i="6"/>
  <c r="AE3" i="6"/>
  <c r="AD4" i="6"/>
  <c r="AD3" i="6"/>
  <c r="AC4" i="6"/>
  <c r="AC3" i="6"/>
  <c r="AB4" i="6"/>
  <c r="AB3" i="6"/>
  <c r="AA4" i="6" l="1"/>
  <c r="AA3" i="6"/>
  <c r="Z4" i="6"/>
  <c r="Z3" i="6"/>
  <c r="Y4" i="6"/>
  <c r="Y3" i="6"/>
  <c r="X4" i="6"/>
  <c r="X3" i="6"/>
  <c r="W4" i="6"/>
  <c r="W3" i="6"/>
  <c r="V4" i="6"/>
  <c r="V3" i="6"/>
  <c r="U4" i="6"/>
  <c r="U3" i="6"/>
  <c r="T4" i="6"/>
  <c r="T3" i="6"/>
  <c r="S4" i="6"/>
  <c r="S3" i="6"/>
  <c r="R4" i="6"/>
  <c r="R3" i="6"/>
  <c r="Q4" i="6"/>
  <c r="Q3" i="6"/>
  <c r="P4" i="6"/>
  <c r="P3" i="6"/>
  <c r="O4" i="6"/>
  <c r="O3" i="6"/>
  <c r="N4" i="6"/>
  <c r="N3" i="6"/>
  <c r="M4" i="6"/>
  <c r="M3" i="6"/>
  <c r="L4" i="6"/>
  <c r="L3" i="6"/>
  <c r="K4" i="6"/>
  <c r="K3" i="6"/>
  <c r="J4" i="6"/>
  <c r="J3" i="6"/>
  <c r="I4" i="6"/>
  <c r="I3" i="6"/>
  <c r="H4" i="6"/>
  <c r="H3" i="6"/>
</calcChain>
</file>

<file path=xl/sharedStrings.xml><?xml version="1.0" encoding="utf-8"?>
<sst xmlns="http://schemas.openxmlformats.org/spreadsheetml/2006/main" count="4536" uniqueCount="249">
  <si>
    <t>NAR</t>
  </si>
  <si>
    <t>Oct 30</t>
  </si>
  <si>
    <t>Dec 4</t>
  </si>
  <si>
    <t>PAS</t>
  </si>
  <si>
    <t>Dec 30</t>
  </si>
  <si>
    <t>Jan 29</t>
  </si>
  <si>
    <t>Mar 7</t>
  </si>
  <si>
    <t>Apr 6</t>
  </si>
  <si>
    <t>May 4</t>
  </si>
  <si>
    <t>June 1</t>
  </si>
  <si>
    <t>June 24</t>
  </si>
  <si>
    <t>Aug 4</t>
  </si>
  <si>
    <t>Sept 16</t>
  </si>
  <si>
    <t>24 hr</t>
  </si>
  <si>
    <t>36 hr</t>
  </si>
  <si>
    <t>Oct 7</t>
  </si>
  <si>
    <t>Oct 28</t>
  </si>
  <si>
    <t>Dec 1</t>
  </si>
  <si>
    <t>Mar 2</t>
  </si>
  <si>
    <t>NAR Temp</t>
  </si>
  <si>
    <t>PAS Temp</t>
  </si>
  <si>
    <t>https://www.ncdc.noaa.gov/cdo-web/</t>
  </si>
  <si>
    <t>NAR = Kingston, RI; PAS = Providence, RI</t>
  </si>
  <si>
    <t>Mar 29</t>
  </si>
  <si>
    <t>May 3</t>
  </si>
  <si>
    <t>June 15</t>
  </si>
  <si>
    <t>July 21</t>
  </si>
  <si>
    <t>Aug 16</t>
  </si>
  <si>
    <t>Sept 14</t>
  </si>
  <si>
    <t>Kingston:</t>
  </si>
  <si>
    <t>Providence:</t>
  </si>
  <si>
    <t>OCT</t>
  </si>
  <si>
    <t>DEC</t>
  </si>
  <si>
    <t>JAN</t>
  </si>
  <si>
    <t>MAR</t>
  </si>
  <si>
    <t>APR</t>
  </si>
  <si>
    <t>MAY</t>
  </si>
  <si>
    <t>AUG</t>
  </si>
  <si>
    <t>SEPT</t>
  </si>
  <si>
    <t>NOV</t>
  </si>
  <si>
    <t>FEB</t>
  </si>
  <si>
    <t>JUN</t>
  </si>
  <si>
    <t>JUL</t>
  </si>
  <si>
    <t>1 month</t>
  </si>
  <si>
    <t>3 month</t>
  </si>
  <si>
    <t>6 month</t>
  </si>
  <si>
    <t>US1RIPR0032</t>
  </si>
  <si>
    <t>Calc Salinity</t>
  </si>
  <si>
    <t>Day</t>
  </si>
  <si>
    <t>Date</t>
  </si>
  <si>
    <t>Elevation (ft)</t>
  </si>
  <si>
    <t>USC00374266</t>
  </si>
  <si>
    <t>Oct 27</t>
  </si>
  <si>
    <t>Nov 21</t>
  </si>
  <si>
    <t>Jan 3</t>
  </si>
  <si>
    <t>Feb 14</t>
  </si>
  <si>
    <t>Apr 3</t>
  </si>
  <si>
    <t>Low</t>
  </si>
  <si>
    <t>High</t>
  </si>
  <si>
    <t>time</t>
  </si>
  <si>
    <t>height</t>
  </si>
  <si>
    <t>prop</t>
  </si>
  <si>
    <t>flood</t>
  </si>
  <si>
    <t>ebb</t>
  </si>
  <si>
    <t>NAR prop</t>
  </si>
  <si>
    <t>NAR state</t>
  </si>
  <si>
    <t>PAS state</t>
  </si>
  <si>
    <t>PAS prop</t>
  </si>
  <si>
    <t>Relative Importance</t>
  </si>
  <si>
    <t>24 HR</t>
  </si>
  <si>
    <t>1 MONTH</t>
  </si>
  <si>
    <t>6 MONTH</t>
  </si>
  <si>
    <t>TIDE</t>
  </si>
  <si>
    <t>PAS SW Sal</t>
  </si>
  <si>
    <t>NAR SW Sal</t>
  </si>
  <si>
    <t>Site</t>
  </si>
  <si>
    <t>Sample Date</t>
  </si>
  <si>
    <t>Day of Sampling</t>
  </si>
  <si>
    <t>Mean Calculated Salinity (ppt)</t>
  </si>
  <si>
    <t>Calculated Salinity (ppt)</t>
  </si>
  <si>
    <t>Latitude</t>
  </si>
  <si>
    <t>Longitude</t>
  </si>
  <si>
    <t>Latitude (decimal degrees)</t>
  </si>
  <si>
    <t>Longitude (decimal degrees)</t>
  </si>
  <si>
    <r>
      <t>Apparent Conductivity (mS m</t>
    </r>
    <r>
      <rPr>
        <b/>
        <vertAlign val="superscript"/>
        <sz val="10"/>
        <color theme="1"/>
        <rFont val="Arial"/>
        <family val="2"/>
      </rPr>
      <t>-1</t>
    </r>
    <r>
      <rPr>
        <b/>
        <sz val="10"/>
        <color theme="1"/>
        <rFont val="Arial"/>
        <family val="2"/>
      </rPr>
      <t>)</t>
    </r>
  </si>
  <si>
    <t>Porewater Salinity (ppt)</t>
  </si>
  <si>
    <t>Pan #</t>
  </si>
  <si>
    <t>Pan Tare (g)</t>
  </si>
  <si>
    <t>Pan + Wet (g)</t>
  </si>
  <si>
    <t>Pan + Dry (g)</t>
  </si>
  <si>
    <t>Wet (g)</t>
  </si>
  <si>
    <t>Dry (g)</t>
  </si>
  <si>
    <r>
      <t>Volume (cm</t>
    </r>
    <r>
      <rPr>
        <b/>
        <vertAlign val="superscript"/>
        <sz val="10"/>
        <color theme="1"/>
        <rFont val="Arial"/>
        <family val="2"/>
      </rPr>
      <t>3</t>
    </r>
    <r>
      <rPr>
        <b/>
        <sz val="10"/>
        <color theme="1"/>
        <rFont val="Arial"/>
        <family val="2"/>
      </rPr>
      <t>)</t>
    </r>
  </si>
  <si>
    <r>
      <t>Bulk Density (g/cm</t>
    </r>
    <r>
      <rPr>
        <b/>
        <vertAlign val="superscript"/>
        <sz val="10"/>
        <color theme="1"/>
        <rFont val="Arial"/>
        <family val="2"/>
      </rPr>
      <t>3</t>
    </r>
    <r>
      <rPr>
        <b/>
        <sz val="10"/>
        <color theme="1"/>
        <rFont val="Arial"/>
        <family val="2"/>
      </rPr>
      <t>)</t>
    </r>
  </si>
  <si>
    <t>Proportion Moisture</t>
  </si>
  <si>
    <t>NAR/LM-1</t>
  </si>
  <si>
    <t>0-5</t>
  </si>
  <si>
    <t>5-10</t>
  </si>
  <si>
    <t>10-15</t>
  </si>
  <si>
    <t>15-20</t>
  </si>
  <si>
    <t>20-25</t>
  </si>
  <si>
    <t>25-30</t>
  </si>
  <si>
    <t>30-35</t>
  </si>
  <si>
    <t>NAR/LM-2</t>
  </si>
  <si>
    <t>NAR/MM-1</t>
  </si>
  <si>
    <t>NAR/MM-2</t>
  </si>
  <si>
    <t>NAR/HM-1</t>
  </si>
  <si>
    <t>NAR/HM-2</t>
  </si>
  <si>
    <t>PAS/LM-1</t>
  </si>
  <si>
    <t>PAS/LM-2</t>
  </si>
  <si>
    <t>PAS/MM-1</t>
  </si>
  <si>
    <t>PAS/MM-2</t>
  </si>
  <si>
    <t>35-40</t>
  </si>
  <si>
    <t>PAS/HM-1</t>
  </si>
  <si>
    <t>PAS/HM-2</t>
  </si>
  <si>
    <t>Core ID</t>
  </si>
  <si>
    <t>Core Section (cm)</t>
  </si>
  <si>
    <t>Core Width (cm)</t>
  </si>
  <si>
    <t>Core Height (cm)</t>
  </si>
  <si>
    <t>Core Depth (cm)</t>
  </si>
  <si>
    <t>Total Core Length (cm)</t>
  </si>
  <si>
    <t xml:space="preserve">  </t>
  </si>
  <si>
    <t xml:space="preserve"> </t>
  </si>
  <si>
    <t>36 HR</t>
  </si>
  <si>
    <t>3 MONTH</t>
  </si>
  <si>
    <t>Correlation Coefficient</t>
  </si>
  <si>
    <t>p (2-tailed)</t>
  </si>
  <si>
    <t>--</t>
  </si>
  <si>
    <t>Spearman's Rank Correlations</t>
  </si>
  <si>
    <r>
      <t>r</t>
    </r>
    <r>
      <rPr>
        <b/>
        <vertAlign val="superscript"/>
        <sz val="8"/>
        <rFont val="Arial"/>
        <family val="2"/>
      </rPr>
      <t>2</t>
    </r>
  </si>
  <si>
    <t>RSS</t>
  </si>
  <si>
    <t>AIC</t>
  </si>
  <si>
    <t>df</t>
  </si>
  <si>
    <t>K</t>
  </si>
  <si>
    <t>N</t>
  </si>
  <si>
    <t>result</t>
  </si>
  <si>
    <t>AICc</t>
  </si>
  <si>
    <t>d_AICi</t>
  </si>
  <si>
    <t>-.5(d_AICi)</t>
  </si>
  <si>
    <t>exp*</t>
  </si>
  <si>
    <t>AICwt</t>
  </si>
  <si>
    <t>24 HR + 1 MONTH</t>
  </si>
  <si>
    <t>24 HR + 6 MONTH</t>
  </si>
  <si>
    <t>24 HR + TIDE</t>
  </si>
  <si>
    <t>24 HR + 1 MONTH + 6 MONTH</t>
  </si>
  <si>
    <t>24 HR + 1 MONTH + TIDE</t>
  </si>
  <si>
    <t>24 HR + 6 MONTH + TIDE</t>
  </si>
  <si>
    <t>24 HR + 1 MONTH + 6 MONTH + TIDE</t>
  </si>
  <si>
    <t>1 MONTH + 6 MONTH</t>
  </si>
  <si>
    <t>1 MONTH + TIDE</t>
  </si>
  <si>
    <t>1 MONTH + 6 MONTH + TIDE</t>
  </si>
  <si>
    <t>6 MONTH + TIDE</t>
  </si>
  <si>
    <t>AIC=n*ln(sigma2) + 2K</t>
  </si>
  <si>
    <t>sigma2 = RSS/n</t>
  </si>
  <si>
    <t>RSS/n</t>
  </si>
  <si>
    <t xml:space="preserve">ln(RSS/n) </t>
  </si>
  <si>
    <t>2K</t>
  </si>
  <si>
    <t>SITE</t>
  </si>
  <si>
    <t>Variable</t>
  </si>
  <si>
    <t>exp</t>
  </si>
  <si>
    <t>r2</t>
  </si>
  <si>
    <t>24 hr Precipitation</t>
  </si>
  <si>
    <t>1 month Precipitation</t>
  </si>
  <si>
    <t>6 month Precipitation</t>
  </si>
  <si>
    <t>Tide State</t>
  </si>
  <si>
    <t>NAR Precipitation</t>
  </si>
  <si>
    <t>PAS Precipitation</t>
  </si>
  <si>
    <t>mS = milliSiemans</t>
  </si>
  <si>
    <t>3 month Precipitation</t>
  </si>
  <si>
    <t>36 hr Precipitation</t>
  </si>
  <si>
    <t>tan shading is data for NAR</t>
  </si>
  <si>
    <t>green shading is data for PAS</t>
  </si>
  <si>
    <t>Metadata starts at cell A195</t>
  </si>
  <si>
    <t>tables published at "http://www.tides.net/rhodeisland/1750".</t>
  </si>
  <si>
    <t>Tide timings and heights were obtained from tide</t>
  </si>
  <si>
    <r>
      <rPr>
        <b/>
        <sz val="10"/>
        <color theme="1"/>
        <rFont val="Arial"/>
        <family val="2"/>
      </rPr>
      <t xml:space="preserve">Site </t>
    </r>
    <r>
      <rPr>
        <sz val="10"/>
        <color theme="1"/>
        <rFont val="Arial"/>
        <family val="2"/>
      </rPr>
      <t>is the location at which the data was collected: NAR = Narrow river marsh, Narragansett, RI; PAS = Passeonkquis marsh, Cranston, RI</t>
    </r>
  </si>
  <si>
    <r>
      <rPr>
        <b/>
        <sz val="10"/>
        <color theme="1"/>
        <rFont val="Arial"/>
        <family val="2"/>
      </rPr>
      <t>Sample Date</t>
    </r>
    <r>
      <rPr>
        <sz val="10"/>
        <color theme="1"/>
        <rFont val="Arial"/>
        <family val="2"/>
      </rPr>
      <t xml:space="preserve"> is the date on which the data was collected</t>
    </r>
  </si>
  <si>
    <r>
      <rPr>
        <b/>
        <sz val="10"/>
        <color theme="1"/>
        <rFont val="Arial"/>
        <family val="2"/>
      </rPr>
      <t>Latitude</t>
    </r>
    <r>
      <rPr>
        <sz val="10"/>
        <color theme="1"/>
        <rFont val="Arial"/>
        <family val="2"/>
      </rPr>
      <t xml:space="preserve"> is the latitude of the point within the marsh where the sample data was collected, reported in decimal degrees</t>
    </r>
  </si>
  <si>
    <r>
      <rPr>
        <b/>
        <sz val="10"/>
        <color theme="1"/>
        <rFont val="Arial"/>
        <family val="2"/>
      </rPr>
      <t>Longitude</t>
    </r>
    <r>
      <rPr>
        <sz val="10"/>
        <color theme="1"/>
        <rFont val="Arial"/>
        <family val="2"/>
      </rPr>
      <t xml:space="preserve"> is the longitude of the point within the marsh where the sample data was collected, reported in decimal degrees</t>
    </r>
  </si>
  <si>
    <r>
      <rPr>
        <b/>
        <sz val="10"/>
        <color theme="1"/>
        <rFont val="Arial"/>
        <family val="2"/>
      </rPr>
      <t>Apparent Conductivity</t>
    </r>
    <r>
      <rPr>
        <sz val="10"/>
        <color theme="1"/>
        <rFont val="Arial"/>
        <family val="2"/>
      </rPr>
      <t xml:space="preserve"> is the soil apparent conductivity measured by a Geonics Model EM38-MK 2 Conductivity Meter (Geonics Ltd, Mississauga, Ontario, Canada); it is the Q/P reading from the instrument in mS m</t>
    </r>
    <r>
      <rPr>
        <vertAlign val="superscript"/>
        <sz val="10"/>
        <color theme="1"/>
        <rFont val="Arial"/>
        <family val="2"/>
      </rPr>
      <t>-1</t>
    </r>
    <r>
      <rPr>
        <sz val="10"/>
        <color theme="1"/>
        <rFont val="Arial"/>
        <family val="2"/>
      </rPr>
      <t xml:space="preserve"> (milliSiemens per meter)</t>
    </r>
  </si>
  <si>
    <r>
      <rPr>
        <b/>
        <sz val="10"/>
        <color theme="1"/>
        <rFont val="Arial"/>
        <family val="2"/>
      </rPr>
      <t>Porewater Salinity</t>
    </r>
    <r>
      <rPr>
        <sz val="10"/>
        <color theme="1"/>
        <rFont val="Arial"/>
        <family val="2"/>
      </rPr>
      <t xml:space="preserve"> is the salinity of water drawn from 25 cm under the marsh soil surface using a standard porewater sipper device and measured in ppt using a refractometer</t>
    </r>
  </si>
  <si>
    <r>
      <rPr>
        <b/>
        <sz val="10"/>
        <color theme="1"/>
        <rFont val="Arial"/>
        <family val="2"/>
      </rPr>
      <t>Calculated Salinity</t>
    </r>
    <r>
      <rPr>
        <sz val="10"/>
        <color theme="1"/>
        <rFont val="Arial"/>
        <family val="2"/>
      </rPr>
      <t xml:space="preserve"> was derived from apparent conductivity data that were converted to calculated salinity values using marsh and survey-specific calibration curves constructed from a least-squares regression of apparent conductivity values and measured porewater salinities at points where sipper measurements were taken, and reported in ppt</t>
    </r>
  </si>
  <si>
    <t>Table 1 Metadata</t>
  </si>
  <si>
    <t>Tables 2 and 3 Metadata</t>
  </si>
  <si>
    <t>Burnham KP, Anderson DR. 2002. Model selection and multimodel inference: a practical information-theoretic approach, 2nd edition. Springer-Verlag, New York, 488 pp.</t>
  </si>
  <si>
    <r>
      <rPr>
        <b/>
        <sz val="10"/>
        <color theme="1"/>
        <rFont val="Arial"/>
        <family val="2"/>
      </rPr>
      <t>Date</t>
    </r>
    <r>
      <rPr>
        <sz val="10"/>
        <color theme="1"/>
        <rFont val="Arial"/>
        <family val="2"/>
      </rPr>
      <t xml:space="preserve"> is the date on which the data was collected</t>
    </r>
  </si>
  <si>
    <r>
      <rPr>
        <b/>
        <sz val="10"/>
        <color theme="1"/>
        <rFont val="Arial"/>
        <family val="2"/>
      </rPr>
      <t xml:space="preserve">24 hr Precipitation </t>
    </r>
    <r>
      <rPr>
        <sz val="10"/>
        <color theme="1"/>
        <rFont val="Arial"/>
        <family val="2"/>
      </rPr>
      <t xml:space="preserve">is the cumulative precipitation amount in liquid volume (inches) reported for the 24 hour period immediately preceeding the sample date at the closest National Climate Data Center reporting site: Kingston, RI for NAR and Providence, RI for PAS </t>
    </r>
  </si>
  <si>
    <r>
      <rPr>
        <b/>
        <sz val="10"/>
        <color theme="1"/>
        <rFont val="Arial"/>
        <family val="2"/>
      </rPr>
      <t>36</t>
    </r>
    <r>
      <rPr>
        <b/>
        <sz val="11"/>
        <color theme="1"/>
        <rFont val="Calibri"/>
        <family val="2"/>
        <scheme val="minor"/>
      </rPr>
      <t xml:space="preserve"> hr Precipitation</t>
    </r>
    <r>
      <rPr>
        <sz val="11"/>
        <color theme="1"/>
        <rFont val="Calibri"/>
        <family val="2"/>
        <scheme val="minor"/>
      </rPr>
      <t xml:space="preserve"> </t>
    </r>
    <r>
      <rPr>
        <sz val="10"/>
        <color theme="1"/>
        <rFont val="Arial"/>
        <family val="2"/>
      </rPr>
      <t>is the cumulative precipitation amount in liquid volume (inches) reported for the 36 hour period immediately preceeding the sample date at the closest National Climate Data Center reporting site: Kingston, RI for NAR and Providence, RI</t>
    </r>
  </si>
  <si>
    <r>
      <rPr>
        <b/>
        <sz val="11"/>
        <color theme="1"/>
        <rFont val="Calibri"/>
        <family val="2"/>
        <scheme val="minor"/>
      </rPr>
      <t>2 Month Precipitation</t>
    </r>
    <r>
      <rPr>
        <sz val="11"/>
        <color theme="1"/>
        <rFont val="Calibri"/>
        <family val="2"/>
        <scheme val="minor"/>
      </rPr>
      <t xml:space="preserve"> </t>
    </r>
    <r>
      <rPr>
        <sz val="10"/>
        <color theme="1"/>
        <rFont val="Arial"/>
        <family val="2"/>
      </rPr>
      <t xml:space="preserve">is the cumulative precipitation amount in liquid volume (inches) reported for the 2 month period immediately preceeding the sample date at the closest National Climate Data Center reporting site: Kingston, RI for NAR and Providence, </t>
    </r>
  </si>
  <si>
    <r>
      <rPr>
        <b/>
        <sz val="11"/>
        <color theme="1"/>
        <rFont val="Calibri"/>
        <family val="2"/>
        <scheme val="minor"/>
      </rPr>
      <t>1 Month Precipitation</t>
    </r>
    <r>
      <rPr>
        <sz val="11"/>
        <color theme="1"/>
        <rFont val="Calibri"/>
        <family val="2"/>
        <scheme val="minor"/>
      </rPr>
      <t xml:space="preserve"> </t>
    </r>
    <r>
      <rPr>
        <sz val="10"/>
        <color theme="1"/>
        <rFont val="Arial"/>
        <family val="2"/>
      </rPr>
      <t>is the cumulative precipitation amount in liquid volume (inches) reported for the 1 month period immediately preceeding the sample date at the closest National Climate Data Center reporting site: Kingston, RI for NAR and Providence, RI</t>
    </r>
  </si>
  <si>
    <r>
      <rPr>
        <b/>
        <sz val="11"/>
        <color theme="1"/>
        <rFont val="Calibri"/>
        <family val="2"/>
        <scheme val="minor"/>
      </rPr>
      <t>3 Month Precipitation</t>
    </r>
    <r>
      <rPr>
        <sz val="11"/>
        <color theme="1"/>
        <rFont val="Calibri"/>
        <family val="2"/>
        <scheme val="minor"/>
      </rPr>
      <t xml:space="preserve"> </t>
    </r>
    <r>
      <rPr>
        <sz val="10"/>
        <color theme="1"/>
        <rFont val="Arial"/>
        <family val="2"/>
      </rPr>
      <t xml:space="preserve">is the cumulative precipitation amount in liquid volume (inches) reported for the 3 month period immediately preceeding the sample date at the closest National Climate Data Center reporting site: Kingston, RI for NAR and Providence, </t>
    </r>
  </si>
  <si>
    <r>
      <rPr>
        <b/>
        <sz val="10"/>
        <color theme="1"/>
        <rFont val="Arial"/>
        <family val="2"/>
      </rPr>
      <t>Tide State</t>
    </r>
    <r>
      <rPr>
        <sz val="10"/>
        <color theme="1"/>
        <rFont val="Arial"/>
        <family val="2"/>
      </rPr>
      <t xml:space="preserve"> is the tide level at the time of sampling as a proportion of the total tide range on the sample date</t>
    </r>
  </si>
  <si>
    <t>Tables 2 and 3 Models Metadata</t>
  </si>
  <si>
    <r>
      <rPr>
        <b/>
        <sz val="10"/>
        <color theme="1"/>
        <rFont val="Arial"/>
        <family val="2"/>
      </rPr>
      <t>Spearman's Rank Correlations</t>
    </r>
    <r>
      <rPr>
        <sz val="10"/>
        <color theme="1"/>
        <rFont val="Arial"/>
        <family val="2"/>
      </rPr>
      <t xml:space="preserve"> are the results of correlation of the different precipitation amounts with calculated salinity; correlation coefficients and 2-tailed p values are reported and significant results are highlighted in red</t>
    </r>
  </si>
  <si>
    <r>
      <rPr>
        <b/>
        <sz val="10"/>
        <color theme="1"/>
        <rFont val="Arial"/>
        <family val="2"/>
      </rPr>
      <t xml:space="preserve">SITE </t>
    </r>
    <r>
      <rPr>
        <sz val="10"/>
        <color theme="1"/>
        <rFont val="Arial"/>
        <family val="2"/>
      </rPr>
      <t>is the location at which the data was collected: NAR = Narrow river marsh, Narragansett, RI; PAS = Passeonkquis marsh, Cranston, RI</t>
    </r>
  </si>
  <si>
    <r>
      <rPr>
        <b/>
        <sz val="10"/>
        <color theme="1"/>
        <rFont val="Arial"/>
        <family val="2"/>
      </rPr>
      <t>r2</t>
    </r>
    <r>
      <rPr>
        <sz val="10"/>
        <color theme="1"/>
        <rFont val="Arial"/>
        <family val="2"/>
      </rPr>
      <t xml:space="preserve"> is the correlation coefficient of the multiple regression model</t>
    </r>
  </si>
  <si>
    <r>
      <rPr>
        <b/>
        <sz val="10"/>
        <color theme="1"/>
        <rFont val="Arial"/>
        <family val="2"/>
      </rPr>
      <t>Variable</t>
    </r>
    <r>
      <rPr>
        <sz val="10"/>
        <color theme="1"/>
        <rFont val="Arial"/>
        <family val="2"/>
      </rPr>
      <t xml:space="preserve"> is the collection of variables used as dependent variables in the multiple regression models; each row represents a different multiple regression model</t>
    </r>
  </si>
  <si>
    <r>
      <rPr>
        <b/>
        <sz val="10"/>
        <color theme="1"/>
        <rFont val="Arial"/>
        <family val="2"/>
      </rPr>
      <t>RSS</t>
    </r>
    <r>
      <rPr>
        <sz val="10"/>
        <color theme="1"/>
        <rFont val="Arial"/>
        <family val="2"/>
      </rPr>
      <t xml:space="preserve"> is the residual sum of squares of the multiple regression model</t>
    </r>
  </si>
  <si>
    <r>
      <rPr>
        <b/>
        <sz val="10"/>
        <color theme="1"/>
        <rFont val="Arial"/>
        <family val="2"/>
      </rPr>
      <t>AIC</t>
    </r>
    <r>
      <rPr>
        <sz val="10"/>
        <color theme="1"/>
        <rFont val="Arial"/>
        <family val="2"/>
      </rPr>
      <t xml:space="preserve"> is the Akaike information criterion value for the model, calculated by the equation: N*ln(RSS/N) + 2K</t>
    </r>
  </si>
  <si>
    <r>
      <rPr>
        <b/>
        <sz val="10"/>
        <color theme="1"/>
        <rFont val="Arial"/>
        <family val="2"/>
      </rPr>
      <t>df</t>
    </r>
    <r>
      <rPr>
        <sz val="10"/>
        <color theme="1"/>
        <rFont val="Arial"/>
        <family val="2"/>
      </rPr>
      <t xml:space="preserve"> is the degrees of freedom of the multiple regression model</t>
    </r>
  </si>
  <si>
    <r>
      <rPr>
        <b/>
        <sz val="10"/>
        <color theme="1"/>
        <rFont val="Arial"/>
        <family val="2"/>
      </rPr>
      <t>K</t>
    </r>
    <r>
      <rPr>
        <sz val="10"/>
        <color theme="1"/>
        <rFont val="Arial"/>
        <family val="2"/>
      </rPr>
      <t xml:space="preserve"> is df + 1</t>
    </r>
  </si>
  <si>
    <r>
      <rPr>
        <b/>
        <sz val="10"/>
        <color theme="1"/>
        <rFont val="Arial"/>
        <family val="2"/>
      </rPr>
      <t>N</t>
    </r>
    <r>
      <rPr>
        <sz val="10"/>
        <color theme="1"/>
        <rFont val="Arial"/>
        <family val="2"/>
      </rPr>
      <t xml:space="preserve"> is the number of samples in the multiple regression model</t>
    </r>
  </si>
  <si>
    <r>
      <rPr>
        <b/>
        <sz val="10"/>
        <color theme="1"/>
        <rFont val="Arial"/>
        <family val="2"/>
      </rPr>
      <t>result</t>
    </r>
    <r>
      <rPr>
        <sz val="10"/>
        <color theme="1"/>
        <rFont val="Arial"/>
        <family val="2"/>
      </rPr>
      <t xml:space="preserve"> is the correction factor to calculate small sample size AIC values; calculated by the equation 2*K*(K+1)/(N-K-1)</t>
    </r>
  </si>
  <si>
    <r>
      <rPr>
        <b/>
        <sz val="10"/>
        <color theme="1"/>
        <rFont val="Arial"/>
        <family val="2"/>
      </rPr>
      <t>AICc</t>
    </r>
    <r>
      <rPr>
        <sz val="10"/>
        <color theme="1"/>
        <rFont val="Arial"/>
        <family val="2"/>
      </rPr>
      <t xml:space="preserve"> is the small sample size-adjusted AIC; calculated by the equation AIC + (2*K*(K+1)/(N-K-1))</t>
    </r>
  </si>
  <si>
    <r>
      <rPr>
        <b/>
        <sz val="10"/>
        <color theme="1"/>
        <rFont val="Arial"/>
        <family val="2"/>
      </rPr>
      <t>-.5(d_AICi)</t>
    </r>
    <r>
      <rPr>
        <sz val="10"/>
        <color theme="1"/>
        <rFont val="Arial"/>
        <family val="2"/>
      </rPr>
      <t xml:space="preserve"> is used in calculating the model weight; calculated by multiplying d AICi by -0.5</t>
    </r>
  </si>
  <si>
    <r>
      <rPr>
        <b/>
        <sz val="10"/>
        <color theme="1"/>
        <rFont val="Arial"/>
        <family val="2"/>
      </rPr>
      <t>exp</t>
    </r>
    <r>
      <rPr>
        <sz val="10"/>
        <color theme="1"/>
        <rFont val="Arial"/>
        <family val="2"/>
      </rPr>
      <t xml:space="preserve"> is used in calculating the model weight; calculated by taking the exponent of -.5(d AICi)</t>
    </r>
  </si>
  <si>
    <r>
      <rPr>
        <b/>
        <sz val="10"/>
        <color theme="1"/>
        <rFont val="Arial"/>
        <family val="2"/>
      </rPr>
      <t>AICwt</t>
    </r>
    <r>
      <rPr>
        <sz val="10"/>
        <color theme="1"/>
        <rFont val="Arial"/>
        <family val="2"/>
      </rPr>
      <t xml:space="preserve"> is the model weight used in evaluating the relative importance of the model; calculated by dividing the exp value of the model by the sum of exp values for all the models being evaluated</t>
    </r>
  </si>
  <si>
    <t>Further information about the variables reported in Tables 2 and 3 is found in: Burnham KP, Anderson DR. 2002. Model selection and multimodel inference: a practical information-theoretic approach, 2nd edition. Springer-Verlag, New York, 488 pp.</t>
  </si>
  <si>
    <t>Table 4 Metadata</t>
  </si>
  <si>
    <r>
      <rPr>
        <b/>
        <sz val="10"/>
        <color theme="1"/>
        <rFont val="Arial"/>
        <family val="2"/>
      </rPr>
      <t>d_AICi</t>
    </r>
    <r>
      <rPr>
        <sz val="10"/>
        <color theme="1"/>
        <rFont val="Arial"/>
        <family val="2"/>
      </rPr>
      <t xml:space="preserve"> is a normalized AICc value calculated by subtracting the lowest AICc value for the set of models being evaluated from each of the AICc values in the set</t>
    </r>
  </si>
  <si>
    <r>
      <rPr>
        <b/>
        <sz val="10"/>
        <color theme="1"/>
        <rFont val="Arial"/>
        <family val="2"/>
      </rPr>
      <t>Core ID</t>
    </r>
    <r>
      <rPr>
        <sz val="10"/>
        <color theme="1"/>
        <rFont val="Arial"/>
        <family val="2"/>
      </rPr>
      <t xml:space="preserve"> is the identifier for the bulk density core: NAR = Narrow river marsh, Narragansett, RI; PAS = Passeonkquis marsh, Cranston, RI; LM = low marsh, MM = mid-marsh, HM = high marsh</t>
    </r>
  </si>
  <si>
    <r>
      <rPr>
        <b/>
        <sz val="10"/>
        <color theme="1"/>
        <rFont val="Arial"/>
        <family val="2"/>
      </rPr>
      <t>Total Core Length</t>
    </r>
    <r>
      <rPr>
        <sz val="10"/>
        <color theme="1"/>
        <rFont val="Arial"/>
        <family val="2"/>
      </rPr>
      <t xml:space="preserve"> is the total length of the bulk density core in cm</t>
    </r>
  </si>
  <si>
    <r>
      <rPr>
        <b/>
        <sz val="10"/>
        <color theme="1"/>
        <rFont val="Arial"/>
        <family val="2"/>
      </rPr>
      <t>Core Section</t>
    </r>
    <r>
      <rPr>
        <sz val="10"/>
        <color theme="1"/>
        <rFont val="Arial"/>
        <family val="2"/>
      </rPr>
      <t xml:space="preserve"> is the range of lengths in cm included in the specific core sub-section to which the data corresponds</t>
    </r>
  </si>
  <si>
    <r>
      <rPr>
        <b/>
        <sz val="10"/>
        <color theme="1"/>
        <rFont val="Arial"/>
        <family val="2"/>
      </rPr>
      <t>Core Width</t>
    </r>
    <r>
      <rPr>
        <sz val="10"/>
        <color theme="1"/>
        <rFont val="Arial"/>
        <family val="2"/>
      </rPr>
      <t xml:space="preserve"> is the width of the core section in cm</t>
    </r>
  </si>
  <si>
    <r>
      <rPr>
        <b/>
        <sz val="10"/>
        <color theme="1"/>
        <rFont val="Arial"/>
        <family val="2"/>
      </rPr>
      <t>Core Height</t>
    </r>
    <r>
      <rPr>
        <sz val="10"/>
        <color theme="1"/>
        <rFont val="Arial"/>
        <family val="2"/>
      </rPr>
      <t xml:space="preserve"> is the height of the core section in cm</t>
    </r>
  </si>
  <si>
    <r>
      <rPr>
        <b/>
        <sz val="10"/>
        <color theme="1"/>
        <rFont val="Arial"/>
        <family val="2"/>
      </rPr>
      <t>Core Depth</t>
    </r>
    <r>
      <rPr>
        <sz val="10"/>
        <color theme="1"/>
        <rFont val="Arial"/>
        <family val="2"/>
      </rPr>
      <t xml:space="preserve"> is the depth of the core section in cm</t>
    </r>
  </si>
  <si>
    <r>
      <rPr>
        <b/>
        <sz val="10"/>
        <color theme="1"/>
        <rFont val="Arial"/>
        <family val="2"/>
      </rPr>
      <t>Pan #</t>
    </r>
    <r>
      <rPr>
        <sz val="10"/>
        <color theme="1"/>
        <rFont val="Arial"/>
        <family val="2"/>
      </rPr>
      <t xml:space="preserve"> is the number of the aluminum pan in which the core section was dried</t>
    </r>
  </si>
  <si>
    <r>
      <rPr>
        <b/>
        <sz val="10"/>
        <color theme="1"/>
        <rFont val="Arial"/>
        <family val="2"/>
      </rPr>
      <t>Pan Tare</t>
    </r>
    <r>
      <rPr>
        <sz val="10"/>
        <color theme="1"/>
        <rFont val="Arial"/>
        <family val="2"/>
      </rPr>
      <t xml:space="preserve"> is the tare weight of the aluminum pan in g</t>
    </r>
  </si>
  <si>
    <r>
      <rPr>
        <b/>
        <sz val="10"/>
        <color theme="1"/>
        <rFont val="Arial"/>
        <family val="2"/>
      </rPr>
      <t>Pan + Wet</t>
    </r>
    <r>
      <rPr>
        <sz val="10"/>
        <color theme="1"/>
        <rFont val="Arial"/>
        <family val="2"/>
      </rPr>
      <t xml:space="preserve"> is the weight of the pan plus that of the core section before drying in g</t>
    </r>
  </si>
  <si>
    <r>
      <rPr>
        <b/>
        <sz val="10"/>
        <color theme="1"/>
        <rFont val="Arial"/>
        <family val="2"/>
      </rPr>
      <t>Pan + Dry</t>
    </r>
    <r>
      <rPr>
        <sz val="10"/>
        <color theme="1"/>
        <rFont val="Arial"/>
        <family val="2"/>
      </rPr>
      <t xml:space="preserve"> is the weight of the pan plus that of the core section after drying in g</t>
    </r>
  </si>
  <si>
    <r>
      <rPr>
        <b/>
        <sz val="10"/>
        <color theme="1"/>
        <rFont val="Arial"/>
        <family val="2"/>
      </rPr>
      <t>Wet</t>
    </r>
    <r>
      <rPr>
        <sz val="10"/>
        <color theme="1"/>
        <rFont val="Arial"/>
        <family val="2"/>
      </rPr>
      <t xml:space="preserve"> is the wet weight of the dried core section in g</t>
    </r>
  </si>
  <si>
    <r>
      <rPr>
        <b/>
        <sz val="10"/>
        <color theme="1"/>
        <rFont val="Arial"/>
        <family val="2"/>
      </rPr>
      <t>Dry</t>
    </r>
    <r>
      <rPr>
        <sz val="10"/>
        <color theme="1"/>
        <rFont val="Arial"/>
        <family val="2"/>
      </rPr>
      <t xml:space="preserve"> is the dry weight of the dried core section in g</t>
    </r>
  </si>
  <si>
    <r>
      <rPr>
        <b/>
        <sz val="10"/>
        <color theme="1"/>
        <rFont val="Arial"/>
        <family val="2"/>
      </rPr>
      <t>Volume</t>
    </r>
    <r>
      <rPr>
        <sz val="10"/>
        <color theme="1"/>
        <rFont val="Arial"/>
        <family val="2"/>
      </rPr>
      <t xml:space="preserve"> is the volume of the core section in cm</t>
    </r>
    <r>
      <rPr>
        <vertAlign val="superscript"/>
        <sz val="10"/>
        <color theme="1"/>
        <rFont val="Arial"/>
        <family val="2"/>
      </rPr>
      <t>3</t>
    </r>
  </si>
  <si>
    <r>
      <rPr>
        <b/>
        <sz val="10"/>
        <color theme="1"/>
        <rFont val="Arial"/>
        <family val="2"/>
      </rPr>
      <t>Bulk Density</t>
    </r>
    <r>
      <rPr>
        <sz val="10"/>
        <color theme="1"/>
        <rFont val="Arial"/>
        <family val="2"/>
      </rPr>
      <t xml:space="preserve"> is the dry weight of the core divided by the volume, reported in g/cm</t>
    </r>
    <r>
      <rPr>
        <vertAlign val="superscript"/>
        <sz val="10"/>
        <color theme="1"/>
        <rFont val="Arial"/>
        <family val="2"/>
      </rPr>
      <t>3</t>
    </r>
  </si>
  <si>
    <r>
      <rPr>
        <b/>
        <sz val="10"/>
        <color theme="1"/>
        <rFont val="Arial"/>
        <family val="2"/>
      </rPr>
      <t>Proportion Moisture</t>
    </r>
    <r>
      <rPr>
        <sz val="10"/>
        <color theme="1"/>
        <rFont val="Arial"/>
        <family val="2"/>
      </rPr>
      <t xml:space="preserve"> is the moisture content to the core section expressed as a fraction between 0 and 1</t>
    </r>
  </si>
  <si>
    <t>Table 5 Metadata</t>
  </si>
  <si>
    <r>
      <rPr>
        <b/>
        <sz val="10"/>
        <color theme="1"/>
        <rFont val="Arial"/>
        <family val="2"/>
      </rPr>
      <t>Elevation</t>
    </r>
    <r>
      <rPr>
        <sz val="10"/>
        <color theme="1"/>
        <rFont val="Arial"/>
        <family val="2"/>
      </rPr>
      <t xml:space="preserve"> is the measured elevation at the sample point in ft</t>
    </r>
  </si>
  <si>
    <r>
      <rPr>
        <b/>
        <sz val="10"/>
        <color theme="1"/>
        <rFont val="Arial"/>
        <family val="2"/>
      </rPr>
      <t>Day of Sampling</t>
    </r>
    <r>
      <rPr>
        <sz val="10"/>
        <color theme="1"/>
        <rFont val="Arial"/>
        <family val="2"/>
      </rPr>
      <t xml:space="preserve"> is the date on which the data was collected expressed as an sequential interger with the first day of sampling in the study set equal to 1</t>
    </r>
  </si>
  <si>
    <r>
      <rPr>
        <b/>
        <sz val="10"/>
        <color theme="1"/>
        <rFont val="Arial"/>
        <family val="2"/>
      </rPr>
      <t>Mean Calculated Salinity</t>
    </r>
    <r>
      <rPr>
        <sz val="10"/>
        <color theme="1"/>
        <rFont val="Arial"/>
        <family val="2"/>
      </rPr>
      <t xml:space="preserve"> is the mean of the calculated salinity values from all of the sampling points on that date, in ppt</t>
    </r>
  </si>
  <si>
    <t>Figure 4 Metadata</t>
  </si>
  <si>
    <t>Sample Dates Metadata</t>
  </si>
  <si>
    <r>
      <rPr>
        <b/>
        <sz val="10"/>
        <color theme="1"/>
        <rFont val="Arial"/>
        <family val="2"/>
      </rPr>
      <t>First column</t>
    </r>
    <r>
      <rPr>
        <sz val="10"/>
        <color theme="1"/>
        <rFont val="Arial"/>
        <family val="2"/>
      </rPr>
      <t xml:space="preserve"> is the date on which the data was collected</t>
    </r>
  </si>
  <si>
    <r>
      <rPr>
        <b/>
        <sz val="10"/>
        <color theme="1"/>
        <rFont val="Arial"/>
        <family val="2"/>
      </rPr>
      <t>Second column</t>
    </r>
    <r>
      <rPr>
        <sz val="10"/>
        <color theme="1"/>
        <rFont val="Arial"/>
        <family val="2"/>
      </rPr>
      <t xml:space="preserve"> is the year during which the data was collected</t>
    </r>
  </si>
  <si>
    <r>
      <rPr>
        <b/>
        <sz val="10"/>
        <color theme="1"/>
        <rFont val="Arial"/>
        <family val="2"/>
      </rPr>
      <t>Third column</t>
    </r>
    <r>
      <rPr>
        <sz val="10"/>
        <color theme="1"/>
        <rFont val="Arial"/>
        <family val="2"/>
      </rPr>
      <t xml:space="preserve"> is the month during which the data was collected</t>
    </r>
  </si>
  <si>
    <r>
      <rPr>
        <b/>
        <sz val="10"/>
        <color theme="1"/>
        <rFont val="Arial"/>
        <family val="2"/>
      </rPr>
      <t>Fourth column</t>
    </r>
    <r>
      <rPr>
        <sz val="10"/>
        <color theme="1"/>
        <rFont val="Arial"/>
        <family val="2"/>
      </rPr>
      <t xml:space="preserve"> is the date on which the data was collected expressed as a serial number, based on the convention that January 1, 1900 is serial number 1</t>
    </r>
  </si>
  <si>
    <t>Precip Metadata</t>
  </si>
  <si>
    <r>
      <rPr>
        <b/>
        <sz val="10"/>
        <color theme="1"/>
        <rFont val="Arial"/>
        <family val="2"/>
      </rPr>
      <t>First column</t>
    </r>
    <r>
      <rPr>
        <sz val="10"/>
        <color theme="1"/>
        <rFont val="Arial"/>
        <family val="2"/>
      </rPr>
      <t xml:space="preserve"> is the date for which precipitation data is reported</t>
    </r>
  </si>
  <si>
    <r>
      <rPr>
        <b/>
        <sz val="10"/>
        <color theme="1"/>
        <rFont val="Arial"/>
        <family val="2"/>
      </rPr>
      <t>NAR Precipitation</t>
    </r>
    <r>
      <rPr>
        <sz val="10"/>
        <color theme="1"/>
        <rFont val="Arial"/>
        <family val="2"/>
      </rPr>
      <t xml:space="preserve"> is the cumulative precipitation amount in liquid volume (inches) reported for the sample date at the closest National Climate Data Center reporting site in Kingston, RI</t>
    </r>
  </si>
  <si>
    <r>
      <rPr>
        <b/>
        <sz val="10"/>
        <color theme="1"/>
        <rFont val="Arial"/>
        <family val="2"/>
      </rPr>
      <t>PAS Precipitation</t>
    </r>
    <r>
      <rPr>
        <sz val="10"/>
        <color theme="1"/>
        <rFont val="Arial"/>
        <family val="2"/>
      </rPr>
      <t xml:space="preserve"> is the cumulative precipitation amount in liquid volume (inches) reported for the sample date at the closest National Climate Data Center reporting site in Providence, RI</t>
    </r>
  </si>
  <si>
    <r>
      <rPr>
        <b/>
        <sz val="10"/>
        <color theme="1"/>
        <rFont val="Arial"/>
        <family val="2"/>
      </rPr>
      <t>NAR Temp</t>
    </r>
    <r>
      <rPr>
        <sz val="10"/>
        <color theme="1"/>
        <rFont val="Arial"/>
        <family val="2"/>
      </rPr>
      <t xml:space="preserve"> is the mean temperature in degrees F reported for the sample date at the closest National Climate Data Center reporting site in Kingston, RI</t>
    </r>
  </si>
  <si>
    <r>
      <rPr>
        <b/>
        <sz val="10"/>
        <color theme="1"/>
        <rFont val="Arial"/>
        <family val="2"/>
      </rPr>
      <t>PAS Temp</t>
    </r>
    <r>
      <rPr>
        <sz val="10"/>
        <color theme="1"/>
        <rFont val="Arial"/>
        <family val="2"/>
      </rPr>
      <t xml:space="preserve"> is the mean temperature in degrees F reported for the sample date at the closest National Climate Data Center reporting site in Providence, RI</t>
    </r>
  </si>
  <si>
    <r>
      <rPr>
        <b/>
        <sz val="10"/>
        <color theme="1"/>
        <rFont val="Arial"/>
        <family val="2"/>
      </rPr>
      <t>Cells G2 - BK7</t>
    </r>
    <r>
      <rPr>
        <sz val="10"/>
        <color theme="1"/>
        <rFont val="Arial"/>
        <family val="2"/>
      </rPr>
      <t xml:space="preserve"> are a work area for calculating cumulative precipitation</t>
    </r>
  </si>
  <si>
    <r>
      <rPr>
        <b/>
        <sz val="10"/>
        <color theme="1"/>
        <rFont val="Arial"/>
        <family val="2"/>
      </rPr>
      <t>Cells L14 - AD41</t>
    </r>
    <r>
      <rPr>
        <sz val="10"/>
        <color theme="1"/>
        <rFont val="Arial"/>
        <family val="2"/>
      </rPr>
      <t xml:space="preserve"> are the calculated cumulative precipitation values:</t>
    </r>
  </si>
  <si>
    <r>
      <rPr>
        <b/>
        <sz val="10"/>
        <color theme="1"/>
        <rFont val="Arial"/>
        <family val="2"/>
      </rPr>
      <t>Columns P and X</t>
    </r>
    <r>
      <rPr>
        <sz val="10"/>
        <color theme="1"/>
        <rFont val="Arial"/>
        <family val="2"/>
      </rPr>
      <t xml:space="preserve"> are the dates on which the data was collected</t>
    </r>
  </si>
  <si>
    <t>Tides Metadata</t>
  </si>
  <si>
    <t>Mean Seawater Salinty Metadata</t>
  </si>
  <si>
    <r>
      <rPr>
        <b/>
        <sz val="10"/>
        <color theme="1"/>
        <rFont val="Arial"/>
        <family val="2"/>
      </rPr>
      <t>Day</t>
    </r>
    <r>
      <rPr>
        <sz val="10"/>
        <color theme="1"/>
        <rFont val="Arial"/>
        <family val="2"/>
      </rPr>
      <t xml:space="preserve"> is the date on which the data was collected expressed as a serial number, based on the convention that January 1, 1900 is serial number 1</t>
    </r>
  </si>
  <si>
    <r>
      <rPr>
        <b/>
        <sz val="10"/>
        <color theme="1"/>
        <rFont val="Arial"/>
        <family val="2"/>
      </rPr>
      <t>NAR SW Sal</t>
    </r>
    <r>
      <rPr>
        <sz val="10"/>
        <color theme="1"/>
        <rFont val="Arial"/>
        <family val="2"/>
      </rPr>
      <t xml:space="preserve"> is the seawater reported during the US EPA AED Bay Ecosystem Time Series sampling event at Station 5, GSO Dock, closest to the date on which the salinity data was collected</t>
    </r>
  </si>
  <si>
    <r>
      <rPr>
        <b/>
        <sz val="10"/>
        <color theme="1"/>
        <rFont val="Arial"/>
        <family val="2"/>
      </rPr>
      <t>PAS SW Sal</t>
    </r>
    <r>
      <rPr>
        <sz val="10"/>
        <color theme="1"/>
        <rFont val="Arial"/>
        <family val="2"/>
      </rPr>
      <t xml:space="preserve"> is the seawater reported during the US EPA AED Bay Ecosystem Time Series sampling event at Station 1, Pawtuxet Cove, closest to the date on which the salinity data was collected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</si>
</sst>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15" x14ac:knownFonts="1">
    <font>
      <sz val="11"/>
      <color theme="1"/>
      <name val="Calibri"/>
      <family val="2"/>
      <scheme val="minor"/>
    </font>
    <font>
      <sz val="10"/>
      <color theme="1"/>
      <name val="Arial"/>
      <family val="2"/>
    </font>
    <font>
      <b/>
      <sz val="10"/>
      <color theme="1"/>
      <name val="Arial"/>
      <family val="2"/>
    </font>
    <font>
      <b/>
      <i/>
      <sz val="10"/>
      <color theme="1"/>
      <name val="Arial"/>
      <family val="2"/>
    </font>
    <font>
      <b/>
      <vertAlign val="superscript"/>
      <sz val="10"/>
      <color theme="1"/>
      <name val="Arial"/>
      <family val="2"/>
    </font>
    <font>
      <u/>
      <sz val="11"/>
      <color theme="10"/>
      <name val="Calibri"/>
      <family val="2"/>
      <scheme val="minor"/>
    </font>
    <font>
      <i/>
      <sz val="10"/>
      <color theme="1"/>
      <name val="Arial"/>
      <family val="2"/>
    </font>
    <font>
      <sz val="10"/>
      <color rgb="FFFF0000"/>
      <name val="Arial"/>
      <family val="2"/>
    </font>
    <font>
      <sz val="8"/>
      <name val="Arial"/>
      <family val="2"/>
    </font>
    <font>
      <b/>
      <sz val="8"/>
      <name val="Arial"/>
      <family val="2"/>
    </font>
    <font>
      <b/>
      <vertAlign val="superscript"/>
      <sz val="8"/>
      <name val="Arial"/>
      <family val="2"/>
    </font>
    <font>
      <sz val="8"/>
      <color theme="1"/>
      <name val="Arial"/>
      <family val="2"/>
    </font>
    <font>
      <b/>
      <sz val="8"/>
      <color theme="1"/>
      <name val="Arial"/>
      <family val="2"/>
    </font>
    <font>
      <b/>
      <sz val="11"/>
      <color theme="1"/>
      <name val="Calibri"/>
      <family val="2"/>
      <scheme val="minor"/>
    </font>
    <font>
      <vertAlign val="superscript"/>
      <sz val="10"/>
      <color theme="1"/>
      <name val="Arial"/>
      <family val="2"/>
    </font>
  </fonts>
  <fills count="4">
    <fill>
      <patternFill patternType="none"/>
    </fill>
    <fill>
      <patternFill patternType="gray125"/>
    </fill>
    <fill>
      <patternFill patternType="solid">
        <fgColor rgb="FFFFC000"/>
        <bgColor indexed="64"/>
      </patternFill>
    </fill>
    <fill>
      <patternFill patternType="solid">
        <fgColor rgb="FF92D050"/>
        <bgColor indexed="64"/>
      </patternFill>
    </fill>
  </fills>
  <borders count="9">
    <border>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2">
    <xf numFmtId="0" fontId="0" fillId="0" borderId="0"/>
    <xf numFmtId="0" fontId="5" fillId="0" borderId="0" applyNumberFormat="0" applyFill="0" applyBorder="0" applyAlignment="0" applyProtection="0"/>
  </cellStyleXfs>
  <cellXfs count="136">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left"/>
    </xf>
    <xf numFmtId="164" fontId="1" fillId="0" borderId="0" xfId="0" applyNumberFormat="1" applyFont="1" applyAlignment="1">
      <alignment horizontal="center"/>
    </xf>
    <xf numFmtId="1" fontId="1" fillId="0" borderId="0" xfId="0" applyNumberFormat="1" applyFont="1" applyAlignment="1">
      <alignment horizontal="center"/>
    </xf>
    <xf numFmtId="165" fontId="1" fillId="0" borderId="0" xfId="0" applyNumberFormat="1" applyFont="1" applyAlignment="1">
      <alignment horizontal="center"/>
    </xf>
    <xf numFmtId="164" fontId="1" fillId="0" borderId="0" xfId="0" applyNumberFormat="1" applyFont="1"/>
    <xf numFmtId="2" fontId="1" fillId="0" borderId="0" xfId="0" applyNumberFormat="1" applyFont="1" applyAlignment="1">
      <alignment horizontal="center"/>
    </xf>
    <xf numFmtId="0" fontId="2" fillId="0" borderId="0" xfId="0" applyFont="1"/>
    <xf numFmtId="1" fontId="2" fillId="0" borderId="0" xfId="0" applyNumberFormat="1" applyFont="1" applyAlignment="1">
      <alignment horizontal="center" wrapText="1"/>
    </xf>
    <xf numFmtId="166" fontId="1" fillId="0" borderId="0" xfId="0" applyNumberFormat="1" applyFont="1" applyAlignment="1">
      <alignment horizontal="center"/>
    </xf>
    <xf numFmtId="164" fontId="2" fillId="0" borderId="0" xfId="0" applyNumberFormat="1" applyFont="1" applyAlignment="1">
      <alignment horizontal="center"/>
    </xf>
    <xf numFmtId="0" fontId="2" fillId="0" borderId="0" xfId="0" applyFont="1" applyAlignment="1">
      <alignment horizontal="left"/>
    </xf>
    <xf numFmtId="14" fontId="1" fillId="0" borderId="0" xfId="0" applyNumberFormat="1" applyFont="1" applyAlignment="1">
      <alignment horizontal="left"/>
    </xf>
    <xf numFmtId="0" fontId="2" fillId="0" borderId="0" xfId="0" applyFont="1" applyAlignment="1">
      <alignment horizontal="center" wrapText="1"/>
    </xf>
    <xf numFmtId="0" fontId="3"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right"/>
    </xf>
    <xf numFmtId="0" fontId="5" fillId="0" borderId="0" xfId="1" applyFill="1"/>
    <xf numFmtId="0" fontId="1" fillId="0" borderId="0" xfId="0" applyFont="1" applyAlignment="1">
      <alignment horizontal="center" wrapText="1"/>
    </xf>
    <xf numFmtId="0" fontId="2" fillId="0" borderId="0" xfId="0" applyFont="1" applyAlignment="1">
      <alignment horizontal="center"/>
    </xf>
    <xf numFmtId="17" fontId="2"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14" fontId="1" fillId="0" borderId="0" xfId="0" applyNumberFormat="1" applyFont="1" applyAlignment="1">
      <alignment horizontal="center"/>
    </xf>
    <xf numFmtId="166" fontId="2" fillId="0" borderId="0" xfId="0" applyNumberFormat="1" applyFont="1" applyAlignment="1">
      <alignment horizontal="center"/>
    </xf>
    <xf numFmtId="0" fontId="2" fillId="0" borderId="0" xfId="0" applyFont="1" applyAlignment="1">
      <alignment horizontal="center"/>
    </xf>
    <xf numFmtId="17" fontId="2" fillId="0" borderId="0" xfId="0" applyNumberFormat="1" applyFont="1" applyAlignment="1">
      <alignment horizontal="center"/>
    </xf>
    <xf numFmtId="0" fontId="1" fillId="0" borderId="0" xfId="0" applyFont="1" applyBorder="1"/>
    <xf numFmtId="16" fontId="1" fillId="0" borderId="0" xfId="0" quotePrefix="1" applyNumberFormat="1" applyFont="1"/>
    <xf numFmtId="0" fontId="1" fillId="0" borderId="0" xfId="0" quotePrefix="1" applyFont="1"/>
    <xf numFmtId="14" fontId="1" fillId="0" borderId="0" xfId="0" applyNumberFormat="1" applyFont="1"/>
    <xf numFmtId="0" fontId="1" fillId="0" borderId="7" xfId="0" applyFont="1" applyBorder="1" applyAlignment="1">
      <alignment horizontal="center"/>
    </xf>
    <xf numFmtId="0" fontId="1" fillId="2" borderId="0" xfId="0" applyFont="1" applyFill="1" applyBorder="1" applyAlignment="1">
      <alignment horizontal="center"/>
    </xf>
    <xf numFmtId="2" fontId="1" fillId="2" borderId="7" xfId="0" applyNumberFormat="1" applyFont="1" applyFill="1" applyBorder="1" applyAlignment="1">
      <alignment horizontal="center"/>
    </xf>
    <xf numFmtId="0" fontId="1" fillId="3" borderId="0" xfId="0" applyFont="1" applyFill="1" applyBorder="1" applyAlignment="1">
      <alignment horizontal="center"/>
    </xf>
    <xf numFmtId="2" fontId="1" fillId="3" borderId="3" xfId="0" applyNumberFormat="1" applyFont="1" applyFill="1" applyBorder="1" applyAlignment="1">
      <alignment horizontal="center"/>
    </xf>
    <xf numFmtId="0" fontId="1" fillId="0" borderId="7" xfId="0" applyFont="1" applyBorder="1" applyAlignment="1">
      <alignment horizontal="right"/>
    </xf>
    <xf numFmtId="164" fontId="2" fillId="2" borderId="6" xfId="0" applyNumberFormat="1" applyFont="1" applyFill="1" applyBorder="1" applyAlignment="1">
      <alignment horizontal="center"/>
    </xf>
    <xf numFmtId="0" fontId="2" fillId="2" borderId="8" xfId="0" applyFont="1" applyFill="1" applyBorder="1" applyAlignment="1">
      <alignment horizontal="center"/>
    </xf>
    <xf numFmtId="2" fontId="2" fillId="2" borderId="2" xfId="0" applyNumberFormat="1" applyFont="1" applyFill="1" applyBorder="1" applyAlignment="1">
      <alignment horizontal="center"/>
    </xf>
    <xf numFmtId="0" fontId="2" fillId="2" borderId="5" xfId="0" applyFont="1" applyFill="1" applyBorder="1" applyAlignment="1">
      <alignment horizontal="center"/>
    </xf>
    <xf numFmtId="164" fontId="2" fillId="3" borderId="2" xfId="0" applyNumberFormat="1" applyFont="1" applyFill="1" applyBorder="1" applyAlignment="1">
      <alignment horizontal="center"/>
    </xf>
    <xf numFmtId="0" fontId="2" fillId="3" borderId="5" xfId="0" applyFont="1" applyFill="1" applyBorder="1" applyAlignment="1">
      <alignment horizontal="center"/>
    </xf>
    <xf numFmtId="2" fontId="2" fillId="3" borderId="6" xfId="0" applyNumberFormat="1" applyFont="1" applyFill="1" applyBorder="1" applyAlignment="1">
      <alignment horizontal="center"/>
    </xf>
    <xf numFmtId="0" fontId="2" fillId="3" borderId="8" xfId="0" applyFont="1" applyFill="1" applyBorder="1" applyAlignment="1">
      <alignment horizontal="center"/>
    </xf>
    <xf numFmtId="14" fontId="3" fillId="0" borderId="6" xfId="0" applyNumberFormat="1" applyFont="1" applyBorder="1" applyAlignment="1">
      <alignment horizontal="center"/>
    </xf>
    <xf numFmtId="164" fontId="2" fillId="0" borderId="1" xfId="0" applyNumberFormat="1" applyFont="1" applyFill="1" applyBorder="1" applyAlignment="1">
      <alignment horizontal="center"/>
    </xf>
    <xf numFmtId="2" fontId="2" fillId="0" borderId="1" xfId="0" applyNumberFormat="1" applyFont="1" applyFill="1" applyBorder="1" applyAlignment="1">
      <alignment horizontal="center"/>
    </xf>
    <xf numFmtId="0" fontId="2" fillId="0" borderId="0" xfId="0" applyFont="1" applyFill="1" applyBorder="1" applyAlignment="1">
      <alignment horizontal="center"/>
    </xf>
    <xf numFmtId="2" fontId="1" fillId="0" borderId="7" xfId="0" applyNumberFormat="1" applyFont="1" applyFill="1" applyBorder="1" applyAlignment="1">
      <alignment horizontal="center"/>
    </xf>
    <xf numFmtId="0" fontId="1" fillId="0" borderId="0" xfId="0" applyFont="1" applyFill="1" applyBorder="1" applyAlignment="1">
      <alignment horizontal="center"/>
    </xf>
    <xf numFmtId="2" fontId="1" fillId="0" borderId="3" xfId="0" applyNumberFormat="1" applyFont="1" applyFill="1" applyBorder="1" applyAlignment="1">
      <alignment horizontal="center"/>
    </xf>
    <xf numFmtId="2" fontId="1" fillId="0" borderId="0" xfId="0" applyNumberFormat="1" applyFont="1" applyFill="1" applyBorder="1" applyAlignment="1">
      <alignment horizontal="center"/>
    </xf>
    <xf numFmtId="14" fontId="3" fillId="0" borderId="0" xfId="0" applyNumberFormat="1" applyFont="1" applyFill="1" applyBorder="1" applyAlignment="1">
      <alignment horizontal="center"/>
    </xf>
    <xf numFmtId="0" fontId="1" fillId="0" borderId="0" xfId="0" applyFont="1" applyFill="1" applyBorder="1" applyAlignment="1">
      <alignment horizontal="right"/>
    </xf>
    <xf numFmtId="0" fontId="1" fillId="0" borderId="0" xfId="0" applyFont="1" applyFill="1" applyBorder="1"/>
    <xf numFmtId="164" fontId="2"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6" fillId="0" borderId="0" xfId="0" applyFont="1" applyFill="1" applyBorder="1" applyAlignment="1">
      <alignment horizontal="centerContinuous"/>
    </xf>
    <xf numFmtId="0" fontId="1" fillId="0" borderId="0" xfId="0" applyFont="1" applyFill="1" applyBorder="1" applyAlignment="1"/>
    <xf numFmtId="0" fontId="2" fillId="0" borderId="0" xfId="0" applyFont="1" applyAlignment="1">
      <alignment horizontal="center"/>
    </xf>
    <xf numFmtId="0" fontId="2" fillId="0" borderId="0" xfId="0" applyFont="1" applyAlignment="1">
      <alignment horizontal="center"/>
    </xf>
    <xf numFmtId="2" fontId="2" fillId="0" borderId="0" xfId="0" applyNumberFormat="1" applyFont="1" applyAlignment="1">
      <alignment horizontal="center" wrapText="1"/>
    </xf>
    <xf numFmtId="166" fontId="2" fillId="0" borderId="0" xfId="0" applyNumberFormat="1" applyFont="1" applyAlignment="1">
      <alignment horizontal="center" wrapText="1"/>
    </xf>
    <xf numFmtId="165" fontId="2" fillId="0" borderId="0" xfId="0" applyNumberFormat="1" applyFont="1" applyAlignment="1">
      <alignment horizontal="center" wrapText="1"/>
    </xf>
    <xf numFmtId="16" fontId="1" fillId="0" borderId="0" xfId="0" quotePrefix="1" applyNumberFormat="1" applyFont="1" applyAlignment="1">
      <alignment horizontal="center"/>
    </xf>
    <xf numFmtId="0" fontId="1" fillId="0" borderId="0" xfId="0" quotePrefix="1" applyFont="1" applyAlignment="1">
      <alignment horizontal="center"/>
    </xf>
    <xf numFmtId="14" fontId="2" fillId="0" borderId="0" xfId="0" applyNumberFormat="1" applyFont="1" applyAlignment="1">
      <alignment horizontal="center" wrapText="1"/>
    </xf>
    <xf numFmtId="0" fontId="7" fillId="0" borderId="0" xfId="0" applyFont="1" applyAlignment="1">
      <alignment horizontal="center"/>
    </xf>
    <xf numFmtId="0" fontId="8" fillId="0" borderId="0" xfId="0" applyFont="1"/>
    <xf numFmtId="0" fontId="8" fillId="0" borderId="0" xfId="0" applyFont="1" applyFill="1" applyBorder="1" applyAlignment="1">
      <alignment horizontal="center"/>
    </xf>
    <xf numFmtId="165" fontId="8" fillId="0" borderId="0" xfId="0" applyNumberFormat="1" applyFont="1" applyAlignment="1">
      <alignment horizontal="center"/>
    </xf>
    <xf numFmtId="0" fontId="8" fillId="0" borderId="0" xfId="0" applyFont="1" applyBorder="1" applyAlignment="1">
      <alignment horizontal="left"/>
    </xf>
    <xf numFmtId="0" fontId="8" fillId="0" borderId="0" xfId="0" applyFont="1" applyAlignment="1">
      <alignment horizontal="left"/>
    </xf>
    <xf numFmtId="0" fontId="8" fillId="0" borderId="0" xfId="0" applyFont="1" applyAlignment="1">
      <alignment horizontal="center"/>
    </xf>
    <xf numFmtId="0" fontId="8" fillId="0" borderId="0" xfId="0" applyFont="1" applyBorder="1" applyAlignment="1">
      <alignment horizontal="center"/>
    </xf>
    <xf numFmtId="165" fontId="8" fillId="0" borderId="0" xfId="0" applyNumberFormat="1" applyFont="1" applyBorder="1" applyAlignment="1">
      <alignment horizontal="center"/>
    </xf>
    <xf numFmtId="0" fontId="8" fillId="0" borderId="0" xfId="0" applyFont="1" applyFill="1" applyBorder="1" applyAlignment="1">
      <alignment horizontal="left"/>
    </xf>
    <xf numFmtId="0" fontId="8" fillId="0" borderId="0" xfId="0" applyFont="1" applyFill="1" applyAlignment="1">
      <alignment horizontal="left"/>
    </xf>
    <xf numFmtId="0" fontId="11" fillId="0" borderId="0" xfId="0" applyFont="1"/>
    <xf numFmtId="0" fontId="11" fillId="0" borderId="0" xfId="0" applyFont="1" applyBorder="1"/>
    <xf numFmtId="0" fontId="11" fillId="0" borderId="0" xfId="0" applyFont="1" applyAlignment="1">
      <alignment horizontal="center"/>
    </xf>
    <xf numFmtId="0" fontId="12" fillId="0" borderId="0" xfId="0" applyFont="1" applyAlignment="1">
      <alignment horizontal="center"/>
    </xf>
    <xf numFmtId="0" fontId="9" fillId="0" borderId="0" xfId="0" applyFont="1"/>
    <xf numFmtId="2" fontId="9" fillId="0" borderId="0" xfId="0" applyNumberFormat="1" applyFont="1" applyFill="1" applyBorder="1" applyAlignment="1">
      <alignment horizontal="center"/>
    </xf>
    <xf numFmtId="2" fontId="8" fillId="0" borderId="0" xfId="0" applyNumberFormat="1" applyFont="1" applyAlignment="1">
      <alignment horizontal="center"/>
    </xf>
    <xf numFmtId="2" fontId="11" fillId="0" borderId="0" xfId="0" applyNumberFormat="1" applyFont="1"/>
    <xf numFmtId="2" fontId="8" fillId="0" borderId="0" xfId="0" applyNumberFormat="1" applyFont="1" applyFill="1" applyBorder="1" applyAlignment="1">
      <alignment horizontal="center"/>
    </xf>
    <xf numFmtId="2" fontId="8" fillId="0" borderId="0" xfId="0" applyNumberFormat="1" applyFont="1" applyAlignment="1">
      <alignment horizontal="right"/>
    </xf>
    <xf numFmtId="2" fontId="8" fillId="0" borderId="0" xfId="0" applyNumberFormat="1" applyFont="1" applyBorder="1" applyAlignment="1">
      <alignment horizontal="center"/>
    </xf>
    <xf numFmtId="2" fontId="8" fillId="0" borderId="0" xfId="0" applyNumberFormat="1" applyFont="1" applyAlignment="1">
      <alignment horizontal="left"/>
    </xf>
    <xf numFmtId="2" fontId="11" fillId="0" borderId="0" xfId="0" applyNumberFormat="1" applyFont="1" applyBorder="1"/>
    <xf numFmtId="2" fontId="8" fillId="0" borderId="0" xfId="0" applyNumberFormat="1" applyFont="1" applyFill="1" applyAlignment="1">
      <alignment horizontal="center"/>
    </xf>
    <xf numFmtId="2" fontId="8" fillId="0" borderId="0" xfId="0" applyNumberFormat="1" applyFont="1"/>
    <xf numFmtId="2" fontId="8" fillId="0" borderId="0" xfId="0" applyNumberFormat="1" applyFont="1" applyFill="1"/>
    <xf numFmtId="2" fontId="8" fillId="0" borderId="0" xfId="0" applyNumberFormat="1" applyFont="1" applyFill="1" applyBorder="1"/>
    <xf numFmtId="165" fontId="9" fillId="0" borderId="0" xfId="0" applyNumberFormat="1" applyFont="1" applyAlignment="1">
      <alignment horizontal="center"/>
    </xf>
    <xf numFmtId="165" fontId="9" fillId="0" borderId="0" xfId="0" applyNumberFormat="1" applyFont="1" applyFill="1" applyBorder="1" applyAlignment="1">
      <alignment horizontal="center"/>
    </xf>
    <xf numFmtId="165" fontId="9" fillId="0" borderId="0" xfId="0" quotePrefix="1" applyNumberFormat="1" applyFont="1" applyFill="1" applyBorder="1" applyAlignment="1">
      <alignment horizontal="center"/>
    </xf>
    <xf numFmtId="165" fontId="11" fillId="0" borderId="0" xfId="0" applyNumberFormat="1" applyFont="1"/>
    <xf numFmtId="165" fontId="8" fillId="0" borderId="0" xfId="0" applyNumberFormat="1" applyFont="1" applyFill="1" applyBorder="1" applyAlignment="1">
      <alignment horizontal="center"/>
    </xf>
    <xf numFmtId="165" fontId="8" fillId="0" borderId="0" xfId="0" applyNumberFormat="1" applyFont="1" applyAlignment="1">
      <alignment horizontal="right"/>
    </xf>
    <xf numFmtId="165" fontId="8" fillId="0" borderId="0" xfId="0" applyNumberFormat="1" applyFont="1" applyAlignment="1">
      <alignment horizontal="left"/>
    </xf>
    <xf numFmtId="165" fontId="11" fillId="0" borderId="0" xfId="0" applyNumberFormat="1" applyFont="1" applyBorder="1"/>
    <xf numFmtId="165" fontId="8" fillId="0" borderId="0" xfId="0" applyNumberFormat="1" applyFont="1" applyFill="1" applyAlignment="1">
      <alignment horizontal="center"/>
    </xf>
    <xf numFmtId="165" fontId="8" fillId="0" borderId="0" xfId="0" applyNumberFormat="1" applyFont="1"/>
    <xf numFmtId="165" fontId="8" fillId="0" borderId="0" xfId="0" applyNumberFormat="1" applyFont="1" applyFill="1"/>
    <xf numFmtId="165" fontId="8" fillId="0" borderId="0" xfId="0" applyNumberFormat="1" applyFont="1" applyFill="1" applyBorder="1"/>
    <xf numFmtId="165" fontId="11" fillId="0" borderId="0" xfId="0" applyNumberFormat="1" applyFont="1" applyAlignment="1">
      <alignment horizontal="center"/>
    </xf>
    <xf numFmtId="0" fontId="11" fillId="0" borderId="6" xfId="0" applyFont="1" applyBorder="1"/>
    <xf numFmtId="165" fontId="12" fillId="0" borderId="1" xfId="0" applyNumberFormat="1" applyFont="1" applyBorder="1" applyAlignment="1">
      <alignment horizontal="center"/>
    </xf>
    <xf numFmtId="165" fontId="11" fillId="0" borderId="1" xfId="0" applyNumberFormat="1" applyFont="1" applyBorder="1" applyAlignment="1">
      <alignment horizontal="center"/>
    </xf>
    <xf numFmtId="0" fontId="11" fillId="0" borderId="1" xfId="0" applyFont="1" applyBorder="1"/>
    <xf numFmtId="0" fontId="11" fillId="0" borderId="2" xfId="0" applyFont="1" applyBorder="1"/>
    <xf numFmtId="0" fontId="11" fillId="0" borderId="7" xfId="0" applyFont="1" applyBorder="1"/>
    <xf numFmtId="165" fontId="11" fillId="0" borderId="0" xfId="0" applyNumberFormat="1" applyFont="1" applyBorder="1" applyAlignment="1">
      <alignment horizontal="center"/>
    </xf>
    <xf numFmtId="165" fontId="11" fillId="0" borderId="0" xfId="0" applyNumberFormat="1" applyFont="1" applyBorder="1" applyAlignment="1">
      <alignment horizontal="left"/>
    </xf>
    <xf numFmtId="0" fontId="11" fillId="0" borderId="3" xfId="0" applyFont="1" applyBorder="1"/>
    <xf numFmtId="0" fontId="11" fillId="0" borderId="8" xfId="0" applyFont="1" applyBorder="1"/>
    <xf numFmtId="165" fontId="11" fillId="0" borderId="4" xfId="0" applyNumberFormat="1" applyFont="1" applyBorder="1" applyAlignment="1">
      <alignment horizontal="center"/>
    </xf>
    <xf numFmtId="0" fontId="11" fillId="0" borderId="4" xfId="0" applyFont="1" applyBorder="1"/>
    <xf numFmtId="0" fontId="11" fillId="0" borderId="5" xfId="0" applyFont="1" applyBorder="1"/>
    <xf numFmtId="17" fontId="2" fillId="0" borderId="0" xfId="0" applyNumberFormat="1" applyFont="1" applyAlignment="1"/>
    <xf numFmtId="166" fontId="8" fillId="0" borderId="0" xfId="0" applyNumberFormat="1" applyFont="1" applyFill="1" applyBorder="1" applyAlignment="1">
      <alignment horizontal="center"/>
    </xf>
    <xf numFmtId="1" fontId="2" fillId="0" borderId="0" xfId="0" applyNumberFormat="1" applyFont="1" applyAlignment="1">
      <alignment horizontal="left"/>
    </xf>
    <xf numFmtId="0" fontId="3" fillId="0" borderId="0" xfId="0" applyFont="1" applyFill="1" applyBorder="1" applyAlignment="1">
      <alignment horizontal="left"/>
    </xf>
    <xf numFmtId="14" fontId="3" fillId="0" borderId="0" xfId="0" applyNumberFormat="1" applyFont="1" applyFill="1" applyBorder="1" applyAlignment="1">
      <alignment horizontal="left"/>
    </xf>
    <xf numFmtId="0" fontId="3"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194</xdr:row>
      <xdr:rowOff>104775</xdr:rowOff>
    </xdr:from>
    <xdr:to>
      <xdr:col>16</xdr:col>
      <xdr:colOff>191051</xdr:colOff>
      <xdr:row>229</xdr:row>
      <xdr:rowOff>46206</xdr:rowOff>
    </xdr:to>
    <xdr:pic>
      <xdr:nvPicPr>
        <xdr:cNvPr id="120" name="Picture 119" descr="There are a series of calculations for each sample event that result in a tide state value for each site.  Timing of high and low tides and tide height were obtained from tide tables published at &quot;http://www.tides.net/rhodeisland/1750/&quot;.  An increment of tide height chage (in inches per minute) was calculated and used to determine the absolute tide height at the time of sampling.  This was converted to a proportion of tide range by dividing by the tide height at time of sampling by the height at high tide on the sampling day.  The proportion of tide range was then used in the AIC models." title="Description of Tide State Calculation Boxes">
          <a:extLst>
            <a:ext uri="{FF2B5EF4-FFF2-40B4-BE49-F238E27FC236}">
              <a16:creationId xmlns:a16="http://schemas.microsoft.com/office/drawing/2014/main" id="{54573F16-7A20-46E5-A60F-CB32C75DCF63}"/>
            </a:ext>
          </a:extLst>
        </xdr:cNvPr>
        <xdr:cNvPicPr>
          <a:picLocks noChangeAspect="1"/>
        </xdr:cNvPicPr>
      </xdr:nvPicPr>
      <xdr:blipFill>
        <a:blip xmlns:r="http://schemas.openxmlformats.org/officeDocument/2006/relationships" r:embed="rId1"/>
        <a:stretch>
          <a:fillRect/>
        </a:stretch>
      </xdr:blipFill>
      <xdr:spPr>
        <a:xfrm>
          <a:off x="276225" y="31518225"/>
          <a:ext cx="10754276" cy="56088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93</xdr:row>
      <xdr:rowOff>0</xdr:rowOff>
    </xdr:from>
    <xdr:to>
      <xdr:col>17</xdr:col>
      <xdr:colOff>391076</xdr:colOff>
      <xdr:row>127</xdr:row>
      <xdr:rowOff>103356</xdr:rowOff>
    </xdr:to>
    <xdr:pic>
      <xdr:nvPicPr>
        <xdr:cNvPr id="2" name="Picture 1" descr="There are a series of calculations for each sample event that result in a tide state value for each site.  Timing of high and low tides and tide height were obtained from tide tables published at &quot;http://www.tides.net/rhodeisland/1750/&quot;.  An increment of tide height chage (in inches per minute) was calculated and used to determine the absolute tide height at the time of sampling.  This was converted to a proportion of tide range by dividing by the tide height at time of sampling by the height at high tide on the sampling day.  The proportion of tide range was then used in the AIC models." title="Description of Tide State Calculation Boxes">
          <a:extLst>
            <a:ext uri="{FF2B5EF4-FFF2-40B4-BE49-F238E27FC236}">
              <a16:creationId xmlns:a16="http://schemas.microsoft.com/office/drawing/2014/main" id="{62AA4110-95F9-4229-8FDF-AB97AC90F32E}"/>
            </a:ext>
          </a:extLst>
        </xdr:cNvPr>
        <xdr:cNvPicPr>
          <a:picLocks noChangeAspect="1"/>
        </xdr:cNvPicPr>
      </xdr:nvPicPr>
      <xdr:blipFill>
        <a:blip xmlns:r="http://schemas.openxmlformats.org/officeDocument/2006/relationships" r:embed="rId1"/>
        <a:stretch>
          <a:fillRect/>
        </a:stretch>
      </xdr:blipFill>
      <xdr:spPr>
        <a:xfrm>
          <a:off x="0" y="15344775"/>
          <a:ext cx="10754276" cy="56088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cdc.noaa.gov/cdo-web/"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EBF53-3D92-4D1F-8DA5-9B9E16562A79}">
  <dimension ref="A1:M2228"/>
  <sheetViews>
    <sheetView workbookViewId="0"/>
  </sheetViews>
  <sheetFormatPr defaultRowHeight="12.75" x14ac:dyDescent="0.2"/>
  <cols>
    <col min="1" max="1" width="9.140625" style="2"/>
    <col min="2" max="2" width="11.140625" style="2" customWidth="1"/>
    <col min="3" max="3" width="9.140625" style="11"/>
    <col min="4" max="4" width="10.140625" style="11" bestFit="1" customWidth="1"/>
    <col min="5" max="5" width="12.5703125" style="5" customWidth="1"/>
    <col min="6" max="6" width="10.42578125" style="5" customWidth="1"/>
    <col min="7" max="7" width="10.85546875" style="8" customWidth="1"/>
    <col min="8" max="11" width="9.140625" style="8"/>
    <col min="12" max="12" width="10.85546875" style="8" customWidth="1"/>
    <col min="13" max="13" width="9.140625" style="8"/>
    <col min="14" max="16384" width="9.140625" style="1"/>
  </cols>
  <sheetData>
    <row r="1" spans="1:9" ht="39.75" x14ac:dyDescent="0.2">
      <c r="A1" s="69" t="s">
        <v>75</v>
      </c>
      <c r="B1" s="15" t="s">
        <v>76</v>
      </c>
      <c r="C1" s="71" t="s">
        <v>82</v>
      </c>
      <c r="D1" s="71" t="s">
        <v>83</v>
      </c>
      <c r="E1" s="10" t="s">
        <v>84</v>
      </c>
      <c r="F1" s="10" t="s">
        <v>85</v>
      </c>
      <c r="G1" s="70" t="s">
        <v>79</v>
      </c>
    </row>
    <row r="2" spans="1:9" x14ac:dyDescent="0.2">
      <c r="A2" s="2" t="s">
        <v>0</v>
      </c>
      <c r="B2" s="29">
        <v>42307</v>
      </c>
      <c r="C2" s="11">
        <v>41.447983368099997</v>
      </c>
      <c r="D2" s="11">
        <v>-71.449430486799997</v>
      </c>
      <c r="E2" s="5">
        <v>505</v>
      </c>
      <c r="F2" s="5">
        <v>40</v>
      </c>
      <c r="G2" s="8">
        <v>33.998000000000005</v>
      </c>
    </row>
    <row r="3" spans="1:9" x14ac:dyDescent="0.2">
      <c r="A3" s="2" t="s">
        <v>0</v>
      </c>
      <c r="B3" s="29">
        <v>42307</v>
      </c>
      <c r="C3" s="11">
        <v>41.447924368099997</v>
      </c>
      <c r="D3" s="11">
        <v>-71.449485320099996</v>
      </c>
      <c r="E3" s="5">
        <v>433</v>
      </c>
      <c r="G3" s="8">
        <v>29.93</v>
      </c>
      <c r="I3" s="132" t="s">
        <v>167</v>
      </c>
    </row>
    <row r="4" spans="1:9" x14ac:dyDescent="0.2">
      <c r="A4" s="2" t="s">
        <v>0</v>
      </c>
      <c r="B4" s="29">
        <v>42307</v>
      </c>
      <c r="C4" s="11">
        <v>41.4478797015</v>
      </c>
      <c r="D4" s="11">
        <v>-71.449541820099995</v>
      </c>
      <c r="E4" s="5">
        <v>245</v>
      </c>
      <c r="F4" s="5">
        <v>25</v>
      </c>
      <c r="G4" s="8">
        <v>19.308</v>
      </c>
    </row>
    <row r="5" spans="1:9" x14ac:dyDescent="0.2">
      <c r="A5" s="2" t="s">
        <v>0</v>
      </c>
      <c r="B5" s="29">
        <v>42307</v>
      </c>
      <c r="C5" s="11">
        <v>41.447840701499999</v>
      </c>
      <c r="D5" s="11">
        <v>-71.449469820100006</v>
      </c>
      <c r="E5" s="5">
        <v>449</v>
      </c>
      <c r="G5" s="8">
        <v>30.834</v>
      </c>
    </row>
    <row r="6" spans="1:9" x14ac:dyDescent="0.2">
      <c r="A6" s="2" t="s">
        <v>0</v>
      </c>
      <c r="B6" s="29">
        <v>42307</v>
      </c>
      <c r="C6" s="11">
        <v>41.447818201499999</v>
      </c>
      <c r="D6" s="11">
        <v>-71.4493603202</v>
      </c>
      <c r="E6" s="5">
        <v>541</v>
      </c>
      <c r="G6" s="8">
        <v>36.032000000000004</v>
      </c>
    </row>
    <row r="7" spans="1:9" x14ac:dyDescent="0.2">
      <c r="A7" s="2" t="s">
        <v>0</v>
      </c>
      <c r="B7" s="29">
        <v>42307</v>
      </c>
      <c r="C7" s="11">
        <v>41.447741868199998</v>
      </c>
      <c r="D7" s="11">
        <v>-71.449411486800003</v>
      </c>
      <c r="E7" s="5">
        <v>428</v>
      </c>
      <c r="G7" s="8">
        <v>29.647500000000001</v>
      </c>
    </row>
    <row r="8" spans="1:9" x14ac:dyDescent="0.2">
      <c r="A8" s="2" t="s">
        <v>0</v>
      </c>
      <c r="B8" s="29">
        <v>42307</v>
      </c>
      <c r="C8" s="11">
        <v>41.447706201499997</v>
      </c>
      <c r="D8" s="11">
        <v>-71.449486986799997</v>
      </c>
      <c r="E8" s="5">
        <v>291</v>
      </c>
      <c r="F8" s="5">
        <v>30</v>
      </c>
      <c r="G8" s="8">
        <v>21.907</v>
      </c>
    </row>
    <row r="9" spans="1:9" x14ac:dyDescent="0.2">
      <c r="A9" s="2" t="s">
        <v>0</v>
      </c>
      <c r="B9" s="29">
        <v>42307</v>
      </c>
      <c r="C9" s="11">
        <v>41.447675868200001</v>
      </c>
      <c r="D9" s="11">
        <v>-71.449539153499998</v>
      </c>
      <c r="E9" s="5">
        <v>62</v>
      </c>
      <c r="F9" s="5">
        <v>6</v>
      </c>
      <c r="G9" s="8">
        <v>8.9684999999999988</v>
      </c>
    </row>
    <row r="10" spans="1:9" x14ac:dyDescent="0.2">
      <c r="A10" s="2" t="s">
        <v>0</v>
      </c>
      <c r="B10" s="29">
        <v>42307</v>
      </c>
      <c r="C10" s="11">
        <v>41.447638201499998</v>
      </c>
      <c r="D10" s="11">
        <v>-71.449490820099996</v>
      </c>
      <c r="E10" s="5">
        <v>203</v>
      </c>
      <c r="G10" s="8">
        <v>16.934999999999999</v>
      </c>
    </row>
    <row r="11" spans="1:9" x14ac:dyDescent="0.2">
      <c r="A11" s="2" t="s">
        <v>0</v>
      </c>
      <c r="B11" s="29">
        <v>42307</v>
      </c>
      <c r="C11" s="11">
        <v>41.447603034799997</v>
      </c>
      <c r="D11" s="11">
        <v>-71.449409986800006</v>
      </c>
      <c r="E11" s="5">
        <v>435</v>
      </c>
      <c r="G11" s="8">
        <v>30.042999999999999</v>
      </c>
    </row>
    <row r="12" spans="1:9" x14ac:dyDescent="0.2">
      <c r="A12" s="2" t="s">
        <v>0</v>
      </c>
      <c r="B12" s="29">
        <v>42307</v>
      </c>
      <c r="C12" s="11">
        <v>41.447536368199998</v>
      </c>
      <c r="D12" s="11">
        <v>-71.449310153499994</v>
      </c>
      <c r="E12" s="5">
        <v>576</v>
      </c>
      <c r="F12" s="5">
        <v>35</v>
      </c>
      <c r="G12" s="8">
        <v>38.009500000000003</v>
      </c>
    </row>
    <row r="13" spans="1:9" x14ac:dyDescent="0.2">
      <c r="A13" s="2" t="s">
        <v>0</v>
      </c>
      <c r="B13" s="29">
        <v>42307</v>
      </c>
      <c r="C13" s="11">
        <v>41.447511034900003</v>
      </c>
      <c r="D13" s="11">
        <v>-71.449367653500005</v>
      </c>
      <c r="E13" s="5">
        <v>556</v>
      </c>
      <c r="G13" s="8">
        <v>36.8795</v>
      </c>
    </row>
    <row r="14" spans="1:9" x14ac:dyDescent="0.2">
      <c r="A14" s="2" t="s">
        <v>0</v>
      </c>
      <c r="B14" s="29">
        <v>42307</v>
      </c>
      <c r="C14" s="11">
        <v>41.447458034900002</v>
      </c>
      <c r="D14" s="11">
        <v>-71.449474820099994</v>
      </c>
      <c r="E14" s="5">
        <v>301</v>
      </c>
      <c r="G14" s="8">
        <v>22.471999999999998</v>
      </c>
    </row>
    <row r="15" spans="1:9" x14ac:dyDescent="0.2">
      <c r="A15" s="2" t="s">
        <v>0</v>
      </c>
      <c r="B15" s="29">
        <v>42307</v>
      </c>
      <c r="C15" s="11">
        <v>41.447395201600003</v>
      </c>
      <c r="D15" s="11">
        <v>-71.449551653499995</v>
      </c>
      <c r="E15" s="5">
        <v>44</v>
      </c>
      <c r="G15" s="8">
        <v>7.9514999999999993</v>
      </c>
    </row>
    <row r="16" spans="1:9" x14ac:dyDescent="0.2">
      <c r="A16" s="2" t="s">
        <v>0</v>
      </c>
      <c r="B16" s="29">
        <v>42307</v>
      </c>
      <c r="C16" s="11">
        <v>41.447351868200002</v>
      </c>
      <c r="D16" s="11">
        <v>-71.449442986799994</v>
      </c>
      <c r="E16" s="5">
        <v>277</v>
      </c>
      <c r="G16" s="8">
        <v>21.116</v>
      </c>
    </row>
    <row r="17" spans="1:7" x14ac:dyDescent="0.2">
      <c r="A17" s="2" t="s">
        <v>0</v>
      </c>
      <c r="B17" s="29">
        <v>42307</v>
      </c>
      <c r="C17" s="11">
        <v>41.447317368199997</v>
      </c>
      <c r="D17" s="11">
        <v>-71.449330653499999</v>
      </c>
      <c r="E17" s="5">
        <v>535</v>
      </c>
      <c r="G17" s="8">
        <v>35.692999999999998</v>
      </c>
    </row>
    <row r="18" spans="1:7" x14ac:dyDescent="0.2">
      <c r="A18" s="2" t="s">
        <v>0</v>
      </c>
      <c r="B18" s="29">
        <v>42307</v>
      </c>
      <c r="C18" s="11">
        <v>41.447280868199996</v>
      </c>
      <c r="D18" s="11">
        <v>-71.4492406536</v>
      </c>
      <c r="E18" s="5">
        <v>575</v>
      </c>
      <c r="G18" s="8">
        <v>37.953000000000003</v>
      </c>
    </row>
    <row r="19" spans="1:7" x14ac:dyDescent="0.2">
      <c r="A19" s="2" t="s">
        <v>0</v>
      </c>
      <c r="B19" s="29">
        <v>42307</v>
      </c>
      <c r="C19" s="11">
        <v>41.447238034900003</v>
      </c>
      <c r="D19" s="11">
        <v>-71.449384820199995</v>
      </c>
      <c r="E19" s="5">
        <v>447</v>
      </c>
      <c r="G19" s="8">
        <v>30.721</v>
      </c>
    </row>
    <row r="20" spans="1:7" x14ac:dyDescent="0.2">
      <c r="A20" s="2" t="s">
        <v>0</v>
      </c>
      <c r="B20" s="29">
        <v>42307</v>
      </c>
      <c r="C20" s="11">
        <v>41.447192701600002</v>
      </c>
      <c r="D20" s="11">
        <v>-71.449475820200007</v>
      </c>
      <c r="E20" s="5">
        <v>338</v>
      </c>
      <c r="F20" s="5">
        <v>30</v>
      </c>
      <c r="G20" s="8">
        <v>24.5625</v>
      </c>
    </row>
    <row r="21" spans="1:7" x14ac:dyDescent="0.2">
      <c r="A21" s="2" t="s">
        <v>0</v>
      </c>
      <c r="B21" s="29">
        <v>42307</v>
      </c>
      <c r="C21" s="11">
        <v>41.447124368300003</v>
      </c>
      <c r="D21" s="11">
        <v>-71.449593320100007</v>
      </c>
      <c r="E21" s="5">
        <v>119</v>
      </c>
      <c r="G21" s="8">
        <v>12.189</v>
      </c>
    </row>
    <row r="22" spans="1:7" x14ac:dyDescent="0.2">
      <c r="A22" s="2" t="s">
        <v>0</v>
      </c>
      <c r="B22" s="29">
        <v>42307</v>
      </c>
      <c r="C22" s="11">
        <v>41.447073868300002</v>
      </c>
      <c r="D22" s="11">
        <v>-71.449495486800004</v>
      </c>
      <c r="E22" s="5">
        <v>307</v>
      </c>
      <c r="G22" s="8">
        <v>22.811</v>
      </c>
    </row>
    <row r="23" spans="1:7" x14ac:dyDescent="0.2">
      <c r="A23" s="2" t="s">
        <v>0</v>
      </c>
      <c r="B23" s="29">
        <v>42307</v>
      </c>
      <c r="C23" s="11">
        <v>41.447033701599999</v>
      </c>
      <c r="D23" s="11">
        <v>-71.449403986899995</v>
      </c>
      <c r="E23" s="5">
        <v>379</v>
      </c>
      <c r="G23" s="8">
        <v>26.878999999999998</v>
      </c>
    </row>
    <row r="24" spans="1:7" x14ac:dyDescent="0.2">
      <c r="A24" s="2" t="s">
        <v>0</v>
      </c>
      <c r="B24" s="29">
        <v>42307</v>
      </c>
      <c r="C24" s="11">
        <v>41.4469903683</v>
      </c>
      <c r="D24" s="11">
        <v>-71.449353986899993</v>
      </c>
      <c r="E24" s="5">
        <v>603</v>
      </c>
      <c r="G24" s="8">
        <v>39.534999999999997</v>
      </c>
    </row>
    <row r="25" spans="1:7" x14ac:dyDescent="0.2">
      <c r="A25" s="2" t="s">
        <v>0</v>
      </c>
      <c r="B25" s="29">
        <v>42307</v>
      </c>
      <c r="C25" s="11">
        <v>41.446978368300002</v>
      </c>
      <c r="D25" s="11">
        <v>-71.449447986799996</v>
      </c>
      <c r="E25" s="5">
        <v>390</v>
      </c>
      <c r="G25" s="8">
        <v>27.500499999999999</v>
      </c>
    </row>
    <row r="26" spans="1:7" x14ac:dyDescent="0.2">
      <c r="A26" s="2" t="s">
        <v>0</v>
      </c>
      <c r="B26" s="29">
        <v>42307</v>
      </c>
      <c r="C26" s="11">
        <v>41.446965534999997</v>
      </c>
      <c r="D26" s="11">
        <v>-71.449558653500006</v>
      </c>
      <c r="E26" s="5">
        <v>252</v>
      </c>
      <c r="G26" s="8">
        <v>19.703499999999998</v>
      </c>
    </row>
    <row r="27" spans="1:7" x14ac:dyDescent="0.2">
      <c r="A27" s="2" t="s">
        <v>0</v>
      </c>
      <c r="B27" s="29">
        <v>42307</v>
      </c>
      <c r="C27" s="11">
        <v>41.446892034999998</v>
      </c>
      <c r="D27" s="11">
        <v>-71.449512986800002</v>
      </c>
      <c r="E27" s="5">
        <v>332</v>
      </c>
      <c r="G27" s="8">
        <v>24.223499999999998</v>
      </c>
    </row>
    <row r="28" spans="1:7" x14ac:dyDescent="0.2">
      <c r="A28" s="2" t="s">
        <v>0</v>
      </c>
      <c r="B28" s="29">
        <v>42307</v>
      </c>
      <c r="C28" s="11">
        <v>41.446831035000002</v>
      </c>
      <c r="D28" s="11">
        <v>-71.449523320200001</v>
      </c>
      <c r="E28" s="5">
        <v>510</v>
      </c>
      <c r="G28" s="8">
        <v>34.280500000000004</v>
      </c>
    </row>
    <row r="29" spans="1:7" x14ac:dyDescent="0.2">
      <c r="A29" s="2" t="s">
        <v>0</v>
      </c>
      <c r="B29" s="29">
        <v>42307</v>
      </c>
      <c r="C29" s="11">
        <v>41.446866034999999</v>
      </c>
      <c r="D29" s="11">
        <v>-71.449623486799993</v>
      </c>
      <c r="E29" s="5">
        <v>378</v>
      </c>
      <c r="G29" s="8">
        <v>26.822499999999998</v>
      </c>
    </row>
    <row r="30" spans="1:7" x14ac:dyDescent="0.2">
      <c r="A30" s="2" t="s">
        <v>0</v>
      </c>
      <c r="B30" s="29">
        <v>42307</v>
      </c>
      <c r="C30" s="11">
        <v>41.446800035000003</v>
      </c>
      <c r="D30" s="11">
        <v>-71.449696653399997</v>
      </c>
      <c r="E30" s="5">
        <v>544</v>
      </c>
      <c r="G30" s="8">
        <v>36.201500000000003</v>
      </c>
    </row>
    <row r="31" spans="1:7" x14ac:dyDescent="0.2">
      <c r="A31" s="2" t="s">
        <v>0</v>
      </c>
      <c r="B31" s="29">
        <v>42307</v>
      </c>
      <c r="C31" s="11">
        <v>41.446736035000001</v>
      </c>
      <c r="D31" s="11">
        <v>-71.449764986800005</v>
      </c>
      <c r="E31" s="5">
        <v>640</v>
      </c>
      <c r="F31" s="5">
        <v>33</v>
      </c>
      <c r="G31" s="8">
        <v>41.625500000000002</v>
      </c>
    </row>
    <row r="32" spans="1:7" x14ac:dyDescent="0.2">
      <c r="A32" s="2" t="s">
        <v>0</v>
      </c>
      <c r="B32" s="29">
        <v>42307</v>
      </c>
      <c r="C32" s="11">
        <v>41.446843035000001</v>
      </c>
      <c r="D32" s="11">
        <v>-71.449862653400004</v>
      </c>
      <c r="E32" s="5">
        <v>177</v>
      </c>
      <c r="F32" s="5">
        <v>9</v>
      </c>
      <c r="G32" s="8">
        <v>15.466000000000001</v>
      </c>
    </row>
    <row r="33" spans="1:7" x14ac:dyDescent="0.2">
      <c r="A33" s="2" t="s">
        <v>0</v>
      </c>
      <c r="B33" s="29">
        <v>42307</v>
      </c>
      <c r="C33" s="11">
        <v>41.446782534999997</v>
      </c>
      <c r="D33" s="11">
        <v>-71.449951486700002</v>
      </c>
      <c r="E33" s="5">
        <v>339</v>
      </c>
      <c r="G33" s="8">
        <v>24.619</v>
      </c>
    </row>
    <row r="34" spans="1:7" x14ac:dyDescent="0.2">
      <c r="A34" s="2" t="s">
        <v>0</v>
      </c>
      <c r="B34" s="29">
        <v>42307</v>
      </c>
      <c r="C34" s="11">
        <v>41.446706701700002</v>
      </c>
      <c r="D34" s="11">
        <v>-71.450030153300006</v>
      </c>
      <c r="E34" s="5">
        <v>489</v>
      </c>
      <c r="G34" s="8">
        <v>33.094000000000001</v>
      </c>
    </row>
    <row r="35" spans="1:7" x14ac:dyDescent="0.2">
      <c r="A35" s="2" t="s">
        <v>0</v>
      </c>
      <c r="B35" s="29">
        <v>42307</v>
      </c>
      <c r="C35" s="11">
        <v>41.446779034999999</v>
      </c>
      <c r="D35" s="11">
        <v>-71.450100820000003</v>
      </c>
      <c r="E35" s="5">
        <v>308</v>
      </c>
      <c r="G35" s="8">
        <v>22.8675</v>
      </c>
    </row>
    <row r="36" spans="1:7" x14ac:dyDescent="0.2">
      <c r="A36" s="2" t="s">
        <v>0</v>
      </c>
      <c r="B36" s="29">
        <v>42307</v>
      </c>
      <c r="C36" s="11">
        <v>41.446862868300002</v>
      </c>
      <c r="D36" s="11">
        <v>-71.450126486599999</v>
      </c>
      <c r="E36" s="5">
        <v>241</v>
      </c>
      <c r="G36" s="8">
        <v>19.082000000000001</v>
      </c>
    </row>
    <row r="37" spans="1:7" x14ac:dyDescent="0.2">
      <c r="A37" s="2" t="s">
        <v>0</v>
      </c>
      <c r="B37" s="29">
        <v>42307</v>
      </c>
      <c r="C37" s="11">
        <v>41.446962534999997</v>
      </c>
      <c r="D37" s="11">
        <v>-71.450144820000006</v>
      </c>
      <c r="E37" s="5">
        <v>117</v>
      </c>
      <c r="G37" s="8">
        <v>12.076000000000001</v>
      </c>
    </row>
    <row r="38" spans="1:7" x14ac:dyDescent="0.2">
      <c r="A38" s="2" t="s">
        <v>0</v>
      </c>
      <c r="B38" s="29">
        <v>42307</v>
      </c>
      <c r="C38" s="11">
        <v>41.446868868300001</v>
      </c>
      <c r="D38" s="11">
        <v>-71.450286319900002</v>
      </c>
      <c r="E38" s="5">
        <v>275</v>
      </c>
      <c r="G38" s="8">
        <v>21.003</v>
      </c>
    </row>
    <row r="39" spans="1:7" x14ac:dyDescent="0.2">
      <c r="A39" s="2" t="s">
        <v>0</v>
      </c>
      <c r="B39" s="29">
        <v>42307</v>
      </c>
      <c r="C39" s="11">
        <v>41.446781035000001</v>
      </c>
      <c r="D39" s="11">
        <v>-71.450366819899997</v>
      </c>
      <c r="E39" s="5">
        <v>419</v>
      </c>
      <c r="F39" s="5">
        <v>30</v>
      </c>
      <c r="G39" s="8">
        <v>29.138999999999999</v>
      </c>
    </row>
    <row r="40" spans="1:7" x14ac:dyDescent="0.2">
      <c r="A40" s="2" t="s">
        <v>0</v>
      </c>
      <c r="B40" s="29">
        <v>42307</v>
      </c>
      <c r="C40" s="11">
        <v>41.446674868400002</v>
      </c>
      <c r="D40" s="11">
        <v>-71.450420819900003</v>
      </c>
      <c r="E40" s="5">
        <v>563</v>
      </c>
      <c r="G40" s="8">
        <v>37.274999999999999</v>
      </c>
    </row>
    <row r="41" spans="1:7" x14ac:dyDescent="0.2">
      <c r="A41" s="2" t="s">
        <v>0</v>
      </c>
      <c r="B41" s="29">
        <v>42307</v>
      </c>
      <c r="C41" s="11">
        <v>41.4466193684</v>
      </c>
      <c r="D41" s="11">
        <v>-71.450550653199997</v>
      </c>
      <c r="E41" s="5">
        <v>284</v>
      </c>
      <c r="G41" s="8">
        <v>21.511499999999998</v>
      </c>
    </row>
    <row r="42" spans="1:7" x14ac:dyDescent="0.2">
      <c r="A42" s="2" t="s">
        <v>0</v>
      </c>
      <c r="B42" s="29">
        <v>42307</v>
      </c>
      <c r="C42" s="11">
        <v>41.446574701800003</v>
      </c>
      <c r="D42" s="11">
        <v>-71.450602653199994</v>
      </c>
      <c r="E42" s="5">
        <v>49</v>
      </c>
      <c r="G42" s="8">
        <v>8.234</v>
      </c>
    </row>
    <row r="43" spans="1:7" x14ac:dyDescent="0.2">
      <c r="A43" s="2" t="s">
        <v>0</v>
      </c>
      <c r="B43" s="29">
        <v>42307</v>
      </c>
      <c r="C43" s="11">
        <v>41.446705535100001</v>
      </c>
      <c r="D43" s="11">
        <v>-71.450563986500001</v>
      </c>
      <c r="E43" s="5">
        <v>232</v>
      </c>
      <c r="G43" s="8">
        <v>18.573499999999999</v>
      </c>
    </row>
    <row r="44" spans="1:7" x14ac:dyDescent="0.2">
      <c r="A44" s="2" t="s">
        <v>0</v>
      </c>
      <c r="B44" s="29">
        <v>42307</v>
      </c>
      <c r="C44" s="11">
        <v>41.446857534999999</v>
      </c>
      <c r="D44" s="11">
        <v>-71.450509153200002</v>
      </c>
      <c r="E44" s="5">
        <v>177</v>
      </c>
      <c r="G44" s="8">
        <v>15.466000000000001</v>
      </c>
    </row>
    <row r="45" spans="1:7" x14ac:dyDescent="0.2">
      <c r="A45" s="2" t="s">
        <v>0</v>
      </c>
      <c r="B45" s="29">
        <v>42307</v>
      </c>
      <c r="C45" s="11">
        <v>41.446967368300001</v>
      </c>
      <c r="D45" s="11">
        <v>-71.4504909865</v>
      </c>
      <c r="E45" s="5">
        <v>173</v>
      </c>
      <c r="G45" s="8">
        <v>15.239999999999998</v>
      </c>
    </row>
    <row r="46" spans="1:7" x14ac:dyDescent="0.2">
      <c r="A46" s="2" t="s">
        <v>0</v>
      </c>
      <c r="B46" s="29">
        <v>42307</v>
      </c>
      <c r="C46" s="11">
        <v>41.447063534999998</v>
      </c>
      <c r="D46" s="11">
        <v>-71.450470486499995</v>
      </c>
      <c r="E46" s="5">
        <v>134</v>
      </c>
      <c r="G46" s="8">
        <v>13.0365</v>
      </c>
    </row>
    <row r="47" spans="1:7" x14ac:dyDescent="0.2">
      <c r="A47" s="2" t="s">
        <v>0</v>
      </c>
      <c r="B47" s="29">
        <v>42307</v>
      </c>
      <c r="C47" s="11">
        <v>41.4470732017</v>
      </c>
      <c r="D47" s="11">
        <v>-71.450628653099997</v>
      </c>
      <c r="E47" s="5">
        <v>145</v>
      </c>
      <c r="G47" s="8">
        <v>13.658000000000001</v>
      </c>
    </row>
    <row r="48" spans="1:7" x14ac:dyDescent="0.2">
      <c r="A48" s="2" t="s">
        <v>0</v>
      </c>
      <c r="B48" s="29">
        <v>42307</v>
      </c>
      <c r="C48" s="11">
        <v>41.446998534999999</v>
      </c>
      <c r="D48" s="11">
        <v>-71.450742486400003</v>
      </c>
      <c r="E48" s="5">
        <v>81</v>
      </c>
      <c r="F48" s="5">
        <v>5</v>
      </c>
      <c r="G48" s="8">
        <v>10.042</v>
      </c>
    </row>
    <row r="49" spans="1:7" x14ac:dyDescent="0.2">
      <c r="A49" s="2" t="s">
        <v>0</v>
      </c>
      <c r="B49" s="29">
        <v>42307</v>
      </c>
      <c r="C49" s="11">
        <v>41.4469798684</v>
      </c>
      <c r="D49" s="11">
        <v>-71.450881986400006</v>
      </c>
      <c r="E49" s="5">
        <v>113</v>
      </c>
      <c r="G49" s="8">
        <v>11.85</v>
      </c>
    </row>
    <row r="50" spans="1:7" x14ac:dyDescent="0.2">
      <c r="A50" s="2" t="s">
        <v>0</v>
      </c>
      <c r="B50" s="29">
        <v>42307</v>
      </c>
      <c r="C50" s="11">
        <v>41.447078535000003</v>
      </c>
      <c r="D50" s="11">
        <v>-71.450856153100005</v>
      </c>
      <c r="E50" s="5">
        <v>81</v>
      </c>
      <c r="G50" s="8">
        <v>10.042</v>
      </c>
    </row>
    <row r="51" spans="1:7" x14ac:dyDescent="0.2">
      <c r="A51" s="2" t="s">
        <v>0</v>
      </c>
      <c r="B51" s="29">
        <v>42307</v>
      </c>
      <c r="C51" s="11">
        <v>41.447161035000001</v>
      </c>
      <c r="D51" s="11">
        <v>-71.450837486400005</v>
      </c>
      <c r="E51" s="5">
        <v>85</v>
      </c>
      <c r="G51" s="8">
        <v>10.268000000000001</v>
      </c>
    </row>
    <row r="52" spans="1:7" x14ac:dyDescent="0.2">
      <c r="A52" s="2" t="s">
        <v>0</v>
      </c>
      <c r="B52" s="29">
        <v>42307</v>
      </c>
      <c r="C52" s="11">
        <v>41.447130201699999</v>
      </c>
      <c r="D52" s="11">
        <v>-71.450941986399997</v>
      </c>
      <c r="E52" s="5">
        <v>28</v>
      </c>
      <c r="G52" s="8">
        <v>7.0474999999999994</v>
      </c>
    </row>
    <row r="53" spans="1:7" x14ac:dyDescent="0.2">
      <c r="A53" s="2" t="s">
        <v>0</v>
      </c>
      <c r="B53" s="29">
        <v>42342</v>
      </c>
      <c r="C53" s="11">
        <v>41.448100034799999</v>
      </c>
      <c r="D53" s="11">
        <v>-71.449432986800005</v>
      </c>
      <c r="E53" s="5">
        <v>380</v>
      </c>
      <c r="F53" s="5">
        <v>27</v>
      </c>
      <c r="G53" s="8">
        <v>35.613999999999997</v>
      </c>
    </row>
    <row r="54" spans="1:7" x14ac:dyDescent="0.2">
      <c r="A54" s="2" t="s">
        <v>0</v>
      </c>
      <c r="B54" s="29">
        <v>42342</v>
      </c>
      <c r="C54" s="11">
        <v>41.448004701499997</v>
      </c>
      <c r="D54" s="11">
        <v>-71.449563820099996</v>
      </c>
      <c r="E54" s="5">
        <v>332</v>
      </c>
      <c r="G54" s="8">
        <v>32.436399999999999</v>
      </c>
    </row>
    <row r="55" spans="1:7" x14ac:dyDescent="0.2">
      <c r="A55" s="2" t="s">
        <v>0</v>
      </c>
      <c r="B55" s="29">
        <v>42342</v>
      </c>
      <c r="C55" s="11">
        <v>41.447971868099998</v>
      </c>
      <c r="D55" s="11">
        <v>-71.449429320099995</v>
      </c>
      <c r="E55" s="5">
        <v>406</v>
      </c>
      <c r="G55" s="8">
        <v>37.3352</v>
      </c>
    </row>
    <row r="56" spans="1:7" x14ac:dyDescent="0.2">
      <c r="A56" s="2" t="s">
        <v>0</v>
      </c>
      <c r="B56" s="29">
        <v>42342</v>
      </c>
      <c r="C56" s="11">
        <v>41.447906868099999</v>
      </c>
      <c r="D56" s="11">
        <v>-71.449495986800002</v>
      </c>
      <c r="E56" s="5">
        <v>351</v>
      </c>
      <c r="G56" s="8">
        <v>33.694199999999995</v>
      </c>
    </row>
    <row r="57" spans="1:7" x14ac:dyDescent="0.2">
      <c r="A57" s="2" t="s">
        <v>0</v>
      </c>
      <c r="B57" s="29">
        <v>42342</v>
      </c>
      <c r="C57" s="11">
        <v>41.447899701499999</v>
      </c>
      <c r="D57" s="11">
        <v>-71.449549653399998</v>
      </c>
      <c r="E57" s="5">
        <v>204</v>
      </c>
      <c r="F57" s="5">
        <v>25</v>
      </c>
      <c r="G57" s="8">
        <v>23.962800000000001</v>
      </c>
    </row>
    <row r="58" spans="1:7" x14ac:dyDescent="0.2">
      <c r="A58" s="2" t="s">
        <v>0</v>
      </c>
      <c r="B58" s="29">
        <v>42342</v>
      </c>
      <c r="C58" s="11">
        <v>41.4478893681</v>
      </c>
      <c r="D58" s="11">
        <v>-71.449467486800003</v>
      </c>
      <c r="E58" s="5">
        <v>374</v>
      </c>
      <c r="G58" s="8">
        <v>35.216799999999999</v>
      </c>
    </row>
    <row r="59" spans="1:7" x14ac:dyDescent="0.2">
      <c r="A59" s="2" t="s">
        <v>0</v>
      </c>
      <c r="B59" s="29">
        <v>42342</v>
      </c>
      <c r="C59" s="11">
        <v>41.447847701500002</v>
      </c>
      <c r="D59" s="11">
        <v>-71.449334820199994</v>
      </c>
      <c r="E59" s="5">
        <v>394</v>
      </c>
      <c r="G59" s="8">
        <v>36.540799999999997</v>
      </c>
    </row>
    <row r="60" spans="1:7" x14ac:dyDescent="0.2">
      <c r="A60" s="2" t="s">
        <v>0</v>
      </c>
      <c r="B60" s="29">
        <v>42342</v>
      </c>
      <c r="C60" s="11">
        <v>41.447784034800002</v>
      </c>
      <c r="D60" s="11">
        <v>-71.449452486799998</v>
      </c>
      <c r="E60" s="5">
        <v>294</v>
      </c>
      <c r="F60" s="5">
        <v>34</v>
      </c>
      <c r="G60" s="8">
        <v>29.9208</v>
      </c>
    </row>
    <row r="61" spans="1:7" x14ac:dyDescent="0.2">
      <c r="A61" s="2" t="s">
        <v>0</v>
      </c>
      <c r="B61" s="29">
        <v>42342</v>
      </c>
      <c r="C61" s="11">
        <v>41.447726201499997</v>
      </c>
      <c r="D61" s="11">
        <v>-71.449551986800003</v>
      </c>
      <c r="E61" s="5">
        <v>32</v>
      </c>
      <c r="F61" s="5">
        <v>5</v>
      </c>
      <c r="G61" s="8">
        <v>12.5764</v>
      </c>
    </row>
    <row r="62" spans="1:7" x14ac:dyDescent="0.2">
      <c r="A62" s="2" t="s">
        <v>0</v>
      </c>
      <c r="B62" s="29">
        <v>42342</v>
      </c>
      <c r="C62" s="11">
        <v>41.447648534800003</v>
      </c>
      <c r="D62" s="11">
        <v>-71.449442153500001</v>
      </c>
      <c r="E62" s="5">
        <v>188</v>
      </c>
      <c r="G62" s="8">
        <v>22.903599999999997</v>
      </c>
    </row>
    <row r="63" spans="1:7" x14ac:dyDescent="0.2">
      <c r="A63" s="2" t="s">
        <v>0</v>
      </c>
      <c r="B63" s="29">
        <v>42342</v>
      </c>
      <c r="C63" s="11">
        <v>41.4475960348</v>
      </c>
      <c r="D63" s="11">
        <v>-71.449351820199993</v>
      </c>
      <c r="E63" s="5">
        <v>418</v>
      </c>
      <c r="F63" s="5">
        <v>29</v>
      </c>
      <c r="G63" s="8">
        <v>38.129599999999996</v>
      </c>
    </row>
    <row r="64" spans="1:7" x14ac:dyDescent="0.2">
      <c r="A64" s="2" t="s">
        <v>0</v>
      </c>
      <c r="B64" s="29">
        <v>42342</v>
      </c>
      <c r="C64" s="11">
        <v>41.447527201500002</v>
      </c>
      <c r="D64" s="11">
        <v>-71.449284486899998</v>
      </c>
      <c r="E64" s="5">
        <v>465</v>
      </c>
      <c r="G64" s="8">
        <v>41.241</v>
      </c>
    </row>
    <row r="65" spans="1:7" x14ac:dyDescent="0.2">
      <c r="A65" s="2" t="s">
        <v>0</v>
      </c>
      <c r="B65" s="29">
        <v>42342</v>
      </c>
      <c r="C65" s="11">
        <v>41.447434034899999</v>
      </c>
      <c r="D65" s="11">
        <v>-71.449390820199994</v>
      </c>
      <c r="E65" s="5">
        <v>394</v>
      </c>
      <c r="G65" s="8">
        <v>36.540799999999997</v>
      </c>
    </row>
    <row r="66" spans="1:7" x14ac:dyDescent="0.2">
      <c r="A66" s="2" t="s">
        <v>0</v>
      </c>
      <c r="B66" s="29">
        <v>42342</v>
      </c>
      <c r="C66" s="11">
        <v>41.447360368200002</v>
      </c>
      <c r="D66" s="11">
        <v>-71.449506153499996</v>
      </c>
      <c r="E66" s="5">
        <v>114</v>
      </c>
      <c r="F66" s="5">
        <v>20</v>
      </c>
      <c r="G66" s="8">
        <v>18.004799999999999</v>
      </c>
    </row>
    <row r="67" spans="1:7" x14ac:dyDescent="0.2">
      <c r="A67" s="2" t="s">
        <v>0</v>
      </c>
      <c r="B67" s="29">
        <v>42342</v>
      </c>
      <c r="C67" s="11">
        <v>41.447331534900002</v>
      </c>
      <c r="D67" s="11">
        <v>-71.449627153400002</v>
      </c>
      <c r="E67" s="5">
        <v>12</v>
      </c>
      <c r="G67" s="8">
        <v>11.2524</v>
      </c>
    </row>
    <row r="68" spans="1:7" x14ac:dyDescent="0.2">
      <c r="A68" s="2" t="s">
        <v>0</v>
      </c>
      <c r="B68" s="29">
        <v>42342</v>
      </c>
      <c r="C68" s="11">
        <v>41.447266868200003</v>
      </c>
      <c r="D68" s="11">
        <v>-71.4494843202</v>
      </c>
      <c r="E68" s="5">
        <v>214</v>
      </c>
      <c r="F68" s="5">
        <v>35</v>
      </c>
      <c r="G68" s="8">
        <v>24.6248</v>
      </c>
    </row>
    <row r="69" spans="1:7" x14ac:dyDescent="0.2">
      <c r="A69" s="2" t="s">
        <v>0</v>
      </c>
      <c r="B69" s="29">
        <v>42342</v>
      </c>
      <c r="C69" s="11">
        <v>41.447192534899997</v>
      </c>
      <c r="D69" s="11">
        <v>-71.449338653500007</v>
      </c>
      <c r="E69" s="5">
        <v>434</v>
      </c>
      <c r="G69" s="8">
        <v>39.188800000000001</v>
      </c>
    </row>
    <row r="70" spans="1:7" x14ac:dyDescent="0.2">
      <c r="A70" s="2" t="s">
        <v>0</v>
      </c>
      <c r="B70" s="29">
        <v>42342</v>
      </c>
      <c r="C70" s="11">
        <v>41.447181368300001</v>
      </c>
      <c r="D70" s="11">
        <v>-71.449430653500002</v>
      </c>
      <c r="E70" s="5">
        <v>388</v>
      </c>
      <c r="G70" s="8">
        <v>36.143599999999999</v>
      </c>
    </row>
    <row r="71" spans="1:7" x14ac:dyDescent="0.2">
      <c r="A71" s="2" t="s">
        <v>0</v>
      </c>
      <c r="B71" s="29">
        <v>42342</v>
      </c>
      <c r="C71" s="11">
        <v>41.447130534899998</v>
      </c>
      <c r="D71" s="11">
        <v>-71.449538653499999</v>
      </c>
      <c r="E71" s="5">
        <v>192</v>
      </c>
      <c r="G71" s="8">
        <v>23.168399999999998</v>
      </c>
    </row>
    <row r="72" spans="1:7" x14ac:dyDescent="0.2">
      <c r="A72" s="2" t="s">
        <v>0</v>
      </c>
      <c r="B72" s="29">
        <v>42342</v>
      </c>
      <c r="C72" s="11">
        <v>41.447104201599998</v>
      </c>
      <c r="D72" s="11">
        <v>-71.449658820099998</v>
      </c>
      <c r="E72" s="5">
        <v>27</v>
      </c>
      <c r="F72" s="5">
        <v>10</v>
      </c>
      <c r="G72" s="8">
        <v>12.2454</v>
      </c>
    </row>
    <row r="73" spans="1:7" x14ac:dyDescent="0.2">
      <c r="A73" s="2" t="s">
        <v>0</v>
      </c>
      <c r="B73" s="29">
        <v>42342</v>
      </c>
      <c r="C73" s="11">
        <v>41.447051868300001</v>
      </c>
      <c r="D73" s="11">
        <v>-71.449483486800005</v>
      </c>
      <c r="E73" s="5">
        <v>273</v>
      </c>
      <c r="G73" s="8">
        <v>28.5306</v>
      </c>
    </row>
    <row r="74" spans="1:7" x14ac:dyDescent="0.2">
      <c r="A74" s="2" t="s">
        <v>0</v>
      </c>
      <c r="B74" s="29">
        <v>42342</v>
      </c>
      <c r="C74" s="11">
        <v>41.446993368299999</v>
      </c>
      <c r="D74" s="11">
        <v>-71.449449486800006</v>
      </c>
      <c r="E74" s="5">
        <v>348</v>
      </c>
      <c r="G74" s="8">
        <v>33.495599999999996</v>
      </c>
    </row>
    <row r="75" spans="1:7" x14ac:dyDescent="0.2">
      <c r="A75" s="2" t="s">
        <v>0</v>
      </c>
      <c r="B75" s="29">
        <v>42342</v>
      </c>
      <c r="C75" s="11">
        <v>41.446869034999999</v>
      </c>
      <c r="D75" s="11">
        <v>-71.449394986900003</v>
      </c>
      <c r="E75" s="5">
        <v>229</v>
      </c>
      <c r="G75" s="8">
        <v>25.617799999999999</v>
      </c>
    </row>
    <row r="76" spans="1:7" x14ac:dyDescent="0.2">
      <c r="A76" s="2" t="s">
        <v>0</v>
      </c>
      <c r="B76" s="29">
        <v>42342</v>
      </c>
      <c r="C76" s="11">
        <v>41.446885535</v>
      </c>
      <c r="D76" s="11">
        <v>-71.4494876535</v>
      </c>
      <c r="E76" s="5">
        <v>326</v>
      </c>
      <c r="F76" s="5">
        <v>37</v>
      </c>
      <c r="G76" s="8">
        <v>32.039200000000001</v>
      </c>
    </row>
    <row r="77" spans="1:7" x14ac:dyDescent="0.2">
      <c r="A77" s="2" t="s">
        <v>0</v>
      </c>
      <c r="B77" s="29">
        <v>42342</v>
      </c>
      <c r="C77" s="11">
        <v>41.446887201700001</v>
      </c>
      <c r="D77" s="11">
        <v>-71.449594153500001</v>
      </c>
      <c r="E77" s="5">
        <v>250</v>
      </c>
      <c r="G77" s="8">
        <v>27.007999999999996</v>
      </c>
    </row>
    <row r="78" spans="1:7" x14ac:dyDescent="0.2">
      <c r="A78" s="2" t="s">
        <v>0</v>
      </c>
      <c r="B78" s="29">
        <v>42342</v>
      </c>
      <c r="C78" s="11">
        <v>41.446818534999998</v>
      </c>
      <c r="D78" s="11">
        <v>-71.449670986800001</v>
      </c>
      <c r="E78" s="5">
        <v>438</v>
      </c>
      <c r="G78" s="8">
        <v>39.453599999999994</v>
      </c>
    </row>
    <row r="79" spans="1:7" x14ac:dyDescent="0.2">
      <c r="A79" s="2" t="s">
        <v>0</v>
      </c>
      <c r="B79" s="29">
        <v>42342</v>
      </c>
      <c r="C79" s="11">
        <v>41.4467433684</v>
      </c>
      <c r="D79" s="11">
        <v>-71.449802653399999</v>
      </c>
      <c r="E79" s="5">
        <v>270</v>
      </c>
      <c r="F79" s="5">
        <v>42</v>
      </c>
      <c r="G79" s="8">
        <v>28.332000000000001</v>
      </c>
    </row>
    <row r="80" spans="1:7" x14ac:dyDescent="0.2">
      <c r="A80" s="2" t="s">
        <v>0</v>
      </c>
      <c r="B80" s="29">
        <v>42342</v>
      </c>
      <c r="C80" s="11">
        <v>41.446806535</v>
      </c>
      <c r="D80" s="11">
        <v>-71.449884986699999</v>
      </c>
      <c r="E80" s="5">
        <v>232</v>
      </c>
      <c r="G80" s="8">
        <v>25.816400000000002</v>
      </c>
    </row>
    <row r="81" spans="1:7" x14ac:dyDescent="0.2">
      <c r="A81" s="2" t="s">
        <v>0</v>
      </c>
      <c r="B81" s="29">
        <v>42342</v>
      </c>
      <c r="C81" s="11">
        <v>41.446877701699997</v>
      </c>
      <c r="D81" s="11">
        <v>-71.449980153300004</v>
      </c>
      <c r="E81" s="5">
        <v>92</v>
      </c>
      <c r="G81" s="8">
        <v>16.548400000000001</v>
      </c>
    </row>
    <row r="82" spans="1:7" x14ac:dyDescent="0.2">
      <c r="A82" s="2" t="s">
        <v>0</v>
      </c>
      <c r="B82" s="29">
        <v>42342</v>
      </c>
      <c r="C82" s="11">
        <v>41.446841701700002</v>
      </c>
      <c r="D82" s="11">
        <v>-71.450050153299998</v>
      </c>
      <c r="E82" s="5">
        <v>201</v>
      </c>
      <c r="G82" s="8">
        <v>23.764199999999999</v>
      </c>
    </row>
    <row r="83" spans="1:7" x14ac:dyDescent="0.2">
      <c r="A83" s="2" t="s">
        <v>0</v>
      </c>
      <c r="B83" s="29">
        <v>42342</v>
      </c>
      <c r="C83" s="11">
        <v>41.446857201699999</v>
      </c>
      <c r="D83" s="11">
        <v>-71.450102986600001</v>
      </c>
      <c r="E83" s="5">
        <v>225</v>
      </c>
      <c r="F83" s="5">
        <v>34</v>
      </c>
      <c r="G83" s="8">
        <v>25.353000000000002</v>
      </c>
    </row>
    <row r="84" spans="1:7" x14ac:dyDescent="0.2">
      <c r="A84" s="2" t="s">
        <v>0</v>
      </c>
      <c r="B84" s="29">
        <v>42342</v>
      </c>
      <c r="C84" s="11">
        <v>41.446770035</v>
      </c>
      <c r="D84" s="11">
        <v>-71.450176819999996</v>
      </c>
      <c r="E84" s="5">
        <v>341</v>
      </c>
      <c r="G84" s="8">
        <v>33.032199999999996</v>
      </c>
    </row>
    <row r="85" spans="1:7" x14ac:dyDescent="0.2">
      <c r="A85" s="2" t="s">
        <v>0</v>
      </c>
      <c r="B85" s="29">
        <v>42342</v>
      </c>
      <c r="C85" s="11">
        <v>41.446691368400003</v>
      </c>
      <c r="D85" s="11">
        <v>-71.450207486599993</v>
      </c>
      <c r="E85" s="5">
        <v>353</v>
      </c>
      <c r="G85" s="8">
        <v>33.826599999999999</v>
      </c>
    </row>
    <row r="86" spans="1:7" x14ac:dyDescent="0.2">
      <c r="A86" s="2" t="s">
        <v>0</v>
      </c>
      <c r="B86" s="29">
        <v>42342</v>
      </c>
      <c r="C86" s="11">
        <v>41.446776868400001</v>
      </c>
      <c r="D86" s="11">
        <v>-71.4502439866</v>
      </c>
      <c r="E86" s="5">
        <v>274</v>
      </c>
      <c r="G86" s="8">
        <v>28.596800000000002</v>
      </c>
    </row>
    <row r="87" spans="1:7" x14ac:dyDescent="0.2">
      <c r="A87" s="2" t="s">
        <v>0</v>
      </c>
      <c r="B87" s="29">
        <v>42342</v>
      </c>
      <c r="C87" s="11">
        <v>41.446857534999999</v>
      </c>
      <c r="D87" s="11">
        <v>-71.450237486600003</v>
      </c>
      <c r="E87" s="5">
        <v>244</v>
      </c>
      <c r="G87" s="8">
        <v>26.610799999999998</v>
      </c>
    </row>
    <row r="88" spans="1:7" x14ac:dyDescent="0.2">
      <c r="A88" s="2" t="s">
        <v>0</v>
      </c>
      <c r="B88" s="29">
        <v>42342</v>
      </c>
      <c r="C88" s="11">
        <v>41.446938035000002</v>
      </c>
      <c r="D88" s="11">
        <v>-71.450241153299999</v>
      </c>
      <c r="E88" s="5">
        <v>179</v>
      </c>
      <c r="F88" s="5">
        <v>24</v>
      </c>
      <c r="G88" s="8">
        <v>22.3078</v>
      </c>
    </row>
    <row r="89" spans="1:7" x14ac:dyDescent="0.2">
      <c r="A89" s="2" t="s">
        <v>0</v>
      </c>
      <c r="B89" s="29">
        <v>42342</v>
      </c>
      <c r="C89" s="11">
        <v>41.447008868300003</v>
      </c>
      <c r="D89" s="11">
        <v>-71.450250153200003</v>
      </c>
      <c r="E89" s="5">
        <v>70</v>
      </c>
      <c r="G89" s="8">
        <v>15.091999999999999</v>
      </c>
    </row>
    <row r="90" spans="1:7" x14ac:dyDescent="0.2">
      <c r="A90" s="2" t="s">
        <v>0</v>
      </c>
      <c r="B90" s="29">
        <v>42342</v>
      </c>
      <c r="C90" s="11">
        <v>41.446906701700001</v>
      </c>
      <c r="D90" s="11">
        <v>-71.450310153199993</v>
      </c>
      <c r="E90" s="5">
        <v>273</v>
      </c>
      <c r="G90" s="8">
        <v>28.5306</v>
      </c>
    </row>
    <row r="91" spans="1:7" x14ac:dyDescent="0.2">
      <c r="A91" s="2" t="s">
        <v>0</v>
      </c>
      <c r="B91" s="29">
        <v>42342</v>
      </c>
      <c r="C91" s="11">
        <v>41.446777034999997</v>
      </c>
      <c r="D91" s="11">
        <v>-71.450348653199995</v>
      </c>
      <c r="E91" s="5">
        <v>391</v>
      </c>
      <c r="F91" s="5">
        <v>30</v>
      </c>
      <c r="G91" s="8">
        <v>36.342199999999998</v>
      </c>
    </row>
    <row r="92" spans="1:7" x14ac:dyDescent="0.2">
      <c r="A92" s="2" t="s">
        <v>0</v>
      </c>
      <c r="B92" s="29">
        <v>42342</v>
      </c>
      <c r="C92" s="11">
        <v>41.446694201699998</v>
      </c>
      <c r="D92" s="11">
        <v>-71.450425819900005</v>
      </c>
      <c r="E92" s="5">
        <v>440</v>
      </c>
      <c r="G92" s="8">
        <v>39.585999999999999</v>
      </c>
    </row>
    <row r="93" spans="1:7" x14ac:dyDescent="0.2">
      <c r="A93" s="2" t="s">
        <v>0</v>
      </c>
      <c r="B93" s="29">
        <v>42342</v>
      </c>
      <c r="C93" s="11">
        <v>41.446613368400001</v>
      </c>
      <c r="D93" s="11">
        <v>-71.450478653199994</v>
      </c>
      <c r="E93" s="5">
        <v>215</v>
      </c>
      <c r="G93" s="8">
        <v>24.690999999999999</v>
      </c>
    </row>
    <row r="94" spans="1:7" x14ac:dyDescent="0.2">
      <c r="A94" s="2" t="s">
        <v>0</v>
      </c>
      <c r="B94" s="29">
        <v>42342</v>
      </c>
      <c r="C94" s="11">
        <v>41.446561035099997</v>
      </c>
      <c r="D94" s="11">
        <v>-71.450555486499994</v>
      </c>
      <c r="E94" s="5">
        <v>20</v>
      </c>
      <c r="G94" s="8">
        <v>11.782</v>
      </c>
    </row>
    <row r="95" spans="1:7" x14ac:dyDescent="0.2">
      <c r="A95" s="2" t="s">
        <v>0</v>
      </c>
      <c r="B95" s="29">
        <v>42342</v>
      </c>
      <c r="C95" s="11">
        <v>41.446747035000001</v>
      </c>
      <c r="D95" s="11">
        <v>-71.4505551532</v>
      </c>
      <c r="E95" s="5">
        <v>328</v>
      </c>
      <c r="G95" s="8">
        <v>32.171599999999998</v>
      </c>
    </row>
    <row r="96" spans="1:7" x14ac:dyDescent="0.2">
      <c r="A96" s="2" t="s">
        <v>0</v>
      </c>
      <c r="B96" s="29">
        <v>42342</v>
      </c>
      <c r="C96" s="11">
        <v>41.446884201700001</v>
      </c>
      <c r="D96" s="11">
        <v>-71.450527486499993</v>
      </c>
      <c r="E96" s="5">
        <v>134</v>
      </c>
      <c r="G96" s="8">
        <v>19.328800000000001</v>
      </c>
    </row>
    <row r="97" spans="1:7" x14ac:dyDescent="0.2">
      <c r="A97" s="2" t="s">
        <v>0</v>
      </c>
      <c r="B97" s="29">
        <v>42342</v>
      </c>
      <c r="C97" s="11">
        <v>41.446963368299997</v>
      </c>
      <c r="D97" s="11">
        <v>-71.450502819799993</v>
      </c>
      <c r="E97" s="5">
        <v>158</v>
      </c>
      <c r="F97" s="5">
        <v>14</v>
      </c>
      <c r="G97" s="8">
        <v>20.9176</v>
      </c>
    </row>
    <row r="98" spans="1:7" x14ac:dyDescent="0.2">
      <c r="A98" s="2" t="s">
        <v>0</v>
      </c>
      <c r="B98" s="29">
        <v>42342</v>
      </c>
      <c r="C98" s="11">
        <v>41.4470782016</v>
      </c>
      <c r="D98" s="11">
        <v>-71.4504876532</v>
      </c>
      <c r="E98" s="5">
        <v>108</v>
      </c>
      <c r="G98" s="8">
        <v>17.607599999999998</v>
      </c>
    </row>
    <row r="99" spans="1:7" x14ac:dyDescent="0.2">
      <c r="A99" s="2" t="s">
        <v>0</v>
      </c>
      <c r="B99" s="29">
        <v>42342</v>
      </c>
      <c r="C99" s="11">
        <v>41.447075701599999</v>
      </c>
      <c r="D99" s="11">
        <v>-71.450599319800006</v>
      </c>
      <c r="E99" s="5">
        <v>126</v>
      </c>
      <c r="G99" s="8">
        <v>18.799199999999999</v>
      </c>
    </row>
    <row r="100" spans="1:7" x14ac:dyDescent="0.2">
      <c r="A100" s="2" t="s">
        <v>0</v>
      </c>
      <c r="B100" s="29">
        <v>42342</v>
      </c>
      <c r="C100" s="11">
        <v>41.446991035000003</v>
      </c>
      <c r="D100" s="11">
        <v>-71.450734819800005</v>
      </c>
      <c r="E100" s="5">
        <v>58</v>
      </c>
      <c r="G100" s="8">
        <v>14.297599999999999</v>
      </c>
    </row>
    <row r="101" spans="1:7" x14ac:dyDescent="0.2">
      <c r="A101" s="2" t="s">
        <v>0</v>
      </c>
      <c r="B101" s="29">
        <v>42342</v>
      </c>
      <c r="C101" s="11">
        <v>41.446941535000001</v>
      </c>
      <c r="D101" s="11">
        <v>-71.450844653100006</v>
      </c>
      <c r="E101" s="5">
        <v>77</v>
      </c>
      <c r="F101" s="5">
        <v>10</v>
      </c>
      <c r="G101" s="8">
        <v>15.555399999999999</v>
      </c>
    </row>
    <row r="102" spans="1:7" x14ac:dyDescent="0.2">
      <c r="A102" s="2" t="s">
        <v>0</v>
      </c>
      <c r="B102" s="29">
        <v>42342</v>
      </c>
      <c r="C102" s="11">
        <v>41.446999701700001</v>
      </c>
      <c r="D102" s="11">
        <v>-71.450808153099999</v>
      </c>
      <c r="E102" s="5">
        <v>31</v>
      </c>
      <c r="G102" s="8">
        <v>12.510200000000001</v>
      </c>
    </row>
    <row r="103" spans="1:7" x14ac:dyDescent="0.2">
      <c r="A103" s="2" t="s">
        <v>0</v>
      </c>
      <c r="B103" s="29">
        <v>42342</v>
      </c>
      <c r="C103" s="11">
        <v>41.447126034999997</v>
      </c>
      <c r="D103" s="11">
        <v>-71.450817653100003</v>
      </c>
      <c r="E103" s="5">
        <v>46</v>
      </c>
      <c r="G103" s="8">
        <v>13.5032</v>
      </c>
    </row>
    <row r="104" spans="1:7" x14ac:dyDescent="0.2">
      <c r="A104" s="2" t="s">
        <v>0</v>
      </c>
      <c r="B104" s="29">
        <v>42342</v>
      </c>
      <c r="C104" s="11">
        <v>41.447150035</v>
      </c>
      <c r="D104" s="11">
        <v>-71.450833819699994</v>
      </c>
      <c r="E104" s="5">
        <v>33</v>
      </c>
      <c r="G104" s="8">
        <v>12.6426</v>
      </c>
    </row>
    <row r="105" spans="1:7" x14ac:dyDescent="0.2">
      <c r="A105" s="2" t="s">
        <v>0</v>
      </c>
      <c r="B105" s="29">
        <v>42368</v>
      </c>
      <c r="E105" s="5">
        <v>459</v>
      </c>
      <c r="F105" s="5">
        <v>42</v>
      </c>
      <c r="G105" s="8">
        <v>34.5976</v>
      </c>
    </row>
    <row r="106" spans="1:7" x14ac:dyDescent="0.2">
      <c r="A106" s="2" t="s">
        <v>0</v>
      </c>
      <c r="B106" s="29">
        <v>42368</v>
      </c>
      <c r="E106" s="5">
        <v>285</v>
      </c>
      <c r="G106" s="8">
        <v>26.176000000000002</v>
      </c>
    </row>
    <row r="107" spans="1:7" x14ac:dyDescent="0.2">
      <c r="A107" s="2" t="s">
        <v>0</v>
      </c>
      <c r="B107" s="29">
        <v>42368</v>
      </c>
      <c r="E107" s="5">
        <v>505</v>
      </c>
      <c r="G107" s="8">
        <v>36.823999999999998</v>
      </c>
    </row>
    <row r="108" spans="1:7" x14ac:dyDescent="0.2">
      <c r="A108" s="2" t="s">
        <v>0</v>
      </c>
      <c r="B108" s="29">
        <v>42368</v>
      </c>
      <c r="E108" s="5">
        <v>366</v>
      </c>
      <c r="F108" s="5">
        <v>28</v>
      </c>
      <c r="G108" s="8">
        <v>30.096399999999996</v>
      </c>
    </row>
    <row r="109" spans="1:7" x14ac:dyDescent="0.2">
      <c r="A109" s="2" t="s">
        <v>0</v>
      </c>
      <c r="B109" s="29">
        <v>42368</v>
      </c>
      <c r="E109" s="5">
        <v>229</v>
      </c>
      <c r="G109" s="8">
        <v>23.465600000000002</v>
      </c>
    </row>
    <row r="110" spans="1:7" x14ac:dyDescent="0.2">
      <c r="A110" s="2" t="s">
        <v>0</v>
      </c>
      <c r="B110" s="29">
        <v>42368</v>
      </c>
      <c r="E110" s="5">
        <v>357</v>
      </c>
      <c r="G110" s="8">
        <v>29.660800000000002</v>
      </c>
    </row>
    <row r="111" spans="1:7" x14ac:dyDescent="0.2">
      <c r="A111" s="2" t="s">
        <v>0</v>
      </c>
      <c r="B111" s="29">
        <v>42368</v>
      </c>
      <c r="E111" s="5">
        <v>463</v>
      </c>
      <c r="G111" s="8">
        <v>34.791199999999996</v>
      </c>
    </row>
    <row r="112" spans="1:7" x14ac:dyDescent="0.2">
      <c r="A112" s="2" t="s">
        <v>0</v>
      </c>
      <c r="B112" s="29">
        <v>42368</v>
      </c>
      <c r="E112" s="5">
        <v>376</v>
      </c>
      <c r="G112" s="8">
        <v>30.580399999999997</v>
      </c>
    </row>
    <row r="113" spans="1:7" x14ac:dyDescent="0.2">
      <c r="A113" s="2" t="s">
        <v>0</v>
      </c>
      <c r="B113" s="29">
        <v>42368</v>
      </c>
      <c r="E113" s="5">
        <v>21</v>
      </c>
      <c r="F113" s="5">
        <v>6</v>
      </c>
      <c r="G113" s="8">
        <v>13.398399999999999</v>
      </c>
    </row>
    <row r="114" spans="1:7" x14ac:dyDescent="0.2">
      <c r="A114" s="2" t="s">
        <v>0</v>
      </c>
      <c r="B114" s="29">
        <v>42368</v>
      </c>
      <c r="E114" s="5">
        <v>259</v>
      </c>
      <c r="G114" s="8">
        <v>24.9176</v>
      </c>
    </row>
    <row r="115" spans="1:7" x14ac:dyDescent="0.2">
      <c r="A115" s="2" t="s">
        <v>0</v>
      </c>
      <c r="B115" s="29">
        <v>42368</v>
      </c>
      <c r="E115" s="5">
        <v>401</v>
      </c>
      <c r="F115" s="5">
        <v>18</v>
      </c>
      <c r="G115" s="8">
        <v>31.790399999999998</v>
      </c>
    </row>
    <row r="116" spans="1:7" x14ac:dyDescent="0.2">
      <c r="A116" s="2" t="s">
        <v>0</v>
      </c>
      <c r="B116" s="29">
        <v>42368</v>
      </c>
      <c r="E116" s="5">
        <v>206</v>
      </c>
      <c r="G116" s="8">
        <v>22.352399999999999</v>
      </c>
    </row>
    <row r="117" spans="1:7" x14ac:dyDescent="0.2">
      <c r="A117" s="2" t="s">
        <v>0</v>
      </c>
      <c r="B117" s="29">
        <v>42368</v>
      </c>
      <c r="E117" s="5">
        <v>17</v>
      </c>
      <c r="G117" s="8">
        <v>13.204799999999999</v>
      </c>
    </row>
    <row r="118" spans="1:7" x14ac:dyDescent="0.2">
      <c r="A118" s="2" t="s">
        <v>0</v>
      </c>
      <c r="B118" s="29">
        <v>42368</v>
      </c>
      <c r="E118" s="5">
        <v>150</v>
      </c>
      <c r="F118" s="5">
        <v>23</v>
      </c>
      <c r="G118" s="8">
        <v>19.641999999999999</v>
      </c>
    </row>
    <row r="119" spans="1:7" x14ac:dyDescent="0.2">
      <c r="A119" s="2" t="s">
        <v>0</v>
      </c>
      <c r="B119" s="29">
        <v>42368</v>
      </c>
      <c r="E119" s="5">
        <v>471</v>
      </c>
      <c r="G119" s="8">
        <v>35.178399999999996</v>
      </c>
    </row>
    <row r="120" spans="1:7" x14ac:dyDescent="0.2">
      <c r="A120" s="2" t="s">
        <v>0</v>
      </c>
      <c r="B120" s="29">
        <v>42368</v>
      </c>
      <c r="E120" s="5">
        <v>432</v>
      </c>
      <c r="G120" s="8">
        <v>33.290799999999997</v>
      </c>
    </row>
    <row r="121" spans="1:7" x14ac:dyDescent="0.2">
      <c r="A121" s="2" t="s">
        <v>0</v>
      </c>
      <c r="B121" s="29">
        <v>42368</v>
      </c>
      <c r="E121" s="5">
        <v>355</v>
      </c>
      <c r="G121" s="8">
        <v>29.564</v>
      </c>
    </row>
    <row r="122" spans="1:7" x14ac:dyDescent="0.2">
      <c r="A122" s="2" t="s">
        <v>0</v>
      </c>
      <c r="B122" s="29">
        <v>42368</v>
      </c>
      <c r="E122" s="5">
        <v>11</v>
      </c>
      <c r="G122" s="8">
        <v>12.914400000000001</v>
      </c>
    </row>
    <row r="123" spans="1:7" x14ac:dyDescent="0.2">
      <c r="A123" s="2" t="s">
        <v>0</v>
      </c>
      <c r="B123" s="29">
        <v>42368</v>
      </c>
      <c r="E123" s="5">
        <v>196</v>
      </c>
      <c r="F123" s="5">
        <v>29</v>
      </c>
      <c r="G123" s="8">
        <v>21.868400000000001</v>
      </c>
    </row>
    <row r="124" spans="1:7" x14ac:dyDescent="0.2">
      <c r="A124" s="2" t="s">
        <v>0</v>
      </c>
      <c r="B124" s="29">
        <v>42368</v>
      </c>
      <c r="E124" s="5">
        <v>484</v>
      </c>
      <c r="G124" s="8">
        <v>35.807600000000001</v>
      </c>
    </row>
    <row r="125" spans="1:7" x14ac:dyDescent="0.2">
      <c r="A125" s="2" t="s">
        <v>0</v>
      </c>
      <c r="B125" s="29">
        <v>42368</v>
      </c>
      <c r="E125" s="5">
        <v>281</v>
      </c>
      <c r="G125" s="8">
        <v>25.982399999999998</v>
      </c>
    </row>
    <row r="126" spans="1:7" x14ac:dyDescent="0.2">
      <c r="A126" s="2" t="s">
        <v>0</v>
      </c>
      <c r="B126" s="29">
        <v>42368</v>
      </c>
      <c r="E126" s="5">
        <v>23</v>
      </c>
      <c r="G126" s="8">
        <v>13.495200000000001</v>
      </c>
    </row>
    <row r="127" spans="1:7" x14ac:dyDescent="0.2">
      <c r="A127" s="2" t="s">
        <v>0</v>
      </c>
      <c r="B127" s="29">
        <v>42368</v>
      </c>
      <c r="E127" s="5">
        <v>17</v>
      </c>
      <c r="G127" s="8">
        <v>13.204799999999999</v>
      </c>
    </row>
    <row r="128" spans="1:7" x14ac:dyDescent="0.2">
      <c r="A128" s="2" t="s">
        <v>0</v>
      </c>
      <c r="B128" s="29">
        <v>42368</v>
      </c>
      <c r="E128" s="5">
        <v>202</v>
      </c>
      <c r="G128" s="8">
        <v>22.158799999999999</v>
      </c>
    </row>
    <row r="129" spans="1:7" x14ac:dyDescent="0.2">
      <c r="A129" s="2" t="s">
        <v>0</v>
      </c>
      <c r="B129" s="29">
        <v>42368</v>
      </c>
      <c r="E129" s="5">
        <v>418</v>
      </c>
      <c r="F129" s="5">
        <v>29</v>
      </c>
      <c r="G129" s="8">
        <v>32.613199999999999</v>
      </c>
    </row>
    <row r="130" spans="1:7" x14ac:dyDescent="0.2">
      <c r="A130" s="2" t="s">
        <v>0</v>
      </c>
      <c r="B130" s="29">
        <v>42368</v>
      </c>
      <c r="E130" s="5">
        <v>240</v>
      </c>
      <c r="G130" s="8">
        <v>23.997999999999998</v>
      </c>
    </row>
    <row r="131" spans="1:7" x14ac:dyDescent="0.2">
      <c r="A131" s="2" t="s">
        <v>0</v>
      </c>
      <c r="B131" s="29">
        <v>42368</v>
      </c>
      <c r="E131" s="5">
        <v>161</v>
      </c>
      <c r="G131" s="8">
        <v>20.174399999999999</v>
      </c>
    </row>
    <row r="132" spans="1:7" x14ac:dyDescent="0.2">
      <c r="A132" s="2" t="s">
        <v>0</v>
      </c>
      <c r="B132" s="29">
        <v>42368</v>
      </c>
      <c r="E132" s="5">
        <v>289</v>
      </c>
      <c r="G132" s="8">
        <v>26.369599999999998</v>
      </c>
    </row>
    <row r="133" spans="1:7" x14ac:dyDescent="0.2">
      <c r="A133" s="2" t="s">
        <v>0</v>
      </c>
      <c r="B133" s="29">
        <v>42368</v>
      </c>
      <c r="E133" s="5">
        <v>348</v>
      </c>
      <c r="G133" s="8">
        <v>29.225200000000001</v>
      </c>
    </row>
    <row r="134" spans="1:7" x14ac:dyDescent="0.2">
      <c r="A134" s="2" t="s">
        <v>0</v>
      </c>
      <c r="B134" s="29">
        <v>42368</v>
      </c>
      <c r="E134" s="5">
        <v>262</v>
      </c>
      <c r="F134" s="5">
        <v>34</v>
      </c>
      <c r="G134" s="8">
        <v>25.062799999999999</v>
      </c>
    </row>
    <row r="135" spans="1:7" x14ac:dyDescent="0.2">
      <c r="A135" s="2" t="s">
        <v>0</v>
      </c>
      <c r="B135" s="29">
        <v>42368</v>
      </c>
      <c r="E135" s="5">
        <v>256</v>
      </c>
      <c r="G135" s="8">
        <v>24.772399999999998</v>
      </c>
    </row>
    <row r="136" spans="1:7" x14ac:dyDescent="0.2">
      <c r="A136" s="2" t="s">
        <v>0</v>
      </c>
      <c r="B136" s="29">
        <v>42368</v>
      </c>
      <c r="E136" s="5">
        <v>439</v>
      </c>
      <c r="F136" s="5">
        <v>36</v>
      </c>
      <c r="G136" s="8">
        <v>33.629599999999996</v>
      </c>
    </row>
    <row r="137" spans="1:7" x14ac:dyDescent="0.2">
      <c r="A137" s="2" t="s">
        <v>0</v>
      </c>
      <c r="B137" s="29">
        <v>42368</v>
      </c>
      <c r="E137" s="5">
        <v>408</v>
      </c>
      <c r="G137" s="8">
        <v>32.129199999999997</v>
      </c>
    </row>
    <row r="138" spans="1:7" x14ac:dyDescent="0.2">
      <c r="A138" s="2" t="s">
        <v>0</v>
      </c>
      <c r="B138" s="29">
        <v>42368</v>
      </c>
      <c r="E138" s="5">
        <v>114</v>
      </c>
      <c r="F138" s="5">
        <v>12</v>
      </c>
      <c r="G138" s="8">
        <v>17.8996</v>
      </c>
    </row>
    <row r="139" spans="1:7" x14ac:dyDescent="0.2">
      <c r="A139" s="2" t="s">
        <v>0</v>
      </c>
      <c r="B139" s="29">
        <v>42368</v>
      </c>
      <c r="E139" s="5">
        <v>220</v>
      </c>
      <c r="G139" s="8">
        <v>23.03</v>
      </c>
    </row>
    <row r="140" spans="1:7" x14ac:dyDescent="0.2">
      <c r="A140" s="2" t="s">
        <v>0</v>
      </c>
      <c r="B140" s="29">
        <v>42368</v>
      </c>
      <c r="E140" s="5">
        <v>353</v>
      </c>
      <c r="G140" s="8">
        <v>29.467199999999998</v>
      </c>
    </row>
    <row r="141" spans="1:7" x14ac:dyDescent="0.2">
      <c r="A141" s="2" t="s">
        <v>0</v>
      </c>
      <c r="B141" s="29">
        <v>42368</v>
      </c>
      <c r="E141" s="5">
        <v>244</v>
      </c>
      <c r="G141" s="8">
        <v>24.191600000000001</v>
      </c>
    </row>
    <row r="142" spans="1:7" x14ac:dyDescent="0.2">
      <c r="A142" s="2" t="s">
        <v>0</v>
      </c>
      <c r="B142" s="29">
        <v>42368</v>
      </c>
      <c r="E142" s="5">
        <v>108</v>
      </c>
      <c r="G142" s="8">
        <v>17.609200000000001</v>
      </c>
    </row>
    <row r="143" spans="1:7" x14ac:dyDescent="0.2">
      <c r="A143" s="2" t="s">
        <v>0</v>
      </c>
      <c r="B143" s="29">
        <v>42368</v>
      </c>
      <c r="E143" s="5">
        <v>98</v>
      </c>
      <c r="G143" s="8">
        <v>17.1252</v>
      </c>
    </row>
    <row r="144" spans="1:7" x14ac:dyDescent="0.2">
      <c r="A144" s="2" t="s">
        <v>0</v>
      </c>
      <c r="B144" s="29">
        <v>42368</v>
      </c>
      <c r="E144" s="5">
        <v>250</v>
      </c>
      <c r="F144" s="5">
        <v>28</v>
      </c>
      <c r="G144" s="8">
        <v>24.481999999999999</v>
      </c>
    </row>
    <row r="145" spans="1:13" x14ac:dyDescent="0.2">
      <c r="A145" s="2" t="s">
        <v>0</v>
      </c>
      <c r="B145" s="29">
        <v>42368</v>
      </c>
      <c r="E145" s="5">
        <v>418</v>
      </c>
      <c r="G145" s="8">
        <v>32.613199999999999</v>
      </c>
    </row>
    <row r="146" spans="1:13" x14ac:dyDescent="0.2">
      <c r="A146" s="2" t="s">
        <v>0</v>
      </c>
      <c r="B146" s="29">
        <v>42368</v>
      </c>
      <c r="E146" s="5">
        <v>432</v>
      </c>
      <c r="G146" s="8">
        <v>33.290799999999997</v>
      </c>
    </row>
    <row r="147" spans="1:13" x14ac:dyDescent="0.2">
      <c r="A147" s="2" t="s">
        <v>0</v>
      </c>
      <c r="B147" s="29">
        <v>42368</v>
      </c>
      <c r="E147" s="5">
        <v>26</v>
      </c>
      <c r="F147" s="5">
        <v>30</v>
      </c>
      <c r="G147" s="8">
        <v>13.6404</v>
      </c>
    </row>
    <row r="148" spans="1:13" x14ac:dyDescent="0.2">
      <c r="A148" s="2" t="s">
        <v>0</v>
      </c>
      <c r="B148" s="29">
        <v>42368</v>
      </c>
      <c r="E148" s="5">
        <v>300</v>
      </c>
      <c r="G148" s="8">
        <v>26.902000000000001</v>
      </c>
    </row>
    <row r="149" spans="1:13" x14ac:dyDescent="0.2">
      <c r="A149" s="2" t="s">
        <v>0</v>
      </c>
      <c r="B149" s="29">
        <v>42368</v>
      </c>
      <c r="E149" s="5">
        <v>150</v>
      </c>
      <c r="F149" s="5">
        <v>12</v>
      </c>
      <c r="G149" s="8">
        <v>19.641999999999999</v>
      </c>
    </row>
    <row r="150" spans="1:13" x14ac:dyDescent="0.2">
      <c r="A150" s="2" t="s">
        <v>0</v>
      </c>
      <c r="B150" s="29">
        <v>42368</v>
      </c>
      <c r="E150" s="5">
        <v>139</v>
      </c>
      <c r="G150" s="8">
        <v>19.1096</v>
      </c>
    </row>
    <row r="151" spans="1:13" x14ac:dyDescent="0.2">
      <c r="A151" s="2" t="s">
        <v>0</v>
      </c>
      <c r="B151" s="29">
        <v>42368</v>
      </c>
      <c r="E151" s="5">
        <v>76</v>
      </c>
      <c r="G151" s="8">
        <v>16.060400000000001</v>
      </c>
    </row>
    <row r="152" spans="1:13" x14ac:dyDescent="0.2">
      <c r="A152" s="2" t="s">
        <v>0</v>
      </c>
      <c r="B152" s="29">
        <v>42368</v>
      </c>
      <c r="E152" s="5">
        <v>88</v>
      </c>
      <c r="G152" s="8">
        <v>16.641199999999998</v>
      </c>
    </row>
    <row r="153" spans="1:13" x14ac:dyDescent="0.2">
      <c r="A153" s="2" t="s">
        <v>0</v>
      </c>
      <c r="B153" s="29">
        <v>42368</v>
      </c>
      <c r="E153" s="5">
        <v>29</v>
      </c>
      <c r="F153" s="5">
        <v>5</v>
      </c>
      <c r="G153" s="8">
        <v>13.785599999999999</v>
      </c>
    </row>
    <row r="154" spans="1:13" x14ac:dyDescent="0.2">
      <c r="A154" s="2" t="s">
        <v>0</v>
      </c>
      <c r="B154" s="29">
        <v>42368</v>
      </c>
      <c r="E154" s="5">
        <v>38</v>
      </c>
      <c r="G154" s="8">
        <v>14.2212</v>
      </c>
    </row>
    <row r="155" spans="1:13" x14ac:dyDescent="0.2">
      <c r="A155" s="2" t="s">
        <v>0</v>
      </c>
      <c r="B155" s="29">
        <v>42398</v>
      </c>
      <c r="C155" s="11">
        <v>41.448125368100001</v>
      </c>
      <c r="D155" s="11">
        <v>-71.4494646534</v>
      </c>
      <c r="E155" s="5">
        <v>382</v>
      </c>
      <c r="F155" s="5">
        <v>36</v>
      </c>
      <c r="G155" s="8">
        <v>28.861600000000003</v>
      </c>
      <c r="H155" s="1"/>
      <c r="I155" s="1"/>
      <c r="J155" s="1"/>
      <c r="K155" s="1"/>
      <c r="L155" s="1"/>
      <c r="M155" s="1"/>
    </row>
    <row r="156" spans="1:13" x14ac:dyDescent="0.2">
      <c r="A156" s="2" t="s">
        <v>0</v>
      </c>
      <c r="B156" s="29">
        <v>42398</v>
      </c>
      <c r="C156" s="11">
        <v>41.447989368099996</v>
      </c>
      <c r="D156" s="11">
        <v>-71.449530153400005</v>
      </c>
      <c r="E156" s="5">
        <v>233</v>
      </c>
      <c r="G156" s="8">
        <v>24.942900000000002</v>
      </c>
      <c r="H156" s="1"/>
      <c r="I156" s="1"/>
      <c r="J156" s="1"/>
      <c r="K156" s="1"/>
      <c r="L156" s="1"/>
      <c r="M156" s="1"/>
    </row>
    <row r="157" spans="1:13" x14ac:dyDescent="0.2">
      <c r="A157" s="2" t="s">
        <v>0</v>
      </c>
      <c r="B157" s="29">
        <v>42398</v>
      </c>
      <c r="C157" s="11">
        <v>41.447989201399999</v>
      </c>
      <c r="D157" s="11">
        <v>-71.4494179868</v>
      </c>
      <c r="E157" s="5">
        <v>386</v>
      </c>
      <c r="G157" s="8">
        <v>28.966799999999999</v>
      </c>
      <c r="H157" s="1"/>
      <c r="I157" s="1"/>
      <c r="J157" s="1"/>
      <c r="K157" s="1"/>
      <c r="L157" s="1"/>
      <c r="M157" s="1"/>
    </row>
    <row r="158" spans="1:13" x14ac:dyDescent="0.2">
      <c r="A158" s="2" t="s">
        <v>0</v>
      </c>
      <c r="B158" s="29">
        <v>42398</v>
      </c>
      <c r="C158" s="11">
        <v>41.447942201399997</v>
      </c>
      <c r="D158" s="11">
        <v>-71.449547986799999</v>
      </c>
      <c r="E158" s="5">
        <v>212</v>
      </c>
      <c r="F158" s="5">
        <v>20</v>
      </c>
      <c r="G158" s="8">
        <v>24.390599999999999</v>
      </c>
      <c r="H158" s="1"/>
      <c r="I158" s="1"/>
      <c r="J158" s="1"/>
      <c r="K158" s="1"/>
      <c r="L158" s="1"/>
      <c r="M158" s="1"/>
    </row>
    <row r="159" spans="1:13" x14ac:dyDescent="0.2">
      <c r="A159" s="2" t="s">
        <v>0</v>
      </c>
      <c r="B159" s="29">
        <v>42398</v>
      </c>
      <c r="C159" s="11">
        <v>41.447871034800002</v>
      </c>
      <c r="D159" s="11">
        <v>-71.449443820100001</v>
      </c>
      <c r="E159" s="5">
        <v>316</v>
      </c>
      <c r="G159" s="8">
        <v>27.125800000000002</v>
      </c>
      <c r="H159" s="1"/>
      <c r="I159" s="1"/>
      <c r="J159" s="1"/>
      <c r="K159" s="1"/>
      <c r="L159" s="1"/>
      <c r="M159" s="1"/>
    </row>
    <row r="160" spans="1:13" x14ac:dyDescent="0.2">
      <c r="A160" s="2" t="s">
        <v>0</v>
      </c>
      <c r="B160" s="29">
        <v>42398</v>
      </c>
      <c r="C160" s="11">
        <v>41.447886868099999</v>
      </c>
      <c r="D160" s="11">
        <v>-71.449433320099999</v>
      </c>
      <c r="E160" s="5">
        <v>316</v>
      </c>
      <c r="G160" s="8">
        <v>27.125800000000002</v>
      </c>
      <c r="H160" s="1"/>
      <c r="I160" s="1"/>
      <c r="J160" s="1"/>
      <c r="K160" s="1"/>
      <c r="L160" s="1"/>
      <c r="M160" s="1"/>
    </row>
    <row r="161" spans="1:13" x14ac:dyDescent="0.2">
      <c r="A161" s="2" t="s">
        <v>0</v>
      </c>
      <c r="B161" s="29">
        <v>42398</v>
      </c>
      <c r="C161" s="11">
        <v>41.447860701499998</v>
      </c>
      <c r="D161" s="11">
        <v>-71.4493581535</v>
      </c>
      <c r="E161" s="5">
        <v>367</v>
      </c>
      <c r="G161" s="8">
        <v>28.467100000000002</v>
      </c>
      <c r="H161" s="1"/>
      <c r="I161" s="1"/>
      <c r="J161" s="1"/>
      <c r="K161" s="1"/>
      <c r="L161" s="1"/>
      <c r="M161" s="1"/>
    </row>
    <row r="162" spans="1:13" x14ac:dyDescent="0.2">
      <c r="A162" s="2" t="s">
        <v>0</v>
      </c>
      <c r="B162" s="29">
        <v>42398</v>
      </c>
      <c r="C162" s="11">
        <v>41.447786034799996</v>
      </c>
      <c r="D162" s="11">
        <v>-71.449442153500001</v>
      </c>
      <c r="E162" s="5">
        <v>297</v>
      </c>
      <c r="F162" s="5">
        <v>25</v>
      </c>
      <c r="G162" s="8">
        <v>26.626100000000001</v>
      </c>
      <c r="H162" s="1"/>
      <c r="I162" s="1"/>
      <c r="J162" s="1"/>
      <c r="K162" s="1"/>
      <c r="L162" s="1"/>
      <c r="M162" s="1"/>
    </row>
    <row r="163" spans="1:13" x14ac:dyDescent="0.2">
      <c r="A163" s="2" t="s">
        <v>0</v>
      </c>
      <c r="B163" s="29">
        <v>42398</v>
      </c>
      <c r="C163" s="11">
        <v>41.447739701499998</v>
      </c>
      <c r="D163" s="11">
        <v>-71.449512153499995</v>
      </c>
      <c r="E163" s="5">
        <v>25</v>
      </c>
      <c r="F163" s="5">
        <v>30</v>
      </c>
      <c r="G163" s="8">
        <v>19.4725</v>
      </c>
      <c r="H163" s="1"/>
      <c r="I163" s="1"/>
      <c r="J163" s="1"/>
      <c r="K163" s="1"/>
      <c r="L163" s="1"/>
      <c r="M163" s="1"/>
    </row>
    <row r="164" spans="1:13" x14ac:dyDescent="0.2">
      <c r="A164" s="2" t="s">
        <v>0</v>
      </c>
      <c r="B164" s="29">
        <v>42398</v>
      </c>
      <c r="C164" s="11">
        <v>41.447720534799998</v>
      </c>
      <c r="D164" s="11">
        <v>-71.449429320099995</v>
      </c>
      <c r="E164" s="5">
        <v>189</v>
      </c>
      <c r="G164" s="8">
        <v>23.785700000000002</v>
      </c>
      <c r="H164" s="1"/>
      <c r="I164" s="1"/>
      <c r="J164" s="1"/>
      <c r="K164" s="1"/>
      <c r="L164" s="1"/>
      <c r="M164" s="1"/>
    </row>
    <row r="165" spans="1:13" x14ac:dyDescent="0.2">
      <c r="A165" s="2" t="s">
        <v>0</v>
      </c>
      <c r="B165" s="29">
        <v>42398</v>
      </c>
      <c r="C165" s="11">
        <v>41.447661701500003</v>
      </c>
      <c r="D165" s="11">
        <v>-71.449299153499993</v>
      </c>
      <c r="E165" s="5">
        <v>400</v>
      </c>
      <c r="F165" s="5">
        <v>18</v>
      </c>
      <c r="G165" s="8">
        <v>29.335000000000001</v>
      </c>
      <c r="H165" s="1"/>
      <c r="I165" s="1"/>
      <c r="J165" s="1"/>
      <c r="K165" s="1"/>
      <c r="L165" s="1"/>
      <c r="M165" s="1"/>
    </row>
    <row r="166" spans="1:13" x14ac:dyDescent="0.2">
      <c r="A166" s="2" t="s">
        <v>0</v>
      </c>
      <c r="B166" s="29">
        <v>42398</v>
      </c>
      <c r="C166" s="11">
        <v>41.447583034799997</v>
      </c>
      <c r="D166" s="11">
        <v>-71.449422820199999</v>
      </c>
      <c r="E166" s="5">
        <v>195</v>
      </c>
      <c r="G166" s="8">
        <v>23.9435</v>
      </c>
      <c r="H166" s="1"/>
      <c r="I166" s="1"/>
      <c r="J166" s="1"/>
      <c r="K166" s="1"/>
      <c r="L166" s="1"/>
      <c r="M166" s="1"/>
    </row>
    <row r="167" spans="1:13" x14ac:dyDescent="0.2">
      <c r="A167" s="2" t="s">
        <v>0</v>
      </c>
      <c r="B167" s="29">
        <v>42398</v>
      </c>
      <c r="C167" s="11">
        <v>41.4475328682</v>
      </c>
      <c r="D167" s="11">
        <v>-71.449558153500007</v>
      </c>
      <c r="E167" s="5">
        <v>20</v>
      </c>
      <c r="G167" s="8">
        <v>19.341000000000001</v>
      </c>
      <c r="H167" s="1"/>
      <c r="I167" s="1"/>
      <c r="J167" s="1"/>
      <c r="K167" s="1"/>
      <c r="L167" s="1"/>
      <c r="M167" s="1"/>
    </row>
    <row r="168" spans="1:13" x14ac:dyDescent="0.2">
      <c r="A168" s="2" t="s">
        <v>0</v>
      </c>
      <c r="B168" s="29">
        <v>42398</v>
      </c>
      <c r="C168" s="11">
        <v>41.447481368200002</v>
      </c>
      <c r="D168" s="11">
        <v>-71.449443486800007</v>
      </c>
      <c r="E168" s="5">
        <v>293</v>
      </c>
      <c r="F168" s="5">
        <v>34</v>
      </c>
      <c r="G168" s="8">
        <v>26.520900000000001</v>
      </c>
      <c r="H168" s="1"/>
      <c r="I168" s="1"/>
      <c r="J168" s="1"/>
      <c r="K168" s="1"/>
      <c r="L168" s="1"/>
      <c r="M168" s="1"/>
    </row>
    <row r="169" spans="1:13" x14ac:dyDescent="0.2">
      <c r="A169" s="2" t="s">
        <v>0</v>
      </c>
      <c r="B169" s="29">
        <v>42398</v>
      </c>
      <c r="C169" s="11">
        <v>41.447394368200001</v>
      </c>
      <c r="D169" s="11">
        <v>-71.449311653500004</v>
      </c>
      <c r="E169" s="5">
        <v>452</v>
      </c>
      <c r="G169" s="8">
        <v>30.702600000000004</v>
      </c>
      <c r="H169" s="1"/>
      <c r="I169" s="1"/>
      <c r="J169" s="1"/>
      <c r="K169" s="1"/>
      <c r="L169" s="1"/>
      <c r="M169" s="1"/>
    </row>
    <row r="170" spans="1:13" x14ac:dyDescent="0.2">
      <c r="A170" s="2" t="s">
        <v>0</v>
      </c>
      <c r="B170" s="29">
        <v>42398</v>
      </c>
      <c r="C170" s="11">
        <v>41.447377201499997</v>
      </c>
      <c r="D170" s="11">
        <v>-71.449365653499996</v>
      </c>
      <c r="E170" s="5">
        <v>398</v>
      </c>
      <c r="G170" s="8">
        <v>29.282400000000003</v>
      </c>
      <c r="H170" s="1"/>
      <c r="I170" s="1"/>
      <c r="J170" s="1"/>
      <c r="K170" s="1"/>
      <c r="L170" s="1"/>
      <c r="M170" s="1"/>
    </row>
    <row r="171" spans="1:13" x14ac:dyDescent="0.2">
      <c r="A171" s="2" t="s">
        <v>0</v>
      </c>
      <c r="B171" s="29">
        <v>42398</v>
      </c>
      <c r="C171" s="11">
        <v>41.447330368199999</v>
      </c>
      <c r="D171" s="11">
        <v>-71.449465820200004</v>
      </c>
      <c r="E171" s="5">
        <v>175</v>
      </c>
      <c r="F171" s="5">
        <v>30</v>
      </c>
      <c r="G171" s="8">
        <v>23.4175</v>
      </c>
      <c r="H171" s="1"/>
      <c r="I171" s="1"/>
      <c r="J171" s="1"/>
      <c r="K171" s="1"/>
      <c r="L171" s="1"/>
      <c r="M171" s="1"/>
    </row>
    <row r="172" spans="1:13" x14ac:dyDescent="0.2">
      <c r="A172" s="2" t="s">
        <v>0</v>
      </c>
      <c r="B172" s="29">
        <v>42398</v>
      </c>
      <c r="C172" s="11">
        <v>41.447227534900001</v>
      </c>
      <c r="D172" s="11">
        <v>-71.449580653500007</v>
      </c>
      <c r="E172" s="5">
        <v>26</v>
      </c>
      <c r="G172" s="8">
        <v>19.498800000000003</v>
      </c>
      <c r="H172" s="1"/>
      <c r="I172" s="1"/>
      <c r="J172" s="1"/>
      <c r="K172" s="1"/>
      <c r="L172" s="1"/>
      <c r="M172" s="1"/>
    </row>
    <row r="173" spans="1:13" x14ac:dyDescent="0.2">
      <c r="A173" s="2" t="s">
        <v>0</v>
      </c>
      <c r="B173" s="29">
        <v>42398</v>
      </c>
      <c r="C173" s="11">
        <v>41.447182701599999</v>
      </c>
      <c r="D173" s="11">
        <v>-71.449473320199999</v>
      </c>
      <c r="E173" s="5">
        <v>206</v>
      </c>
      <c r="G173" s="8">
        <v>24.232800000000001</v>
      </c>
      <c r="H173" s="1"/>
      <c r="I173" s="1"/>
      <c r="J173" s="1"/>
      <c r="K173" s="1"/>
      <c r="L173" s="1"/>
      <c r="M173" s="1"/>
    </row>
    <row r="174" spans="1:13" x14ac:dyDescent="0.2">
      <c r="A174" s="2" t="s">
        <v>0</v>
      </c>
      <c r="B174" s="29">
        <v>42398</v>
      </c>
      <c r="C174" s="11">
        <v>41.447113201599997</v>
      </c>
      <c r="D174" s="11">
        <v>-71.449329986899997</v>
      </c>
      <c r="E174" s="5">
        <v>364</v>
      </c>
      <c r="F174" s="5">
        <v>28</v>
      </c>
      <c r="G174" s="8">
        <v>28.388200000000001</v>
      </c>
      <c r="H174" s="1"/>
      <c r="I174" s="1"/>
      <c r="J174" s="1"/>
      <c r="K174" s="1"/>
      <c r="L174" s="1"/>
      <c r="M174" s="1"/>
    </row>
    <row r="175" spans="1:13" x14ac:dyDescent="0.2">
      <c r="A175" s="2" t="s">
        <v>0</v>
      </c>
      <c r="B175" s="29">
        <v>42398</v>
      </c>
      <c r="C175" s="11">
        <v>41.447103534900002</v>
      </c>
      <c r="D175" s="11">
        <v>-71.449446986799998</v>
      </c>
      <c r="E175" s="5">
        <v>286</v>
      </c>
      <c r="G175" s="8">
        <v>26.3368</v>
      </c>
      <c r="H175" s="1"/>
      <c r="I175" s="1"/>
      <c r="J175" s="1"/>
      <c r="K175" s="1"/>
      <c r="L175" s="1"/>
      <c r="M175" s="1"/>
    </row>
    <row r="176" spans="1:13" x14ac:dyDescent="0.2">
      <c r="A176" s="2" t="s">
        <v>0</v>
      </c>
      <c r="B176" s="29">
        <v>42398</v>
      </c>
      <c r="C176" s="11">
        <v>41.447059535000001</v>
      </c>
      <c r="D176" s="11">
        <v>-71.449572320100003</v>
      </c>
      <c r="E176" s="5">
        <v>127</v>
      </c>
      <c r="G176" s="8">
        <v>22.155100000000001</v>
      </c>
      <c r="H176" s="1"/>
      <c r="I176" s="1"/>
      <c r="J176" s="1"/>
      <c r="K176" s="1"/>
      <c r="L176" s="1"/>
      <c r="M176" s="1"/>
    </row>
    <row r="177" spans="1:13" x14ac:dyDescent="0.2">
      <c r="A177" s="2" t="s">
        <v>0</v>
      </c>
      <c r="B177" s="29">
        <v>42398</v>
      </c>
      <c r="C177" s="11">
        <v>41.446968701599999</v>
      </c>
      <c r="D177" s="11">
        <v>-71.449420320200005</v>
      </c>
      <c r="E177" s="5">
        <v>281</v>
      </c>
      <c r="F177" s="5">
        <v>35</v>
      </c>
      <c r="G177" s="8">
        <v>26.205300000000001</v>
      </c>
      <c r="H177" s="1"/>
      <c r="I177" s="1"/>
      <c r="J177" s="1"/>
      <c r="K177" s="1"/>
      <c r="L177" s="1"/>
      <c r="M177" s="1"/>
    </row>
    <row r="178" spans="1:13" x14ac:dyDescent="0.2">
      <c r="A178" s="2" t="s">
        <v>0</v>
      </c>
      <c r="B178" s="29">
        <v>42398</v>
      </c>
      <c r="C178" s="11">
        <v>41.446925201600003</v>
      </c>
      <c r="D178" s="11">
        <v>-71.449509986799995</v>
      </c>
      <c r="E178" s="5">
        <v>237</v>
      </c>
      <c r="G178" s="8">
        <v>25.048100000000002</v>
      </c>
      <c r="H178" s="1"/>
      <c r="I178" s="1"/>
      <c r="J178" s="1"/>
      <c r="K178" s="1"/>
      <c r="L178" s="1"/>
      <c r="M178" s="1"/>
    </row>
    <row r="179" spans="1:13" x14ac:dyDescent="0.2">
      <c r="A179" s="2" t="s">
        <v>0</v>
      </c>
      <c r="B179" s="29">
        <v>42398</v>
      </c>
      <c r="C179" s="11">
        <v>41.446805701700001</v>
      </c>
      <c r="D179" s="11">
        <v>-71.449557820199999</v>
      </c>
      <c r="E179" s="5">
        <v>314</v>
      </c>
      <c r="G179" s="8">
        <v>27.0732</v>
      </c>
      <c r="H179" s="1"/>
      <c r="I179" s="1"/>
      <c r="J179" s="1"/>
      <c r="K179" s="1"/>
      <c r="L179" s="1"/>
      <c r="M179" s="1"/>
    </row>
    <row r="180" spans="1:13" x14ac:dyDescent="0.2">
      <c r="A180" s="2" t="s">
        <v>0</v>
      </c>
      <c r="B180" s="29">
        <v>42398</v>
      </c>
      <c r="C180" s="11">
        <v>41.446867868299996</v>
      </c>
      <c r="D180" s="11">
        <v>-71.449750986799998</v>
      </c>
      <c r="E180" s="5">
        <v>115</v>
      </c>
      <c r="G180" s="8">
        <v>21.839500000000001</v>
      </c>
      <c r="H180" s="1"/>
      <c r="I180" s="1"/>
      <c r="J180" s="1"/>
      <c r="K180" s="1"/>
      <c r="L180" s="1"/>
      <c r="M180" s="1"/>
    </row>
    <row r="181" spans="1:13" x14ac:dyDescent="0.2">
      <c r="A181" s="2" t="s">
        <v>0</v>
      </c>
      <c r="B181" s="29">
        <v>42398</v>
      </c>
      <c r="C181" s="11">
        <v>41.446738201700001</v>
      </c>
      <c r="D181" s="11">
        <v>-71.449801153400003</v>
      </c>
      <c r="E181" s="5">
        <v>303</v>
      </c>
      <c r="G181" s="8">
        <v>26.783900000000003</v>
      </c>
      <c r="H181" s="1"/>
      <c r="I181" s="1"/>
      <c r="J181" s="1"/>
      <c r="K181" s="1"/>
      <c r="L181" s="1"/>
      <c r="M181" s="1"/>
    </row>
    <row r="182" spans="1:13" x14ac:dyDescent="0.2">
      <c r="A182" s="2" t="s">
        <v>0</v>
      </c>
      <c r="B182" s="29">
        <v>42398</v>
      </c>
      <c r="C182" s="11">
        <v>41.446691201699998</v>
      </c>
      <c r="D182" s="11">
        <v>-71.449912486700001</v>
      </c>
      <c r="E182" s="5">
        <v>352</v>
      </c>
      <c r="F182" s="5">
        <v>30</v>
      </c>
      <c r="G182" s="8">
        <v>28.072600000000001</v>
      </c>
      <c r="H182" s="1"/>
      <c r="I182" s="1"/>
      <c r="J182" s="1"/>
      <c r="K182" s="1"/>
      <c r="L182" s="1"/>
      <c r="M182" s="1"/>
    </row>
    <row r="183" spans="1:13" x14ac:dyDescent="0.2">
      <c r="A183" s="2" t="s">
        <v>0</v>
      </c>
      <c r="B183" s="29">
        <v>42398</v>
      </c>
      <c r="C183" s="11">
        <v>41.4467777017</v>
      </c>
      <c r="D183" s="11">
        <v>-71.450000653299995</v>
      </c>
      <c r="E183" s="5">
        <v>173</v>
      </c>
      <c r="G183" s="8">
        <v>23.364900000000002</v>
      </c>
      <c r="H183" s="1"/>
      <c r="I183" s="1"/>
      <c r="J183" s="1"/>
      <c r="K183" s="1"/>
      <c r="L183" s="1"/>
      <c r="M183" s="1"/>
    </row>
    <row r="184" spans="1:13" x14ac:dyDescent="0.2">
      <c r="A184" s="2" t="s">
        <v>0</v>
      </c>
      <c r="B184" s="29">
        <v>42398</v>
      </c>
      <c r="C184" s="11">
        <v>41.4469143683</v>
      </c>
      <c r="D184" s="11">
        <v>-71.450021320000005</v>
      </c>
      <c r="E184" s="5">
        <v>53</v>
      </c>
      <c r="F184" s="5">
        <v>5</v>
      </c>
      <c r="G184" s="8">
        <v>20.2089</v>
      </c>
      <c r="H184" s="1"/>
      <c r="I184" s="1"/>
      <c r="J184" s="1"/>
      <c r="K184" s="1"/>
      <c r="L184" s="1"/>
      <c r="M184" s="1"/>
    </row>
    <row r="185" spans="1:13" x14ac:dyDescent="0.2">
      <c r="A185" s="2" t="s">
        <v>0</v>
      </c>
      <c r="B185" s="29">
        <v>42398</v>
      </c>
      <c r="C185" s="11">
        <v>41.446798201699998</v>
      </c>
      <c r="D185" s="11">
        <v>-71.450127486599996</v>
      </c>
      <c r="E185" s="5">
        <v>213</v>
      </c>
      <c r="G185" s="8">
        <v>24.416900000000002</v>
      </c>
      <c r="H185" s="1"/>
      <c r="I185" s="1"/>
      <c r="J185" s="1"/>
      <c r="K185" s="1"/>
      <c r="L185" s="1"/>
      <c r="M185" s="1"/>
    </row>
    <row r="186" spans="1:13" x14ac:dyDescent="0.2">
      <c r="A186" s="2" t="s">
        <v>0</v>
      </c>
      <c r="B186" s="29">
        <v>42398</v>
      </c>
      <c r="C186" s="11">
        <v>41.446738368399998</v>
      </c>
      <c r="D186" s="11">
        <v>-71.450263819900002</v>
      </c>
      <c r="E186" s="5">
        <v>262</v>
      </c>
      <c r="G186" s="8">
        <v>25.7056</v>
      </c>
      <c r="H186" s="1"/>
      <c r="I186" s="1"/>
      <c r="J186" s="1"/>
      <c r="K186" s="1"/>
      <c r="L186" s="1"/>
      <c r="M186" s="1"/>
    </row>
    <row r="187" spans="1:13" x14ac:dyDescent="0.2">
      <c r="A187" s="2" t="s">
        <v>0</v>
      </c>
      <c r="B187" s="29">
        <v>42398</v>
      </c>
      <c r="C187" s="11">
        <v>41.446611201700001</v>
      </c>
      <c r="D187" s="11">
        <v>-71.450377486600004</v>
      </c>
      <c r="E187" s="5">
        <v>426</v>
      </c>
      <c r="F187" s="5">
        <v>25</v>
      </c>
      <c r="G187" s="8">
        <v>30.018799999999999</v>
      </c>
      <c r="H187" s="1"/>
      <c r="I187" s="1"/>
      <c r="J187" s="1"/>
      <c r="K187" s="1"/>
      <c r="L187" s="1"/>
      <c r="M187" s="1"/>
    </row>
    <row r="188" spans="1:13" x14ac:dyDescent="0.2">
      <c r="A188" s="2" t="s">
        <v>0</v>
      </c>
      <c r="B188" s="29">
        <v>42398</v>
      </c>
      <c r="C188" s="11">
        <v>41.446593868400001</v>
      </c>
      <c r="D188" s="11">
        <v>-71.450592986499998</v>
      </c>
      <c r="E188" s="5">
        <v>37</v>
      </c>
      <c r="G188" s="8">
        <v>19.7881</v>
      </c>
      <c r="H188" s="1"/>
      <c r="I188" s="1"/>
      <c r="J188" s="1"/>
      <c r="K188" s="1"/>
      <c r="L188" s="1"/>
      <c r="M188" s="1"/>
    </row>
    <row r="189" spans="1:13" x14ac:dyDescent="0.2">
      <c r="A189" s="2" t="s">
        <v>0</v>
      </c>
      <c r="B189" s="29">
        <v>42398</v>
      </c>
      <c r="C189" s="11">
        <v>41.446759868400001</v>
      </c>
      <c r="D189" s="11">
        <v>-71.450587819800006</v>
      </c>
      <c r="E189" s="5">
        <v>307</v>
      </c>
      <c r="G189" s="8">
        <v>26.889099999999999</v>
      </c>
      <c r="H189" s="1"/>
      <c r="I189" s="1"/>
      <c r="J189" s="1"/>
      <c r="K189" s="1"/>
      <c r="L189" s="1"/>
      <c r="M189" s="1"/>
    </row>
    <row r="190" spans="1:13" x14ac:dyDescent="0.2">
      <c r="A190" s="2" t="s">
        <v>0</v>
      </c>
      <c r="B190" s="29">
        <v>42398</v>
      </c>
      <c r="C190" s="11">
        <v>41.446874368300001</v>
      </c>
      <c r="D190" s="11">
        <v>-71.450532153200001</v>
      </c>
      <c r="E190" s="5">
        <v>105</v>
      </c>
      <c r="F190" s="5">
        <v>17</v>
      </c>
      <c r="G190" s="8">
        <v>21.576500000000003</v>
      </c>
      <c r="H190" s="1"/>
      <c r="I190" s="1"/>
      <c r="J190" s="1"/>
      <c r="K190" s="1"/>
      <c r="L190" s="1"/>
      <c r="M190" s="1"/>
    </row>
    <row r="191" spans="1:13" x14ac:dyDescent="0.2">
      <c r="A191" s="2" t="s">
        <v>0</v>
      </c>
      <c r="B191" s="29">
        <v>42398</v>
      </c>
      <c r="C191" s="11">
        <v>41.447016201700002</v>
      </c>
      <c r="D191" s="11">
        <v>-71.450519486499999</v>
      </c>
      <c r="E191" s="5">
        <v>109</v>
      </c>
      <c r="G191" s="8">
        <v>21.681700000000003</v>
      </c>
      <c r="H191" s="1"/>
      <c r="I191" s="1"/>
      <c r="J191" s="1"/>
      <c r="K191" s="1"/>
      <c r="L191" s="1"/>
      <c r="M191" s="1"/>
    </row>
    <row r="192" spans="1:13" x14ac:dyDescent="0.2">
      <c r="A192" s="2" t="s">
        <v>0</v>
      </c>
      <c r="B192" s="29">
        <v>42398</v>
      </c>
      <c r="C192" s="11">
        <v>41.446977201700001</v>
      </c>
      <c r="D192" s="11">
        <v>-71.450653986500001</v>
      </c>
      <c r="E192" s="5">
        <v>55</v>
      </c>
      <c r="G192" s="8">
        <v>20.261500000000002</v>
      </c>
      <c r="H192" s="1"/>
      <c r="I192" s="1"/>
      <c r="J192" s="1"/>
      <c r="K192" s="1"/>
      <c r="L192" s="1"/>
      <c r="M192" s="1"/>
    </row>
    <row r="193" spans="1:13" x14ac:dyDescent="0.2">
      <c r="A193" s="2" t="s">
        <v>0</v>
      </c>
      <c r="B193" s="29">
        <v>42398</v>
      </c>
      <c r="C193" s="11">
        <v>41.446943368399999</v>
      </c>
      <c r="D193" s="11">
        <v>-71.450781986400003</v>
      </c>
      <c r="E193" s="5">
        <v>36</v>
      </c>
      <c r="G193" s="8">
        <v>19.761800000000001</v>
      </c>
      <c r="H193" s="1"/>
      <c r="I193" s="1"/>
      <c r="J193" s="1"/>
      <c r="K193" s="1"/>
      <c r="L193" s="1"/>
      <c r="M193" s="1"/>
    </row>
    <row r="194" spans="1:13" x14ac:dyDescent="0.2">
      <c r="A194" s="2" t="s">
        <v>0</v>
      </c>
      <c r="B194" s="29">
        <v>42398</v>
      </c>
      <c r="C194" s="11">
        <v>41.447075868299997</v>
      </c>
      <c r="D194" s="11">
        <v>-71.450758153099997</v>
      </c>
      <c r="E194" s="5">
        <v>56</v>
      </c>
      <c r="G194" s="8">
        <v>20.287800000000001</v>
      </c>
      <c r="H194" s="1"/>
      <c r="I194" s="1"/>
      <c r="J194" s="1"/>
      <c r="K194" s="1"/>
      <c r="L194" s="1"/>
      <c r="M194" s="1"/>
    </row>
    <row r="195" spans="1:13" x14ac:dyDescent="0.2">
      <c r="A195" s="2" t="s">
        <v>0</v>
      </c>
      <c r="B195" s="29">
        <v>42398</v>
      </c>
      <c r="C195" s="11">
        <v>41.447066201699997</v>
      </c>
      <c r="D195" s="11">
        <v>-71.450885153000002</v>
      </c>
      <c r="E195" s="5">
        <v>32</v>
      </c>
      <c r="G195" s="8">
        <v>19.656600000000001</v>
      </c>
      <c r="H195" s="1"/>
      <c r="I195" s="1"/>
      <c r="J195" s="1"/>
      <c r="K195" s="1"/>
      <c r="L195" s="1"/>
      <c r="M195" s="1"/>
    </row>
    <row r="196" spans="1:13" x14ac:dyDescent="0.2">
      <c r="A196" s="2" t="s">
        <v>0</v>
      </c>
      <c r="B196" s="29">
        <v>42436</v>
      </c>
      <c r="C196" s="11">
        <v>-71.449349153499995</v>
      </c>
      <c r="D196" s="11">
        <v>41.448083201499998</v>
      </c>
      <c r="E196" s="5">
        <v>402</v>
      </c>
      <c r="F196" s="5">
        <v>40</v>
      </c>
      <c r="G196" s="8">
        <v>32.323099999999997</v>
      </c>
      <c r="H196" s="1"/>
      <c r="I196" s="1"/>
      <c r="J196" s="1"/>
      <c r="K196" s="1"/>
      <c r="L196" s="1"/>
      <c r="M196" s="1"/>
    </row>
    <row r="197" spans="1:13" x14ac:dyDescent="0.2">
      <c r="A197" s="2" t="s">
        <v>0</v>
      </c>
      <c r="B197" s="29">
        <v>42436</v>
      </c>
      <c r="C197" s="11">
        <v>-71.449370320100002</v>
      </c>
      <c r="D197" s="11">
        <v>41.448111534799999</v>
      </c>
      <c r="E197" s="5">
        <v>396</v>
      </c>
      <c r="F197" s="5">
        <v>36</v>
      </c>
      <c r="G197" s="8">
        <v>31.873100000000001</v>
      </c>
      <c r="H197" s="1"/>
      <c r="I197" s="1"/>
      <c r="J197" s="1"/>
      <c r="K197" s="1"/>
      <c r="L197" s="1"/>
      <c r="M197" s="1"/>
    </row>
    <row r="198" spans="1:13" x14ac:dyDescent="0.2">
      <c r="A198" s="2" t="s">
        <v>0</v>
      </c>
      <c r="B198" s="29">
        <v>42436</v>
      </c>
      <c r="C198" s="11">
        <v>-71.449553820099993</v>
      </c>
      <c r="D198" s="11">
        <v>41.448087868099996</v>
      </c>
      <c r="E198" s="5">
        <v>177</v>
      </c>
      <c r="G198" s="8">
        <v>15.4481</v>
      </c>
      <c r="H198" s="1"/>
      <c r="I198" s="1"/>
      <c r="J198" s="1"/>
      <c r="K198" s="1"/>
      <c r="L198" s="1"/>
      <c r="M198" s="1"/>
    </row>
    <row r="199" spans="1:13" x14ac:dyDescent="0.2">
      <c r="A199" s="2" t="s">
        <v>0</v>
      </c>
      <c r="B199" s="29">
        <v>42436</v>
      </c>
      <c r="C199" s="11">
        <v>-71.449442986799994</v>
      </c>
      <c r="D199" s="11">
        <v>41.448021701400002</v>
      </c>
      <c r="E199" s="5">
        <v>329</v>
      </c>
      <c r="G199" s="8">
        <v>26.848100000000002</v>
      </c>
      <c r="H199" s="1"/>
      <c r="I199" s="1"/>
      <c r="J199" s="1"/>
      <c r="K199" s="1"/>
      <c r="L199" s="1"/>
      <c r="M199" s="1"/>
    </row>
    <row r="200" spans="1:13" x14ac:dyDescent="0.2">
      <c r="A200" s="2" t="s">
        <v>0</v>
      </c>
      <c r="B200" s="29">
        <v>42436</v>
      </c>
      <c r="C200" s="11">
        <v>-71.449518320099997</v>
      </c>
      <c r="D200" s="11">
        <v>41.447934034799999</v>
      </c>
      <c r="E200" s="5">
        <v>133</v>
      </c>
      <c r="F200" s="5">
        <v>17</v>
      </c>
      <c r="G200" s="8">
        <v>12.148099999999999</v>
      </c>
      <c r="H200" s="1"/>
      <c r="I200" s="1"/>
      <c r="J200" s="1"/>
      <c r="K200" s="1"/>
      <c r="L200" s="1"/>
      <c r="M200" s="1"/>
    </row>
    <row r="201" spans="1:13" x14ac:dyDescent="0.2">
      <c r="A201" s="2" t="s">
        <v>0</v>
      </c>
      <c r="B201" s="29">
        <v>42436</v>
      </c>
      <c r="C201" s="11">
        <v>-71.449493653499999</v>
      </c>
      <c r="D201" s="11">
        <v>41.4478907015</v>
      </c>
      <c r="E201" s="5">
        <v>260</v>
      </c>
      <c r="G201" s="8">
        <v>21.673099999999998</v>
      </c>
      <c r="H201" s="1"/>
      <c r="I201" s="1"/>
      <c r="J201" s="1"/>
      <c r="K201" s="1"/>
      <c r="L201" s="1"/>
      <c r="M201" s="1"/>
    </row>
    <row r="202" spans="1:13" x14ac:dyDescent="0.2">
      <c r="A202" s="2" t="s">
        <v>0</v>
      </c>
      <c r="B202" s="29">
        <v>42436</v>
      </c>
      <c r="C202" s="11">
        <v>-71.449378986799999</v>
      </c>
      <c r="D202" s="11">
        <v>41.4478270348</v>
      </c>
      <c r="E202" s="5">
        <v>312</v>
      </c>
      <c r="F202" s="5">
        <v>12</v>
      </c>
      <c r="G202" s="8">
        <v>25.573099999999997</v>
      </c>
      <c r="H202" s="1"/>
      <c r="I202" s="1"/>
      <c r="J202" s="1"/>
      <c r="K202" s="1"/>
      <c r="L202" s="1"/>
      <c r="M202" s="1"/>
    </row>
    <row r="203" spans="1:13" x14ac:dyDescent="0.2">
      <c r="A203" s="2" t="s">
        <v>0</v>
      </c>
      <c r="B203" s="29">
        <v>42436</v>
      </c>
      <c r="C203" s="11">
        <v>-71.449445653500007</v>
      </c>
      <c r="D203" s="11">
        <v>41.447785034799999</v>
      </c>
      <c r="E203" s="5">
        <v>219</v>
      </c>
      <c r="G203" s="8">
        <v>18.598100000000002</v>
      </c>
      <c r="H203" s="1"/>
      <c r="I203" s="1"/>
      <c r="J203" s="1"/>
      <c r="K203" s="1"/>
      <c r="L203" s="1"/>
      <c r="M203" s="1"/>
    </row>
    <row r="204" spans="1:13" x14ac:dyDescent="0.2">
      <c r="A204" s="2" t="s">
        <v>0</v>
      </c>
      <c r="B204" s="29">
        <v>42436</v>
      </c>
      <c r="C204" s="11">
        <v>-71.449590486800005</v>
      </c>
      <c r="D204" s="11">
        <v>41.447741368199999</v>
      </c>
      <c r="E204" s="5">
        <v>5</v>
      </c>
      <c r="G204" s="8">
        <v>2.5480999999999998</v>
      </c>
      <c r="H204" s="1"/>
      <c r="I204" s="1"/>
      <c r="J204" s="1"/>
      <c r="K204" s="1"/>
      <c r="L204" s="1"/>
      <c r="M204" s="1"/>
    </row>
    <row r="205" spans="1:13" x14ac:dyDescent="0.2">
      <c r="A205" s="2" t="s">
        <v>0</v>
      </c>
      <c r="B205" s="29">
        <v>42436</v>
      </c>
      <c r="C205" s="11">
        <v>-71.449433820099998</v>
      </c>
      <c r="D205" s="11">
        <v>41.447682868199998</v>
      </c>
      <c r="E205" s="5">
        <v>96</v>
      </c>
      <c r="G205" s="8">
        <v>9.3730999999999991</v>
      </c>
      <c r="H205" s="1"/>
      <c r="I205" s="1"/>
      <c r="J205" s="1"/>
      <c r="K205" s="1"/>
      <c r="L205" s="1"/>
      <c r="M205" s="1"/>
    </row>
    <row r="206" spans="1:13" x14ac:dyDescent="0.2">
      <c r="A206" s="2" t="s">
        <v>0</v>
      </c>
      <c r="B206" s="29">
        <v>42436</v>
      </c>
      <c r="C206" s="11">
        <v>-71.449250653600004</v>
      </c>
      <c r="D206" s="11">
        <v>41.4475523682</v>
      </c>
      <c r="E206" s="5">
        <v>394</v>
      </c>
      <c r="G206" s="8">
        <v>31.723099999999995</v>
      </c>
      <c r="H206" s="1"/>
      <c r="I206" s="1"/>
      <c r="J206" s="1"/>
      <c r="K206" s="1"/>
      <c r="L206" s="1"/>
      <c r="M206" s="1"/>
    </row>
    <row r="207" spans="1:13" x14ac:dyDescent="0.2">
      <c r="A207" s="2" t="s">
        <v>0</v>
      </c>
      <c r="B207" s="29">
        <v>42436</v>
      </c>
      <c r="C207" s="11">
        <v>-71.449434653500006</v>
      </c>
      <c r="D207" s="11">
        <v>41.447534201499998</v>
      </c>
      <c r="E207" s="5">
        <v>365</v>
      </c>
      <c r="F207" s="5">
        <v>29</v>
      </c>
      <c r="G207" s="8">
        <v>29.548099999999998</v>
      </c>
      <c r="H207" s="1"/>
      <c r="I207" s="1"/>
      <c r="J207" s="1"/>
      <c r="K207" s="1"/>
      <c r="L207" s="1"/>
      <c r="M207" s="1"/>
    </row>
    <row r="208" spans="1:13" x14ac:dyDescent="0.2">
      <c r="A208" s="2" t="s">
        <v>0</v>
      </c>
      <c r="B208" s="29">
        <v>42436</v>
      </c>
      <c r="C208" s="11">
        <v>-71.449541320099996</v>
      </c>
      <c r="D208" s="11">
        <v>41.447474534900003</v>
      </c>
      <c r="E208" s="5">
        <v>62</v>
      </c>
      <c r="G208" s="8">
        <v>6.8230999999999993</v>
      </c>
      <c r="H208" s="1"/>
      <c r="I208" s="1"/>
      <c r="J208" s="1"/>
      <c r="K208" s="1"/>
      <c r="L208" s="1"/>
      <c r="M208" s="1"/>
    </row>
    <row r="209" spans="1:13" x14ac:dyDescent="0.2">
      <c r="A209" s="2" t="s">
        <v>0</v>
      </c>
      <c r="B209" s="29">
        <v>42436</v>
      </c>
      <c r="C209" s="11">
        <v>-71.4493976535</v>
      </c>
      <c r="D209" s="11">
        <v>41.447351868200002</v>
      </c>
      <c r="E209" s="5">
        <v>224</v>
      </c>
      <c r="G209" s="8">
        <v>18.973100000000002</v>
      </c>
      <c r="H209" s="1"/>
      <c r="I209" s="1"/>
      <c r="J209" s="1"/>
      <c r="K209" s="1"/>
      <c r="L209" s="1"/>
      <c r="M209" s="1"/>
    </row>
    <row r="210" spans="1:13" x14ac:dyDescent="0.2">
      <c r="A210" s="2" t="s">
        <v>0</v>
      </c>
      <c r="B210" s="29">
        <v>42436</v>
      </c>
      <c r="C210" s="11">
        <v>-71.449263486899994</v>
      </c>
      <c r="D210" s="11">
        <v>41.447289368200003</v>
      </c>
      <c r="E210" s="5">
        <v>410</v>
      </c>
      <c r="G210" s="8">
        <v>32.923099999999998</v>
      </c>
      <c r="H210" s="1"/>
      <c r="I210" s="1"/>
      <c r="J210" s="1"/>
      <c r="K210" s="1"/>
      <c r="L210" s="1"/>
      <c r="M210" s="1"/>
    </row>
    <row r="211" spans="1:13" x14ac:dyDescent="0.2">
      <c r="A211" s="2" t="s">
        <v>0</v>
      </c>
      <c r="B211" s="29">
        <v>42436</v>
      </c>
      <c r="C211" s="11">
        <v>-71.449448653499999</v>
      </c>
      <c r="D211" s="11">
        <v>41.447293868199999</v>
      </c>
      <c r="E211" s="5">
        <v>252</v>
      </c>
      <c r="G211" s="8">
        <v>21.073099999999997</v>
      </c>
      <c r="H211" s="1"/>
      <c r="I211" s="1"/>
      <c r="J211" s="1"/>
      <c r="K211" s="1"/>
      <c r="L211" s="1"/>
      <c r="M211" s="1"/>
    </row>
    <row r="212" spans="1:13" x14ac:dyDescent="0.2">
      <c r="A212" s="2" t="s">
        <v>0</v>
      </c>
      <c r="B212" s="29">
        <v>42436</v>
      </c>
      <c r="C212" s="11">
        <v>-71.449572486799994</v>
      </c>
      <c r="D212" s="11">
        <v>41.447082035000001</v>
      </c>
      <c r="E212" s="5">
        <v>36</v>
      </c>
      <c r="G212" s="8">
        <v>4.8730999999999991</v>
      </c>
      <c r="H212" s="1"/>
      <c r="I212" s="1"/>
      <c r="J212" s="1"/>
      <c r="K212" s="1"/>
      <c r="L212" s="1"/>
      <c r="M212" s="1"/>
    </row>
    <row r="213" spans="1:13" x14ac:dyDescent="0.2">
      <c r="A213" s="2" t="s">
        <v>0</v>
      </c>
      <c r="B213" s="29">
        <v>42436</v>
      </c>
      <c r="C213" s="11">
        <v>-71.449428820199998</v>
      </c>
      <c r="D213" s="11">
        <v>41.447118201599999</v>
      </c>
      <c r="E213" s="5">
        <v>279</v>
      </c>
      <c r="G213" s="8">
        <v>23.098100000000002</v>
      </c>
      <c r="H213" s="1"/>
      <c r="I213" s="1"/>
      <c r="J213" s="1"/>
      <c r="K213" s="1"/>
      <c r="L213" s="1"/>
      <c r="M213" s="1"/>
    </row>
    <row r="214" spans="1:13" x14ac:dyDescent="0.2">
      <c r="A214" s="2" t="s">
        <v>0</v>
      </c>
      <c r="B214" s="29">
        <v>42436</v>
      </c>
      <c r="C214" s="11">
        <v>-71.449367320199997</v>
      </c>
      <c r="D214" s="11">
        <v>41.447099534899998</v>
      </c>
      <c r="E214" s="5">
        <v>299</v>
      </c>
      <c r="G214" s="8">
        <v>24.598100000000002</v>
      </c>
      <c r="H214" s="1"/>
      <c r="I214" s="1"/>
      <c r="J214" s="1"/>
      <c r="K214" s="1"/>
      <c r="L214" s="1"/>
      <c r="M214" s="1"/>
    </row>
    <row r="215" spans="1:13" x14ac:dyDescent="0.2">
      <c r="A215" s="2" t="s">
        <v>0</v>
      </c>
      <c r="B215" s="29">
        <v>42436</v>
      </c>
      <c r="C215" s="11">
        <v>-71.449473820199998</v>
      </c>
      <c r="D215" s="11">
        <v>41.447030868299997</v>
      </c>
      <c r="E215" s="5">
        <v>233</v>
      </c>
      <c r="G215" s="8">
        <v>19.648099999999999</v>
      </c>
      <c r="H215" s="1"/>
      <c r="I215" s="1"/>
      <c r="J215" s="1"/>
      <c r="K215" s="1"/>
      <c r="L215" s="1"/>
      <c r="M215" s="1"/>
    </row>
    <row r="216" spans="1:13" x14ac:dyDescent="0.2">
      <c r="A216" s="2" t="s">
        <v>0</v>
      </c>
      <c r="B216" s="29">
        <v>42436</v>
      </c>
      <c r="C216" s="11">
        <v>-71.449557486800003</v>
      </c>
      <c r="D216" s="11">
        <v>41.446974701599999</v>
      </c>
      <c r="E216" s="5">
        <v>130</v>
      </c>
      <c r="G216" s="8">
        <v>11.9231</v>
      </c>
      <c r="H216" s="1"/>
      <c r="I216" s="1"/>
      <c r="J216" s="1"/>
      <c r="K216" s="1"/>
      <c r="L216" s="1"/>
      <c r="M216" s="1"/>
    </row>
    <row r="217" spans="1:13" x14ac:dyDescent="0.2">
      <c r="A217" s="2" t="s">
        <v>0</v>
      </c>
      <c r="B217" s="29">
        <v>42436</v>
      </c>
      <c r="C217" s="11">
        <v>-71.449505486800007</v>
      </c>
      <c r="D217" s="11">
        <v>41.4469092016</v>
      </c>
      <c r="E217" s="5">
        <v>254</v>
      </c>
      <c r="G217" s="8">
        <v>21.223100000000002</v>
      </c>
      <c r="H217" s="1"/>
      <c r="I217" s="1"/>
      <c r="J217" s="1"/>
      <c r="K217" s="1"/>
      <c r="L217" s="1"/>
      <c r="M217" s="1"/>
    </row>
    <row r="218" spans="1:13" x14ac:dyDescent="0.2">
      <c r="A218" s="2" t="s">
        <v>0</v>
      </c>
      <c r="B218" s="29">
        <v>42436</v>
      </c>
      <c r="C218" s="11">
        <v>-71.449505320200004</v>
      </c>
      <c r="D218" s="11">
        <v>41.446805535000003</v>
      </c>
      <c r="E218" s="5">
        <v>269</v>
      </c>
      <c r="F218" s="5">
        <v>24</v>
      </c>
      <c r="G218" s="8">
        <v>22.348100000000002</v>
      </c>
      <c r="H218" s="1"/>
      <c r="I218" s="1"/>
      <c r="J218" s="1"/>
      <c r="K218" s="1"/>
      <c r="L218" s="1"/>
      <c r="M218" s="1"/>
    </row>
    <row r="219" spans="1:13" x14ac:dyDescent="0.2">
      <c r="A219" s="2" t="s">
        <v>0</v>
      </c>
      <c r="B219" s="29">
        <v>42436</v>
      </c>
      <c r="C219" s="11">
        <v>-71.449600986799993</v>
      </c>
      <c r="D219" s="11">
        <v>41.446860201699998</v>
      </c>
      <c r="E219" s="5">
        <v>339</v>
      </c>
      <c r="G219" s="8">
        <v>27.598100000000002</v>
      </c>
      <c r="H219" s="1"/>
      <c r="I219" s="1"/>
      <c r="J219" s="1"/>
      <c r="K219" s="1"/>
      <c r="L219" s="1"/>
      <c r="M219" s="1"/>
    </row>
    <row r="220" spans="1:13" x14ac:dyDescent="0.2">
      <c r="A220" s="2" t="s">
        <v>0</v>
      </c>
      <c r="B220" s="29">
        <v>42436</v>
      </c>
      <c r="C220" s="11">
        <v>-71.4497109868</v>
      </c>
      <c r="D220" s="11">
        <v>41.446869534999998</v>
      </c>
      <c r="E220" s="5">
        <v>179</v>
      </c>
      <c r="G220" s="8">
        <v>15.598099999999999</v>
      </c>
      <c r="H220" s="1"/>
      <c r="I220" s="1"/>
      <c r="J220" s="1"/>
      <c r="K220" s="1"/>
      <c r="L220" s="1"/>
      <c r="M220" s="1"/>
    </row>
    <row r="221" spans="1:13" x14ac:dyDescent="0.2">
      <c r="A221" s="2" t="s">
        <v>0</v>
      </c>
      <c r="B221" s="29">
        <v>42436</v>
      </c>
      <c r="C221" s="11">
        <v>-71.449780986799993</v>
      </c>
      <c r="D221" s="11">
        <v>41.446791868399998</v>
      </c>
      <c r="E221" s="5">
        <v>301</v>
      </c>
      <c r="G221" s="8">
        <v>24.748100000000001</v>
      </c>
      <c r="H221" s="1"/>
      <c r="I221" s="1"/>
      <c r="J221" s="1"/>
      <c r="K221" s="1"/>
      <c r="L221" s="1"/>
      <c r="M221" s="1"/>
    </row>
    <row r="222" spans="1:13" x14ac:dyDescent="0.2">
      <c r="A222" s="2" t="s">
        <v>0</v>
      </c>
      <c r="B222" s="29">
        <v>42436</v>
      </c>
      <c r="C222" s="11">
        <v>-71.449871986700003</v>
      </c>
      <c r="D222" s="11">
        <v>41.446687201700001</v>
      </c>
      <c r="E222" s="5">
        <v>294</v>
      </c>
      <c r="G222" s="8">
        <v>24.223100000000002</v>
      </c>
      <c r="H222" s="1"/>
      <c r="I222" s="1"/>
      <c r="J222" s="1"/>
      <c r="K222" s="1"/>
      <c r="L222" s="1"/>
      <c r="M222" s="1"/>
    </row>
    <row r="223" spans="1:13" x14ac:dyDescent="0.2">
      <c r="A223" s="2" t="s">
        <v>0</v>
      </c>
      <c r="B223" s="29">
        <v>42436</v>
      </c>
      <c r="C223" s="11">
        <v>-71.449947820000006</v>
      </c>
      <c r="D223" s="11">
        <v>41.446793701700003</v>
      </c>
      <c r="E223" s="5">
        <v>174</v>
      </c>
      <c r="F223" s="5">
        <v>20</v>
      </c>
      <c r="G223" s="8">
        <v>15.223099999999999</v>
      </c>
      <c r="H223" s="1"/>
      <c r="I223" s="1"/>
      <c r="J223" s="1"/>
      <c r="K223" s="1"/>
      <c r="L223" s="1"/>
      <c r="M223" s="1"/>
    </row>
    <row r="224" spans="1:13" x14ac:dyDescent="0.2">
      <c r="A224" s="2" t="s">
        <v>0</v>
      </c>
      <c r="B224" s="29">
        <v>42436</v>
      </c>
      <c r="C224" s="11">
        <v>-71.450064986699999</v>
      </c>
      <c r="D224" s="11">
        <v>41.446932868300003</v>
      </c>
      <c r="E224" s="5">
        <v>71</v>
      </c>
      <c r="G224" s="8">
        <v>7.4981</v>
      </c>
      <c r="H224" s="1"/>
      <c r="I224" s="1"/>
      <c r="J224" s="1"/>
      <c r="K224" s="1"/>
      <c r="L224" s="1"/>
      <c r="M224" s="1"/>
    </row>
    <row r="225" spans="1:13" x14ac:dyDescent="0.2">
      <c r="A225" s="2" t="s">
        <v>0</v>
      </c>
      <c r="B225" s="29">
        <v>42436</v>
      </c>
      <c r="C225" s="11">
        <v>-71.450182653300004</v>
      </c>
      <c r="D225" s="11">
        <v>41.446832035</v>
      </c>
      <c r="E225" s="5">
        <v>240</v>
      </c>
      <c r="G225" s="8">
        <v>20.173099999999998</v>
      </c>
      <c r="H225" s="1"/>
      <c r="I225" s="1"/>
      <c r="J225" s="1"/>
      <c r="K225" s="1"/>
      <c r="L225" s="1"/>
      <c r="M225" s="1"/>
    </row>
    <row r="226" spans="1:13" x14ac:dyDescent="0.2">
      <c r="A226" s="2" t="s">
        <v>0</v>
      </c>
      <c r="B226" s="29">
        <v>42436</v>
      </c>
      <c r="C226" s="11">
        <v>-71.450277486600001</v>
      </c>
      <c r="D226" s="11">
        <v>41.446734701700002</v>
      </c>
      <c r="E226" s="5">
        <v>352</v>
      </c>
      <c r="F226" s="5">
        <v>23</v>
      </c>
      <c r="G226" s="8">
        <v>28.573099999999997</v>
      </c>
      <c r="H226" s="1"/>
      <c r="I226" s="1"/>
      <c r="J226" s="1"/>
      <c r="K226" s="1"/>
      <c r="L226" s="1"/>
      <c r="M226" s="1"/>
    </row>
    <row r="227" spans="1:13" x14ac:dyDescent="0.2">
      <c r="A227" s="2" t="s">
        <v>0</v>
      </c>
      <c r="B227" s="29">
        <v>42436</v>
      </c>
      <c r="C227" s="11">
        <v>-71.450443653199997</v>
      </c>
      <c r="D227" s="11">
        <v>41.446684701700001</v>
      </c>
      <c r="E227" s="5">
        <v>381</v>
      </c>
      <c r="G227" s="8">
        <v>30.748100000000001</v>
      </c>
      <c r="H227" s="1"/>
      <c r="I227" s="1"/>
      <c r="J227" s="1"/>
      <c r="K227" s="1"/>
      <c r="L227" s="1"/>
      <c r="M227" s="1"/>
    </row>
    <row r="228" spans="1:13" x14ac:dyDescent="0.2">
      <c r="A228" s="2" t="s">
        <v>0</v>
      </c>
      <c r="B228" s="29">
        <v>42436</v>
      </c>
      <c r="C228" s="11">
        <v>-71.450629153099996</v>
      </c>
      <c r="D228" s="11">
        <v>41.446636701700001</v>
      </c>
      <c r="E228" s="5">
        <v>14</v>
      </c>
      <c r="G228" s="8">
        <v>3.2230999999999996</v>
      </c>
      <c r="H228" s="1"/>
      <c r="I228" s="1"/>
      <c r="J228" s="1"/>
      <c r="K228" s="1"/>
      <c r="L228" s="1"/>
      <c r="M228" s="1"/>
    </row>
    <row r="229" spans="1:13" x14ac:dyDescent="0.2">
      <c r="A229" s="2" t="s">
        <v>0</v>
      </c>
      <c r="B229" s="29">
        <v>42436</v>
      </c>
      <c r="C229" s="11">
        <v>-71.450531653200002</v>
      </c>
      <c r="D229" s="11">
        <v>41.4468257017</v>
      </c>
      <c r="E229" s="5">
        <v>186</v>
      </c>
      <c r="G229" s="8">
        <v>16.123100000000001</v>
      </c>
      <c r="H229" s="1"/>
      <c r="I229" s="1"/>
      <c r="J229" s="1"/>
      <c r="K229" s="1"/>
      <c r="L229" s="1"/>
      <c r="M229" s="1"/>
    </row>
    <row r="230" spans="1:13" x14ac:dyDescent="0.2">
      <c r="A230" s="2" t="s">
        <v>0</v>
      </c>
      <c r="B230" s="29">
        <v>42436</v>
      </c>
      <c r="C230" s="11">
        <v>-71.450538986500007</v>
      </c>
      <c r="D230" s="11">
        <v>41.446955701699999</v>
      </c>
      <c r="E230" s="5">
        <v>69</v>
      </c>
      <c r="F230" s="5">
        <v>4</v>
      </c>
      <c r="G230" s="8">
        <v>7.3480999999999996</v>
      </c>
      <c r="H230" s="1"/>
      <c r="I230" s="1"/>
      <c r="J230" s="1"/>
      <c r="K230" s="1"/>
      <c r="L230" s="1"/>
      <c r="M230" s="1"/>
    </row>
    <row r="231" spans="1:13" x14ac:dyDescent="0.2">
      <c r="A231" s="2" t="s">
        <v>0</v>
      </c>
      <c r="B231" s="29">
        <v>42436</v>
      </c>
      <c r="C231" s="11">
        <v>-71.450459486499994</v>
      </c>
      <c r="D231" s="11">
        <v>41.447091201699997</v>
      </c>
      <c r="E231" s="5">
        <v>69</v>
      </c>
      <c r="G231" s="8">
        <v>7.3480999999999996</v>
      </c>
      <c r="H231" s="1"/>
      <c r="I231" s="1"/>
      <c r="J231" s="1"/>
      <c r="K231" s="1"/>
      <c r="L231" s="1"/>
      <c r="M231" s="1"/>
    </row>
    <row r="232" spans="1:13" x14ac:dyDescent="0.2">
      <c r="A232" s="2" t="s">
        <v>0</v>
      </c>
      <c r="B232" s="29">
        <v>42436</v>
      </c>
      <c r="C232" s="11">
        <v>-71.450654819799993</v>
      </c>
      <c r="D232" s="11">
        <v>41.447071701699997</v>
      </c>
      <c r="E232" s="5">
        <v>69</v>
      </c>
      <c r="G232" s="8">
        <v>7.3480999999999996</v>
      </c>
      <c r="H232" s="1"/>
      <c r="I232" s="1"/>
      <c r="J232" s="1"/>
      <c r="K232" s="1"/>
      <c r="L232" s="1"/>
      <c r="M232" s="1"/>
    </row>
    <row r="233" spans="1:13" x14ac:dyDescent="0.2">
      <c r="A233" s="2" t="s">
        <v>0</v>
      </c>
      <c r="B233" s="29">
        <v>42436</v>
      </c>
      <c r="C233" s="11">
        <v>-71.450815653099994</v>
      </c>
      <c r="D233" s="11">
        <v>41.447011535000001</v>
      </c>
      <c r="E233" s="5">
        <v>29</v>
      </c>
      <c r="G233" s="8">
        <v>4.3480999999999996</v>
      </c>
      <c r="H233" s="1"/>
      <c r="I233" s="1"/>
      <c r="J233" s="1"/>
      <c r="K233" s="1"/>
      <c r="L233" s="1"/>
      <c r="M233" s="1"/>
    </row>
    <row r="234" spans="1:13" x14ac:dyDescent="0.2">
      <c r="A234" s="2" t="s">
        <v>0</v>
      </c>
      <c r="B234" s="29">
        <v>42436</v>
      </c>
      <c r="C234" s="11">
        <v>-71.450832153099995</v>
      </c>
      <c r="D234" s="11">
        <v>41.447112535000002</v>
      </c>
      <c r="E234" s="5">
        <v>29</v>
      </c>
      <c r="G234" s="8">
        <v>4.3480999999999996</v>
      </c>
      <c r="H234" s="1"/>
      <c r="I234" s="1"/>
      <c r="J234" s="1"/>
      <c r="K234" s="1"/>
      <c r="L234" s="1"/>
      <c r="M234" s="1"/>
    </row>
    <row r="235" spans="1:13" x14ac:dyDescent="0.2">
      <c r="A235" s="2" t="s">
        <v>0</v>
      </c>
      <c r="B235" s="29">
        <v>42466</v>
      </c>
      <c r="C235" s="11">
        <v>-71.4495003201</v>
      </c>
      <c r="D235" s="11">
        <v>41.448315701399999</v>
      </c>
      <c r="E235" s="5">
        <v>412</v>
      </c>
      <c r="F235" s="5">
        <v>40</v>
      </c>
      <c r="G235" s="8">
        <v>26.951599999999999</v>
      </c>
      <c r="H235" s="1"/>
      <c r="I235" s="1"/>
      <c r="J235" s="1"/>
      <c r="K235" s="1"/>
      <c r="L235" s="1"/>
      <c r="M235" s="1"/>
    </row>
    <row r="236" spans="1:13" x14ac:dyDescent="0.2">
      <c r="A236" s="2" t="s">
        <v>0</v>
      </c>
      <c r="B236" s="29">
        <v>42466</v>
      </c>
      <c r="C236" s="11">
        <v>-71.449605320100005</v>
      </c>
      <c r="D236" s="11">
        <v>41.4479985348</v>
      </c>
      <c r="E236" s="5">
        <v>212</v>
      </c>
      <c r="G236" s="8">
        <v>21.991600000000002</v>
      </c>
      <c r="H236" s="1"/>
      <c r="I236" s="1"/>
      <c r="J236" s="1"/>
      <c r="K236" s="1"/>
      <c r="L236" s="1"/>
      <c r="M236" s="1"/>
    </row>
    <row r="237" spans="1:13" x14ac:dyDescent="0.2">
      <c r="A237" s="2" t="s">
        <v>0</v>
      </c>
      <c r="B237" s="29">
        <v>42466</v>
      </c>
      <c r="C237" s="11">
        <v>-71.449430320100006</v>
      </c>
      <c r="D237" s="11">
        <v>41.447939868100001</v>
      </c>
      <c r="E237" s="5">
        <v>343</v>
      </c>
      <c r="G237" s="8">
        <v>25.240400000000001</v>
      </c>
      <c r="H237" s="1"/>
      <c r="I237" s="1"/>
      <c r="J237" s="1"/>
      <c r="K237" s="1"/>
      <c r="L237" s="1"/>
      <c r="M237" s="1"/>
    </row>
    <row r="238" spans="1:13" x14ac:dyDescent="0.2">
      <c r="A238" s="2" t="s">
        <v>0</v>
      </c>
      <c r="B238" s="29">
        <v>42466</v>
      </c>
      <c r="C238" s="11">
        <v>-71.449490153499994</v>
      </c>
      <c r="D238" s="11">
        <v>41.447919034800002</v>
      </c>
      <c r="E238" s="5">
        <v>130</v>
      </c>
      <c r="F238" s="5">
        <v>20</v>
      </c>
      <c r="G238" s="8">
        <v>19.958000000000002</v>
      </c>
      <c r="H238" s="1"/>
      <c r="I238" s="1"/>
      <c r="J238" s="1"/>
      <c r="K238" s="1"/>
      <c r="L238" s="1"/>
      <c r="M238" s="1"/>
    </row>
    <row r="239" spans="1:13" x14ac:dyDescent="0.2">
      <c r="A239" s="2" t="s">
        <v>0</v>
      </c>
      <c r="B239" s="29">
        <v>42466</v>
      </c>
      <c r="C239" s="11">
        <v>-71.449387153499998</v>
      </c>
      <c r="D239" s="11">
        <v>41.447900201400003</v>
      </c>
      <c r="E239" s="5">
        <v>321</v>
      </c>
      <c r="G239" s="8">
        <v>24.694800000000001</v>
      </c>
      <c r="H239" s="1"/>
      <c r="I239" s="1"/>
      <c r="J239" s="1"/>
      <c r="K239" s="1"/>
      <c r="L239" s="1"/>
      <c r="M239" s="1"/>
    </row>
    <row r="240" spans="1:13" x14ac:dyDescent="0.2">
      <c r="A240" s="2" t="s">
        <v>0</v>
      </c>
      <c r="B240" s="29">
        <v>42466</v>
      </c>
      <c r="C240" s="11">
        <v>-71.449445153499994</v>
      </c>
      <c r="D240" s="11">
        <v>41.447868034800003</v>
      </c>
      <c r="E240" s="5">
        <v>298</v>
      </c>
      <c r="G240" s="8">
        <v>24.124400000000001</v>
      </c>
      <c r="H240" s="1"/>
      <c r="I240" s="1"/>
      <c r="J240" s="1"/>
      <c r="K240" s="1"/>
      <c r="L240" s="1"/>
      <c r="M240" s="1"/>
    </row>
    <row r="241" spans="1:13" x14ac:dyDescent="0.2">
      <c r="A241" s="2" t="s">
        <v>0</v>
      </c>
      <c r="B241" s="29">
        <v>42466</v>
      </c>
      <c r="C241" s="11">
        <v>-71.449510653499999</v>
      </c>
      <c r="D241" s="11">
        <v>41.447813534799998</v>
      </c>
      <c r="E241" s="5">
        <v>76</v>
      </c>
      <c r="F241" s="5">
        <v>2</v>
      </c>
      <c r="G241" s="8">
        <v>18.6188</v>
      </c>
      <c r="H241" s="1"/>
      <c r="I241" s="1"/>
      <c r="J241" s="1"/>
      <c r="K241" s="1"/>
      <c r="L241" s="1"/>
      <c r="M241" s="1"/>
    </row>
    <row r="242" spans="1:13" x14ac:dyDescent="0.2">
      <c r="A242" s="2" t="s">
        <v>0</v>
      </c>
      <c r="B242" s="29">
        <v>42466</v>
      </c>
      <c r="C242" s="11">
        <v>-71.449431820100003</v>
      </c>
      <c r="D242" s="11">
        <v>41.447784368100002</v>
      </c>
      <c r="E242" s="5">
        <v>253</v>
      </c>
      <c r="G242" s="8">
        <v>23.008400000000002</v>
      </c>
      <c r="H242" s="1"/>
      <c r="I242" s="1"/>
      <c r="J242" s="1"/>
      <c r="K242" s="1"/>
      <c r="L242" s="1"/>
      <c r="M242" s="1"/>
    </row>
    <row r="243" spans="1:13" x14ac:dyDescent="0.2">
      <c r="A243" s="2" t="s">
        <v>0</v>
      </c>
      <c r="B243" s="29">
        <v>42466</v>
      </c>
      <c r="C243" s="11">
        <v>-71.449328486799999</v>
      </c>
      <c r="D243" s="11">
        <v>41.447742201499999</v>
      </c>
      <c r="E243" s="5">
        <v>330</v>
      </c>
      <c r="G243" s="8">
        <v>24.917999999999999</v>
      </c>
      <c r="H243" s="1"/>
      <c r="I243" s="1"/>
      <c r="J243" s="1"/>
      <c r="K243" s="1"/>
      <c r="L243" s="1"/>
      <c r="M243" s="1"/>
    </row>
    <row r="244" spans="1:13" x14ac:dyDescent="0.2">
      <c r="A244" s="2" t="s">
        <v>0</v>
      </c>
      <c r="B244" s="29">
        <v>42466</v>
      </c>
      <c r="C244" s="11">
        <v>-71.4494223202</v>
      </c>
      <c r="D244" s="11">
        <v>41.447712201500003</v>
      </c>
      <c r="E244" s="5">
        <v>150</v>
      </c>
      <c r="F244" s="5">
        <v>20</v>
      </c>
      <c r="G244" s="8">
        <v>20.454000000000001</v>
      </c>
      <c r="H244" s="1"/>
      <c r="I244" s="1"/>
      <c r="J244" s="1"/>
      <c r="K244" s="1"/>
      <c r="L244" s="1"/>
      <c r="M244" s="1"/>
    </row>
    <row r="245" spans="1:13" x14ac:dyDescent="0.2">
      <c r="A245" s="2" t="s">
        <v>0</v>
      </c>
      <c r="B245" s="29">
        <v>42466</v>
      </c>
      <c r="C245" s="11">
        <v>-71.449543486799996</v>
      </c>
      <c r="D245" s="11">
        <v>41.447665868199998</v>
      </c>
      <c r="E245" s="5">
        <v>2</v>
      </c>
      <c r="G245" s="8">
        <v>16.783600000000003</v>
      </c>
      <c r="H245" s="1"/>
      <c r="I245" s="1"/>
      <c r="J245" s="1"/>
      <c r="K245" s="1"/>
      <c r="L245" s="1"/>
      <c r="M245" s="1"/>
    </row>
    <row r="246" spans="1:13" x14ac:dyDescent="0.2">
      <c r="A246" s="2" t="s">
        <v>0</v>
      </c>
      <c r="B246" s="29">
        <v>42466</v>
      </c>
      <c r="C246" s="11">
        <v>-71.449430153500003</v>
      </c>
      <c r="D246" s="11">
        <v>41.447554701500003</v>
      </c>
      <c r="E246" s="5">
        <v>139</v>
      </c>
      <c r="G246" s="8">
        <v>20.1812</v>
      </c>
      <c r="H246" s="1"/>
      <c r="I246" s="1"/>
      <c r="J246" s="1"/>
      <c r="K246" s="1"/>
      <c r="L246" s="1"/>
      <c r="M246" s="1"/>
    </row>
    <row r="247" spans="1:13" x14ac:dyDescent="0.2">
      <c r="A247" s="2" t="s">
        <v>0</v>
      </c>
      <c r="B247" s="29">
        <v>42466</v>
      </c>
      <c r="C247" s="11">
        <v>-71.449304153499995</v>
      </c>
      <c r="D247" s="11">
        <v>41.447543034900001</v>
      </c>
      <c r="E247" s="5">
        <v>359</v>
      </c>
      <c r="F247" s="5">
        <v>14</v>
      </c>
      <c r="G247" s="8">
        <v>25.6372</v>
      </c>
      <c r="H247" s="1"/>
      <c r="I247" s="1"/>
      <c r="J247" s="1"/>
      <c r="K247" s="1"/>
      <c r="L247" s="1"/>
      <c r="M247" s="1"/>
    </row>
    <row r="248" spans="1:13" x14ac:dyDescent="0.2">
      <c r="A248" s="2" t="s">
        <v>0</v>
      </c>
      <c r="B248" s="29">
        <v>42466</v>
      </c>
      <c r="C248" s="11">
        <v>-71.449442986799994</v>
      </c>
      <c r="D248" s="11">
        <v>41.447489201499998</v>
      </c>
      <c r="E248" s="5">
        <v>320</v>
      </c>
      <c r="G248" s="8">
        <v>24.67</v>
      </c>
      <c r="H248" s="1"/>
      <c r="I248" s="1"/>
      <c r="J248" s="1"/>
      <c r="K248" s="1"/>
      <c r="L248" s="1"/>
      <c r="M248" s="1"/>
    </row>
    <row r="249" spans="1:13" x14ac:dyDescent="0.2">
      <c r="A249" s="2" t="s">
        <v>0</v>
      </c>
      <c r="B249" s="29">
        <v>42466</v>
      </c>
      <c r="C249" s="11">
        <v>-71.449563986800001</v>
      </c>
      <c r="D249" s="11">
        <v>41.447457201500001</v>
      </c>
      <c r="E249" s="5">
        <v>5</v>
      </c>
      <c r="G249" s="8">
        <v>16.858000000000001</v>
      </c>
      <c r="H249" s="1"/>
      <c r="I249" s="1"/>
      <c r="J249" s="1"/>
      <c r="K249" s="1"/>
      <c r="L249" s="1"/>
      <c r="M249" s="1"/>
    </row>
    <row r="250" spans="1:13" x14ac:dyDescent="0.2">
      <c r="A250" s="2" t="s">
        <v>0</v>
      </c>
      <c r="B250" s="29">
        <v>42466</v>
      </c>
      <c r="C250" s="11">
        <v>-71.4494448202</v>
      </c>
      <c r="D250" s="11">
        <v>41.447401034899997</v>
      </c>
      <c r="E250" s="5">
        <v>134</v>
      </c>
      <c r="F250" s="5">
        <v>20</v>
      </c>
      <c r="G250" s="8">
        <v>20.057200000000002</v>
      </c>
      <c r="H250" s="1"/>
      <c r="I250" s="1"/>
      <c r="J250" s="1"/>
      <c r="K250" s="1"/>
      <c r="L250" s="1"/>
      <c r="M250" s="1"/>
    </row>
    <row r="251" spans="1:13" x14ac:dyDescent="0.2">
      <c r="A251" s="2" t="s">
        <v>0</v>
      </c>
      <c r="B251" s="29">
        <v>42466</v>
      </c>
      <c r="C251" s="11">
        <v>-71.449306153500004</v>
      </c>
      <c r="D251" s="11">
        <v>41.447312034900001</v>
      </c>
      <c r="E251" s="5">
        <v>420</v>
      </c>
      <c r="G251" s="8">
        <v>27.150000000000002</v>
      </c>
      <c r="H251" s="1"/>
      <c r="I251" s="1"/>
      <c r="J251" s="1"/>
      <c r="K251" s="1"/>
      <c r="L251" s="1"/>
      <c r="M251" s="1"/>
    </row>
    <row r="252" spans="1:13" x14ac:dyDescent="0.2">
      <c r="A252" s="2" t="s">
        <v>0</v>
      </c>
      <c r="B252" s="29">
        <v>42466</v>
      </c>
      <c r="C252" s="11">
        <v>-71.449420986800007</v>
      </c>
      <c r="D252" s="11">
        <v>41.447265701600003</v>
      </c>
      <c r="E252" s="5">
        <v>141</v>
      </c>
      <c r="G252" s="8">
        <v>20.230800000000002</v>
      </c>
      <c r="H252" s="1"/>
      <c r="I252" s="1"/>
      <c r="J252" s="1"/>
      <c r="K252" s="1"/>
      <c r="L252" s="1"/>
      <c r="M252" s="1"/>
    </row>
    <row r="253" spans="1:13" x14ac:dyDescent="0.2">
      <c r="A253" s="2" t="s">
        <v>0</v>
      </c>
      <c r="B253" s="29">
        <v>42466</v>
      </c>
      <c r="C253" s="11">
        <v>-71.449605486799996</v>
      </c>
      <c r="D253" s="11">
        <v>41.447212368300001</v>
      </c>
      <c r="E253" s="5">
        <v>7</v>
      </c>
      <c r="G253" s="8">
        <v>16.907600000000002</v>
      </c>
      <c r="H253" s="1"/>
      <c r="I253" s="1"/>
      <c r="J253" s="1"/>
      <c r="K253" s="1"/>
      <c r="L253" s="1"/>
      <c r="M253" s="1"/>
    </row>
    <row r="254" spans="1:13" x14ac:dyDescent="0.2">
      <c r="A254" s="2" t="s">
        <v>0</v>
      </c>
      <c r="B254" s="29">
        <v>42466</v>
      </c>
      <c r="C254" s="11">
        <v>-71.449474986799999</v>
      </c>
      <c r="D254" s="11">
        <v>41.447168034900002</v>
      </c>
      <c r="E254" s="5">
        <v>192</v>
      </c>
      <c r="F254" s="5">
        <v>24</v>
      </c>
      <c r="G254" s="8">
        <v>21.495600000000003</v>
      </c>
      <c r="H254" s="1"/>
      <c r="I254" s="1"/>
      <c r="J254" s="1"/>
      <c r="K254" s="1"/>
      <c r="L254" s="1"/>
      <c r="M254" s="1"/>
    </row>
    <row r="255" spans="1:13" x14ac:dyDescent="0.2">
      <c r="A255" s="2" t="s">
        <v>0</v>
      </c>
      <c r="B255" s="29">
        <v>42466</v>
      </c>
      <c r="C255" s="11">
        <v>-71.449350153500006</v>
      </c>
      <c r="D255" s="11">
        <v>41.447105034899998</v>
      </c>
      <c r="E255" s="5">
        <v>323</v>
      </c>
      <c r="G255" s="8">
        <v>24.744399999999999</v>
      </c>
      <c r="H255" s="1"/>
      <c r="I255" s="1"/>
      <c r="J255" s="1"/>
      <c r="K255" s="1"/>
      <c r="L255" s="1"/>
      <c r="M255" s="1"/>
    </row>
    <row r="256" spans="1:13" x14ac:dyDescent="0.2">
      <c r="A256" s="2" t="s">
        <v>0</v>
      </c>
      <c r="B256" s="29">
        <v>42466</v>
      </c>
      <c r="C256" s="11">
        <v>-71.449451153499993</v>
      </c>
      <c r="D256" s="11">
        <v>41.447083201600002</v>
      </c>
      <c r="E256" s="5">
        <v>232</v>
      </c>
      <c r="G256" s="8">
        <v>22.4876</v>
      </c>
      <c r="H256" s="1"/>
      <c r="I256" s="1"/>
      <c r="J256" s="1"/>
      <c r="K256" s="1"/>
      <c r="L256" s="1"/>
      <c r="M256" s="1"/>
    </row>
    <row r="257" spans="1:13" x14ac:dyDescent="0.2">
      <c r="A257" s="2" t="s">
        <v>0</v>
      </c>
      <c r="B257" s="29">
        <v>42466</v>
      </c>
      <c r="C257" s="11">
        <v>-71.449553486799999</v>
      </c>
      <c r="D257" s="11">
        <v>41.447033701599999</v>
      </c>
      <c r="E257" s="5">
        <v>106</v>
      </c>
      <c r="F257" s="5">
        <v>26</v>
      </c>
      <c r="G257" s="8">
        <v>19.3628</v>
      </c>
      <c r="H257" s="1"/>
      <c r="I257" s="1"/>
      <c r="J257" s="1"/>
      <c r="K257" s="1"/>
      <c r="L257" s="1"/>
      <c r="M257" s="1"/>
    </row>
    <row r="258" spans="1:13" x14ac:dyDescent="0.2">
      <c r="A258" s="2" t="s">
        <v>0</v>
      </c>
      <c r="B258" s="29">
        <v>42466</v>
      </c>
      <c r="C258" s="11">
        <v>-71.449372986900002</v>
      </c>
      <c r="D258" s="11">
        <v>41.446925035</v>
      </c>
      <c r="E258" s="5">
        <v>297</v>
      </c>
      <c r="G258" s="8">
        <v>24.099600000000002</v>
      </c>
      <c r="H258" s="1"/>
      <c r="I258" s="1"/>
      <c r="J258" s="1"/>
      <c r="K258" s="1"/>
      <c r="L258" s="1"/>
      <c r="M258" s="1"/>
    </row>
    <row r="259" spans="1:13" x14ac:dyDescent="0.2">
      <c r="A259" s="2" t="s">
        <v>0</v>
      </c>
      <c r="B259" s="29">
        <v>42466</v>
      </c>
      <c r="C259" s="11">
        <v>-71.449468820199996</v>
      </c>
      <c r="D259" s="11">
        <v>41.446912535000003</v>
      </c>
      <c r="E259" s="5">
        <v>279</v>
      </c>
      <c r="G259" s="8">
        <v>23.653200000000002</v>
      </c>
      <c r="H259" s="1"/>
      <c r="I259" s="1"/>
      <c r="J259" s="1"/>
      <c r="K259" s="1"/>
      <c r="L259" s="1"/>
      <c r="M259" s="1"/>
    </row>
    <row r="260" spans="1:13" x14ac:dyDescent="0.2">
      <c r="A260" s="2" t="s">
        <v>0</v>
      </c>
      <c r="B260" s="29">
        <v>42466</v>
      </c>
      <c r="C260" s="11">
        <v>-71.449549153500001</v>
      </c>
      <c r="D260" s="11">
        <v>41.446930868300001</v>
      </c>
      <c r="E260" s="5">
        <v>154</v>
      </c>
      <c r="G260" s="8">
        <v>20.5532</v>
      </c>
      <c r="H260" s="1"/>
      <c r="I260" s="1"/>
      <c r="J260" s="1"/>
      <c r="K260" s="1"/>
      <c r="L260" s="1"/>
      <c r="M260" s="1"/>
    </row>
    <row r="261" spans="1:13" x14ac:dyDescent="0.2">
      <c r="A261" s="2" t="s">
        <v>0</v>
      </c>
      <c r="B261" s="29">
        <v>42466</v>
      </c>
      <c r="C261" s="11">
        <v>-71.449532820200005</v>
      </c>
      <c r="D261" s="11">
        <v>41.446870368299997</v>
      </c>
      <c r="E261" s="5">
        <v>243</v>
      </c>
      <c r="G261" s="8">
        <v>22.760400000000001</v>
      </c>
      <c r="H261" s="1"/>
      <c r="I261" s="1"/>
      <c r="J261" s="1"/>
      <c r="K261" s="1"/>
      <c r="L261" s="1"/>
      <c r="M261" s="1"/>
    </row>
    <row r="262" spans="1:13" x14ac:dyDescent="0.2">
      <c r="A262" s="2" t="s">
        <v>0</v>
      </c>
      <c r="B262" s="29">
        <v>42466</v>
      </c>
      <c r="C262" s="11">
        <v>-71.449538153500001</v>
      </c>
      <c r="D262" s="11">
        <v>41.446801701699997</v>
      </c>
      <c r="E262" s="5">
        <v>265</v>
      </c>
      <c r="F262" s="5">
        <v>21</v>
      </c>
      <c r="G262" s="8">
        <v>23.306000000000001</v>
      </c>
      <c r="H262" s="1"/>
      <c r="I262" s="1"/>
      <c r="J262" s="1"/>
      <c r="K262" s="1"/>
      <c r="L262" s="1"/>
      <c r="M262" s="1"/>
    </row>
    <row r="263" spans="1:13" x14ac:dyDescent="0.2">
      <c r="A263" s="2" t="s">
        <v>0</v>
      </c>
      <c r="B263" s="29">
        <v>42466</v>
      </c>
      <c r="C263" s="11">
        <v>-71.449685153399997</v>
      </c>
      <c r="D263" s="11">
        <v>41.446869201699997</v>
      </c>
      <c r="E263" s="5">
        <v>181</v>
      </c>
      <c r="G263" s="8">
        <v>21.222799999999999</v>
      </c>
      <c r="H263" s="1"/>
      <c r="I263" s="1"/>
      <c r="J263" s="1"/>
      <c r="K263" s="1"/>
      <c r="L263" s="1"/>
      <c r="M263" s="1"/>
    </row>
    <row r="264" spans="1:13" x14ac:dyDescent="0.2">
      <c r="A264" s="2" t="s">
        <v>0</v>
      </c>
      <c r="B264" s="29">
        <v>42466</v>
      </c>
      <c r="C264" s="11">
        <v>-71.449728653400001</v>
      </c>
      <c r="D264" s="11">
        <v>41.446771535000003</v>
      </c>
      <c r="E264" s="5">
        <v>351</v>
      </c>
      <c r="G264" s="8">
        <v>25.438800000000001</v>
      </c>
      <c r="H264" s="1"/>
      <c r="I264" s="1"/>
      <c r="J264" s="1"/>
      <c r="K264" s="1"/>
      <c r="L264" s="1"/>
      <c r="M264" s="1"/>
    </row>
    <row r="265" spans="1:13" x14ac:dyDescent="0.2">
      <c r="A265" s="2" t="s">
        <v>0</v>
      </c>
      <c r="B265" s="29">
        <v>42466</v>
      </c>
      <c r="C265" s="11">
        <v>-71.449852320100007</v>
      </c>
      <c r="D265" s="11">
        <v>41.446807701700003</v>
      </c>
      <c r="E265" s="5">
        <v>81</v>
      </c>
      <c r="G265" s="8">
        <v>18.742800000000003</v>
      </c>
      <c r="H265" s="1"/>
      <c r="I265" s="1"/>
      <c r="J265" s="1"/>
      <c r="K265" s="1"/>
      <c r="L265" s="1"/>
      <c r="M265" s="1"/>
    </row>
    <row r="266" spans="1:13" x14ac:dyDescent="0.2">
      <c r="A266" s="2" t="s">
        <v>0</v>
      </c>
      <c r="B266" s="29">
        <v>42466</v>
      </c>
      <c r="C266" s="11">
        <v>-71.449912986699999</v>
      </c>
      <c r="D266" s="11">
        <v>41.446705701699997</v>
      </c>
      <c r="E266" s="5">
        <v>292</v>
      </c>
      <c r="F266" s="5">
        <v>20</v>
      </c>
      <c r="G266" s="8">
        <v>23.9756</v>
      </c>
      <c r="H266" s="1"/>
      <c r="I266" s="1"/>
      <c r="J266" s="1"/>
      <c r="K266" s="1"/>
      <c r="L266" s="1"/>
      <c r="M266" s="1"/>
    </row>
    <row r="267" spans="1:13" x14ac:dyDescent="0.2">
      <c r="A267" s="2" t="s">
        <v>0</v>
      </c>
      <c r="B267" s="29">
        <v>42466</v>
      </c>
      <c r="C267" s="11">
        <v>-71.449989819999999</v>
      </c>
      <c r="D267" s="11">
        <v>41.446800368399998</v>
      </c>
      <c r="E267" s="5">
        <v>166</v>
      </c>
      <c r="G267" s="8">
        <v>20.8508</v>
      </c>
      <c r="H267" s="1"/>
      <c r="I267" s="1"/>
      <c r="J267" s="1"/>
      <c r="K267" s="1"/>
      <c r="L267" s="1"/>
      <c r="M267" s="1"/>
    </row>
    <row r="268" spans="1:13" x14ac:dyDescent="0.2">
      <c r="A268" s="2" t="s">
        <v>0</v>
      </c>
      <c r="B268" s="29">
        <v>42466</v>
      </c>
      <c r="C268" s="11">
        <v>-71.450018819999997</v>
      </c>
      <c r="D268" s="11">
        <v>41.446896368300003</v>
      </c>
      <c r="E268" s="5">
        <v>40</v>
      </c>
      <c r="F268" s="5">
        <v>22</v>
      </c>
      <c r="G268" s="8">
        <v>17.726000000000003</v>
      </c>
      <c r="H268" s="1"/>
      <c r="I268" s="1"/>
      <c r="J268" s="1"/>
      <c r="K268" s="1"/>
      <c r="L268" s="1"/>
      <c r="M268" s="1"/>
    </row>
    <row r="269" spans="1:13" x14ac:dyDescent="0.2">
      <c r="A269" s="2" t="s">
        <v>0</v>
      </c>
      <c r="B269" s="29">
        <v>42466</v>
      </c>
      <c r="C269" s="11">
        <v>-71.450068153299995</v>
      </c>
      <c r="D269" s="11">
        <v>41.446795201699999</v>
      </c>
      <c r="E269" s="5">
        <v>210</v>
      </c>
      <c r="G269" s="8">
        <v>21.942</v>
      </c>
      <c r="H269" s="1"/>
      <c r="I269" s="1"/>
      <c r="J269" s="1"/>
      <c r="K269" s="1"/>
      <c r="L269" s="1"/>
      <c r="M269" s="1"/>
    </row>
    <row r="270" spans="1:13" x14ac:dyDescent="0.2">
      <c r="A270" s="2" t="s">
        <v>0</v>
      </c>
      <c r="B270" s="29">
        <v>42466</v>
      </c>
      <c r="C270" s="11">
        <v>-71.450184820000004</v>
      </c>
      <c r="D270" s="11">
        <v>41.446674368399997</v>
      </c>
      <c r="E270" s="5">
        <v>269</v>
      </c>
      <c r="G270" s="8">
        <v>23.405200000000001</v>
      </c>
      <c r="H270" s="1"/>
      <c r="I270" s="1"/>
      <c r="J270" s="1"/>
      <c r="K270" s="1"/>
      <c r="L270" s="1"/>
      <c r="M270" s="1"/>
    </row>
    <row r="271" spans="1:13" x14ac:dyDescent="0.2">
      <c r="A271" s="2" t="s">
        <v>0</v>
      </c>
      <c r="B271" s="29">
        <v>42466</v>
      </c>
      <c r="C271" s="11">
        <v>-71.450264153299997</v>
      </c>
      <c r="D271" s="11">
        <v>41.446818534999998</v>
      </c>
      <c r="E271" s="5">
        <v>264</v>
      </c>
      <c r="F271" s="5">
        <v>25</v>
      </c>
      <c r="G271" s="8">
        <v>23.281200000000002</v>
      </c>
      <c r="H271" s="1"/>
      <c r="I271" s="1"/>
      <c r="J271" s="1"/>
      <c r="K271" s="1"/>
      <c r="L271" s="1"/>
      <c r="M271" s="1"/>
    </row>
    <row r="272" spans="1:13" x14ac:dyDescent="0.2">
      <c r="A272" s="2" t="s">
        <v>0</v>
      </c>
      <c r="B272" s="29">
        <v>42466</v>
      </c>
      <c r="C272" s="11">
        <v>-71.450264486600005</v>
      </c>
      <c r="D272" s="11">
        <v>41.446923368299998</v>
      </c>
      <c r="E272" s="5">
        <v>152</v>
      </c>
      <c r="G272" s="8">
        <v>20.503600000000002</v>
      </c>
      <c r="H272" s="1"/>
      <c r="I272" s="1"/>
      <c r="J272" s="1"/>
      <c r="K272" s="1"/>
      <c r="L272" s="1"/>
      <c r="M272" s="1"/>
    </row>
    <row r="273" spans="1:13" x14ac:dyDescent="0.2">
      <c r="A273" s="2" t="s">
        <v>0</v>
      </c>
      <c r="B273" s="29">
        <v>42466</v>
      </c>
      <c r="C273" s="11">
        <v>-71.450365486600006</v>
      </c>
      <c r="D273" s="11">
        <v>41.446846035</v>
      </c>
      <c r="E273" s="5">
        <v>182</v>
      </c>
      <c r="G273" s="8">
        <v>21.247600000000002</v>
      </c>
      <c r="H273" s="1"/>
      <c r="I273" s="1"/>
      <c r="J273" s="1"/>
      <c r="K273" s="1"/>
      <c r="L273" s="1"/>
      <c r="M273" s="1"/>
    </row>
    <row r="274" spans="1:13" x14ac:dyDescent="0.2">
      <c r="A274" s="2" t="s">
        <v>0</v>
      </c>
      <c r="B274" s="29">
        <v>42466</v>
      </c>
      <c r="C274" s="11">
        <v>-71.450464153200002</v>
      </c>
      <c r="D274" s="11">
        <v>41.4467518684</v>
      </c>
      <c r="E274" s="5">
        <v>379</v>
      </c>
      <c r="G274" s="8">
        <v>26.133200000000002</v>
      </c>
      <c r="H274" s="1"/>
      <c r="I274" s="1"/>
      <c r="J274" s="1"/>
      <c r="K274" s="1"/>
      <c r="L274" s="1"/>
      <c r="M274" s="1"/>
    </row>
    <row r="275" spans="1:13" x14ac:dyDescent="0.2">
      <c r="A275" s="2" t="s">
        <v>0</v>
      </c>
      <c r="B275" s="29">
        <v>42466</v>
      </c>
      <c r="C275" s="11">
        <v>-71.450611653199999</v>
      </c>
      <c r="D275" s="11">
        <v>41.446662201700001</v>
      </c>
      <c r="E275" s="5">
        <v>16</v>
      </c>
      <c r="F275" s="5">
        <v>24</v>
      </c>
      <c r="G275" s="8">
        <v>17.130800000000001</v>
      </c>
      <c r="H275" s="1"/>
      <c r="I275" s="1"/>
      <c r="J275" s="1"/>
      <c r="K275" s="1"/>
      <c r="L275" s="1"/>
      <c r="M275" s="1"/>
    </row>
    <row r="276" spans="1:13" x14ac:dyDescent="0.2">
      <c r="A276" s="2" t="s">
        <v>0</v>
      </c>
      <c r="B276" s="29">
        <v>42466</v>
      </c>
      <c r="C276" s="11">
        <v>-71.450622819800003</v>
      </c>
      <c r="D276" s="11">
        <v>41.446809535</v>
      </c>
      <c r="E276" s="5">
        <v>100</v>
      </c>
      <c r="G276" s="8">
        <v>19.214000000000002</v>
      </c>
      <c r="H276" s="1"/>
      <c r="I276" s="1"/>
      <c r="J276" s="1"/>
      <c r="K276" s="1"/>
      <c r="L276" s="1"/>
      <c r="M276" s="1"/>
    </row>
    <row r="277" spans="1:13" x14ac:dyDescent="0.2">
      <c r="A277" s="2" t="s">
        <v>0</v>
      </c>
      <c r="B277" s="29">
        <v>42466</v>
      </c>
      <c r="C277" s="11">
        <v>-71.450605319800005</v>
      </c>
      <c r="D277" s="11">
        <v>41.446921701699999</v>
      </c>
      <c r="E277" s="5">
        <v>48</v>
      </c>
      <c r="G277" s="8">
        <v>17.924400000000002</v>
      </c>
      <c r="H277" s="1"/>
      <c r="I277" s="1"/>
      <c r="J277" s="1"/>
      <c r="K277" s="1"/>
      <c r="L277" s="1"/>
      <c r="M277" s="1"/>
    </row>
    <row r="278" spans="1:13" x14ac:dyDescent="0.2">
      <c r="A278" s="2" t="s">
        <v>0</v>
      </c>
      <c r="B278" s="29">
        <v>42466</v>
      </c>
      <c r="C278" s="11">
        <v>-71.450542153200004</v>
      </c>
      <c r="D278" s="11">
        <v>41.447061868299997</v>
      </c>
      <c r="E278" s="5">
        <v>72</v>
      </c>
      <c r="G278" s="8">
        <v>18.519600000000001</v>
      </c>
      <c r="H278" s="1"/>
      <c r="I278" s="1"/>
      <c r="J278" s="1"/>
      <c r="K278" s="1"/>
      <c r="L278" s="1"/>
      <c r="M278" s="1"/>
    </row>
    <row r="279" spans="1:13" x14ac:dyDescent="0.2">
      <c r="A279" s="2" t="s">
        <v>0</v>
      </c>
      <c r="B279" s="29">
        <v>42466</v>
      </c>
      <c r="C279" s="11">
        <v>-71.450718653099997</v>
      </c>
      <c r="D279" s="11">
        <v>41.4470537017</v>
      </c>
      <c r="E279" s="5">
        <v>28</v>
      </c>
      <c r="G279" s="8">
        <v>17.428400000000003</v>
      </c>
      <c r="H279" s="1"/>
      <c r="I279" s="1"/>
      <c r="J279" s="1"/>
      <c r="K279" s="1"/>
      <c r="L279" s="1"/>
      <c r="M279" s="1"/>
    </row>
    <row r="280" spans="1:13" x14ac:dyDescent="0.2">
      <c r="A280" s="2" t="s">
        <v>0</v>
      </c>
      <c r="B280" s="29">
        <v>42466</v>
      </c>
      <c r="C280" s="11">
        <v>-71.450881152999997</v>
      </c>
      <c r="D280" s="11">
        <v>41.447026201699998</v>
      </c>
      <c r="E280" s="5">
        <v>20</v>
      </c>
      <c r="G280" s="8">
        <v>17.23</v>
      </c>
      <c r="H280" s="1"/>
      <c r="I280" s="1"/>
      <c r="J280" s="1"/>
      <c r="K280" s="1"/>
      <c r="L280" s="1"/>
      <c r="M280" s="1"/>
    </row>
    <row r="281" spans="1:13" x14ac:dyDescent="0.2">
      <c r="A281" s="2" t="s">
        <v>0</v>
      </c>
      <c r="B281" s="29">
        <v>42466</v>
      </c>
      <c r="C281" s="11">
        <v>-71.450886986399993</v>
      </c>
      <c r="D281" s="11">
        <v>41.447098035000003</v>
      </c>
      <c r="E281" s="5">
        <v>12</v>
      </c>
      <c r="G281" s="8">
        <v>17.031600000000001</v>
      </c>
      <c r="H281" s="1"/>
      <c r="I281" s="1"/>
      <c r="J281" s="1"/>
      <c r="K281" s="1"/>
      <c r="L281" s="1"/>
      <c r="M281" s="1"/>
    </row>
    <row r="282" spans="1:13" x14ac:dyDescent="0.2">
      <c r="A282" s="2" t="s">
        <v>0</v>
      </c>
      <c r="B282" s="29">
        <v>42494</v>
      </c>
      <c r="C282" s="11">
        <v>-71.449493607899996</v>
      </c>
      <c r="D282" s="11">
        <v>41.4481520215</v>
      </c>
      <c r="E282" s="5">
        <v>456</v>
      </c>
      <c r="F282" s="5">
        <v>38</v>
      </c>
      <c r="G282" s="8">
        <v>27.227</v>
      </c>
      <c r="H282" s="1"/>
      <c r="I282" s="1"/>
      <c r="J282" s="1"/>
      <c r="K282" s="1"/>
      <c r="L282" s="1"/>
      <c r="M282" s="1"/>
    </row>
    <row r="283" spans="1:13" x14ac:dyDescent="0.2">
      <c r="A283" s="2" t="s">
        <v>0</v>
      </c>
      <c r="B283" s="29">
        <v>42494</v>
      </c>
      <c r="C283" s="11">
        <v>-71.449506172599996</v>
      </c>
      <c r="D283" s="11">
        <v>41.4481237157</v>
      </c>
      <c r="E283" s="5">
        <v>215</v>
      </c>
      <c r="G283" s="8">
        <v>16.381999999999998</v>
      </c>
      <c r="H283" s="1"/>
      <c r="I283" s="1"/>
      <c r="J283" s="1"/>
      <c r="K283" s="1"/>
      <c r="L283" s="1"/>
      <c r="M283" s="1"/>
    </row>
    <row r="284" spans="1:13" x14ac:dyDescent="0.2">
      <c r="A284" s="2" t="s">
        <v>0</v>
      </c>
      <c r="B284" s="29">
        <v>42494</v>
      </c>
      <c r="C284" s="11">
        <v>-71.449468595599996</v>
      </c>
      <c r="D284" s="11">
        <v>41.448057639600002</v>
      </c>
      <c r="E284" s="5">
        <v>458</v>
      </c>
      <c r="G284" s="8">
        <v>27.317</v>
      </c>
      <c r="H284" s="1"/>
      <c r="I284" s="1"/>
      <c r="J284" s="1"/>
      <c r="K284" s="1"/>
      <c r="L284" s="1"/>
      <c r="M284" s="1"/>
    </row>
    <row r="285" spans="1:13" x14ac:dyDescent="0.2">
      <c r="A285" s="2" t="s">
        <v>0</v>
      </c>
      <c r="B285" s="29">
        <v>42494</v>
      </c>
      <c r="C285" s="11">
        <v>-71.449497486799999</v>
      </c>
      <c r="D285" s="11">
        <v>41.447996868099999</v>
      </c>
      <c r="E285" s="5">
        <v>286</v>
      </c>
      <c r="F285" s="5">
        <v>18</v>
      </c>
      <c r="G285" s="8">
        <v>19.576999999999998</v>
      </c>
      <c r="H285" s="1"/>
      <c r="I285" s="1"/>
      <c r="J285" s="1"/>
      <c r="K285" s="1"/>
      <c r="L285" s="1"/>
      <c r="M285" s="1"/>
    </row>
    <row r="286" spans="1:13" x14ac:dyDescent="0.2">
      <c r="A286" s="2" t="s">
        <v>0</v>
      </c>
      <c r="B286" s="29">
        <v>42494</v>
      </c>
      <c r="C286" s="11">
        <v>-71.449466653399995</v>
      </c>
      <c r="D286" s="11">
        <v>41.447993368100001</v>
      </c>
      <c r="E286" s="5">
        <v>318</v>
      </c>
      <c r="G286" s="8">
        <v>21.016999999999999</v>
      </c>
      <c r="H286" s="1"/>
      <c r="I286" s="1"/>
      <c r="J286" s="1"/>
      <c r="K286" s="1"/>
      <c r="L286" s="1"/>
      <c r="M286" s="1"/>
    </row>
    <row r="287" spans="1:13" x14ac:dyDescent="0.2">
      <c r="A287" s="2" t="s">
        <v>0</v>
      </c>
      <c r="B287" s="29">
        <v>42494</v>
      </c>
      <c r="C287" s="11">
        <v>-71.449397986799994</v>
      </c>
      <c r="D287" s="11">
        <v>41.448029701400003</v>
      </c>
      <c r="E287" s="5">
        <v>424</v>
      </c>
      <c r="G287" s="8">
        <v>25.786999999999999</v>
      </c>
      <c r="H287" s="1"/>
      <c r="I287" s="1"/>
      <c r="J287" s="1"/>
      <c r="K287" s="1"/>
      <c r="L287" s="1"/>
      <c r="M287" s="1"/>
    </row>
    <row r="288" spans="1:13" x14ac:dyDescent="0.2">
      <c r="A288" s="2" t="s">
        <v>0</v>
      </c>
      <c r="B288" s="29">
        <v>42494</v>
      </c>
      <c r="C288" s="11">
        <v>-71.449469653500003</v>
      </c>
      <c r="D288" s="11">
        <v>41.447937701400001</v>
      </c>
      <c r="E288" s="5">
        <v>288</v>
      </c>
      <c r="F288" s="5">
        <v>11</v>
      </c>
      <c r="G288" s="8">
        <v>19.666999999999998</v>
      </c>
      <c r="H288" s="1"/>
      <c r="I288" s="1"/>
      <c r="J288" s="1"/>
      <c r="K288" s="1"/>
      <c r="L288" s="1"/>
      <c r="M288" s="1"/>
    </row>
    <row r="289" spans="1:13" x14ac:dyDescent="0.2">
      <c r="A289" s="2" t="s">
        <v>0</v>
      </c>
      <c r="B289" s="29">
        <v>42494</v>
      </c>
      <c r="C289" s="11">
        <v>-71.449589320100003</v>
      </c>
      <c r="D289" s="11">
        <v>41.4478558681</v>
      </c>
      <c r="E289" s="5">
        <v>93</v>
      </c>
      <c r="G289" s="8">
        <v>10.891999999999999</v>
      </c>
      <c r="H289" s="1"/>
      <c r="I289" s="1"/>
      <c r="J289" s="1"/>
      <c r="K289" s="1"/>
      <c r="L289" s="1"/>
      <c r="M289" s="1"/>
    </row>
    <row r="290" spans="1:13" x14ac:dyDescent="0.2">
      <c r="A290" s="2" t="s">
        <v>0</v>
      </c>
      <c r="B290" s="29">
        <v>42494</v>
      </c>
      <c r="C290" s="11">
        <v>-71.449443320100002</v>
      </c>
      <c r="D290" s="11">
        <v>41.4478465348</v>
      </c>
      <c r="E290" s="5">
        <v>357</v>
      </c>
      <c r="G290" s="8">
        <v>22.771999999999998</v>
      </c>
      <c r="H290" s="1"/>
      <c r="I290" s="1"/>
      <c r="J290" s="1"/>
      <c r="K290" s="1"/>
      <c r="L290" s="1"/>
      <c r="M290" s="1"/>
    </row>
    <row r="291" spans="1:13" x14ac:dyDescent="0.2">
      <c r="A291" s="2" t="s">
        <v>0</v>
      </c>
      <c r="B291" s="29">
        <v>42494</v>
      </c>
      <c r="C291" s="11">
        <v>-71.449344486800001</v>
      </c>
      <c r="D291" s="11">
        <v>41.447820868100003</v>
      </c>
      <c r="E291" s="5">
        <v>341</v>
      </c>
      <c r="F291" s="5">
        <v>10</v>
      </c>
      <c r="G291" s="8">
        <v>22.052</v>
      </c>
      <c r="H291" s="1"/>
      <c r="I291" s="1"/>
      <c r="J291" s="1"/>
      <c r="K291" s="1"/>
      <c r="L291" s="1"/>
      <c r="M291" s="1"/>
    </row>
    <row r="292" spans="1:13" x14ac:dyDescent="0.2">
      <c r="A292" s="2" t="s">
        <v>0</v>
      </c>
      <c r="B292" s="29">
        <v>42494</v>
      </c>
      <c r="C292" s="11">
        <v>-71.449490820099996</v>
      </c>
      <c r="D292" s="11">
        <v>41.4477450348</v>
      </c>
      <c r="E292" s="5">
        <v>182</v>
      </c>
      <c r="F292" s="5">
        <v>20</v>
      </c>
      <c r="G292" s="8">
        <v>14.896999999999998</v>
      </c>
      <c r="H292" s="1"/>
      <c r="I292" s="1"/>
      <c r="J292" s="1"/>
      <c r="K292" s="1"/>
      <c r="L292" s="1"/>
      <c r="M292" s="1"/>
    </row>
    <row r="293" spans="1:13" x14ac:dyDescent="0.2">
      <c r="A293" s="2" t="s">
        <v>0</v>
      </c>
      <c r="B293" s="29">
        <v>42494</v>
      </c>
      <c r="C293" s="11">
        <v>-71.4495601534</v>
      </c>
      <c r="D293" s="11">
        <v>41.447695701500002</v>
      </c>
      <c r="E293" s="5">
        <v>11</v>
      </c>
      <c r="G293" s="8">
        <v>7.202</v>
      </c>
      <c r="H293" s="1"/>
      <c r="I293" s="1"/>
      <c r="J293" s="1"/>
      <c r="K293" s="1"/>
      <c r="L293" s="1"/>
      <c r="M293" s="1"/>
    </row>
    <row r="294" spans="1:13" x14ac:dyDescent="0.2">
      <c r="A294" s="2" t="s">
        <v>0</v>
      </c>
      <c r="B294" s="29">
        <v>42494</v>
      </c>
      <c r="C294" s="11">
        <v>-71.449472653499996</v>
      </c>
      <c r="D294" s="11">
        <v>41.447685368199998</v>
      </c>
      <c r="E294" s="5">
        <v>55</v>
      </c>
      <c r="G294" s="8">
        <v>9.1820000000000004</v>
      </c>
      <c r="H294" s="1"/>
      <c r="I294" s="1"/>
      <c r="J294" s="1"/>
      <c r="K294" s="1"/>
      <c r="L294" s="1"/>
      <c r="M294" s="1"/>
    </row>
    <row r="295" spans="1:13" x14ac:dyDescent="0.2">
      <c r="A295" s="2" t="s">
        <v>0</v>
      </c>
      <c r="B295" s="29">
        <v>42494</v>
      </c>
      <c r="C295" s="11">
        <v>-71.449333153500007</v>
      </c>
      <c r="D295" s="11">
        <v>41.447642201500003</v>
      </c>
      <c r="E295" s="5">
        <v>438</v>
      </c>
      <c r="F295" s="5">
        <v>17</v>
      </c>
      <c r="G295" s="8">
        <v>26.417000000000002</v>
      </c>
      <c r="H295" s="1"/>
      <c r="I295" s="1"/>
      <c r="J295" s="1"/>
      <c r="K295" s="1"/>
      <c r="L295" s="1"/>
      <c r="M295" s="1"/>
    </row>
    <row r="296" spans="1:13" x14ac:dyDescent="0.2">
      <c r="A296" s="2" t="s">
        <v>0</v>
      </c>
      <c r="B296" s="29">
        <v>42494</v>
      </c>
      <c r="C296" s="11">
        <v>-71.4494349868</v>
      </c>
      <c r="D296" s="11">
        <v>41.447574201499997</v>
      </c>
      <c r="E296" s="5">
        <v>182</v>
      </c>
      <c r="G296" s="8">
        <v>14.896999999999998</v>
      </c>
      <c r="H296" s="1"/>
      <c r="I296" s="1"/>
      <c r="J296" s="1"/>
      <c r="K296" s="1"/>
      <c r="L296" s="1"/>
      <c r="M296" s="1"/>
    </row>
    <row r="297" spans="1:13" x14ac:dyDescent="0.2">
      <c r="A297" s="2" t="s">
        <v>0</v>
      </c>
      <c r="B297" s="29">
        <v>42494</v>
      </c>
      <c r="C297" s="11">
        <v>-71.449579986800003</v>
      </c>
      <c r="D297" s="11">
        <v>41.447540868200001</v>
      </c>
      <c r="E297" s="5">
        <v>18</v>
      </c>
      <c r="G297" s="8">
        <v>7.5169999999999995</v>
      </c>
      <c r="H297" s="1"/>
      <c r="I297" s="1"/>
      <c r="J297" s="1"/>
      <c r="K297" s="1"/>
      <c r="L297" s="1"/>
      <c r="M297" s="1"/>
    </row>
    <row r="298" spans="1:13" x14ac:dyDescent="0.2">
      <c r="A298" s="2" t="s">
        <v>0</v>
      </c>
      <c r="B298" s="29">
        <v>42494</v>
      </c>
      <c r="C298" s="11">
        <v>-71.449580820099996</v>
      </c>
      <c r="D298" s="11">
        <v>41.447421201499999</v>
      </c>
      <c r="E298" s="5">
        <v>10</v>
      </c>
      <c r="G298" s="8">
        <v>7.157</v>
      </c>
      <c r="H298" s="1"/>
      <c r="I298" s="1"/>
      <c r="J298" s="1"/>
      <c r="K298" s="1"/>
      <c r="L298" s="1"/>
      <c r="M298" s="1"/>
    </row>
    <row r="299" spans="1:13" x14ac:dyDescent="0.2">
      <c r="A299" s="2" t="s">
        <v>0</v>
      </c>
      <c r="B299" s="29">
        <v>42494</v>
      </c>
      <c r="C299" s="11">
        <v>-71.449445486800002</v>
      </c>
      <c r="D299" s="11">
        <v>41.447429368199998</v>
      </c>
      <c r="E299" s="5">
        <v>158</v>
      </c>
      <c r="F299" s="5">
        <v>20</v>
      </c>
      <c r="G299" s="8">
        <v>13.817</v>
      </c>
      <c r="H299" s="1"/>
      <c r="I299" s="1"/>
      <c r="J299" s="1"/>
      <c r="K299" s="1"/>
      <c r="L299" s="1"/>
      <c r="M299" s="1"/>
    </row>
    <row r="300" spans="1:13" x14ac:dyDescent="0.2">
      <c r="A300" s="2" t="s">
        <v>0</v>
      </c>
      <c r="B300" s="29">
        <v>42494</v>
      </c>
      <c r="C300" s="11">
        <v>-71.449275486900007</v>
      </c>
      <c r="D300" s="11">
        <v>41.447398034899997</v>
      </c>
      <c r="E300" s="5">
        <v>446</v>
      </c>
      <c r="G300" s="8">
        <v>26.777000000000001</v>
      </c>
      <c r="H300" s="1"/>
      <c r="I300" s="1"/>
      <c r="J300" s="1"/>
      <c r="K300" s="1"/>
      <c r="L300" s="1"/>
      <c r="M300" s="1"/>
    </row>
    <row r="301" spans="1:13" x14ac:dyDescent="0.2">
      <c r="A301" s="2" t="s">
        <v>0</v>
      </c>
      <c r="B301" s="29">
        <v>42494</v>
      </c>
      <c r="C301" s="11">
        <v>-71.449480320199996</v>
      </c>
      <c r="D301" s="11">
        <v>41.447294701600001</v>
      </c>
      <c r="E301" s="5">
        <v>96</v>
      </c>
      <c r="G301" s="8">
        <v>11.027000000000001</v>
      </c>
      <c r="H301" s="1"/>
      <c r="I301" s="1"/>
      <c r="J301" s="1"/>
      <c r="K301" s="1"/>
      <c r="L301" s="1"/>
      <c r="M301" s="1"/>
    </row>
    <row r="302" spans="1:13" x14ac:dyDescent="0.2">
      <c r="A302" s="2" t="s">
        <v>0</v>
      </c>
      <c r="B302" s="29">
        <v>42494</v>
      </c>
      <c r="C302" s="11">
        <v>-71.449607153399995</v>
      </c>
      <c r="D302" s="11">
        <v>41.447242701599997</v>
      </c>
      <c r="E302" s="5">
        <v>12</v>
      </c>
      <c r="G302" s="8">
        <v>7.2469999999999999</v>
      </c>
      <c r="H302" s="1"/>
      <c r="I302" s="1"/>
      <c r="J302" s="1"/>
      <c r="K302" s="1"/>
      <c r="L302" s="1"/>
      <c r="M302" s="1"/>
    </row>
    <row r="303" spans="1:13" x14ac:dyDescent="0.2">
      <c r="A303" s="2" t="s">
        <v>0</v>
      </c>
      <c r="B303" s="29">
        <v>42494</v>
      </c>
      <c r="C303" s="11">
        <v>-71.449505486800007</v>
      </c>
      <c r="D303" s="11">
        <v>41.447202868300003</v>
      </c>
      <c r="E303" s="5">
        <v>217</v>
      </c>
      <c r="G303" s="8">
        <v>16.471999999999998</v>
      </c>
      <c r="H303" s="1"/>
      <c r="I303" s="1"/>
      <c r="J303" s="1"/>
      <c r="K303" s="1"/>
      <c r="L303" s="1"/>
      <c r="M303" s="1"/>
    </row>
    <row r="304" spans="1:13" x14ac:dyDescent="0.2">
      <c r="A304" s="2" t="s">
        <v>0</v>
      </c>
      <c r="B304" s="29">
        <v>42494</v>
      </c>
      <c r="C304" s="11">
        <v>-71.449348320200002</v>
      </c>
      <c r="D304" s="11">
        <v>41.447141868300001</v>
      </c>
      <c r="E304" s="5">
        <v>378</v>
      </c>
      <c r="F304" s="5">
        <v>19</v>
      </c>
      <c r="G304" s="8">
        <v>23.716999999999999</v>
      </c>
      <c r="H304" s="1"/>
      <c r="I304" s="1"/>
      <c r="J304" s="1"/>
      <c r="K304" s="1"/>
      <c r="L304" s="1"/>
      <c r="M304" s="1"/>
    </row>
    <row r="305" spans="1:13" x14ac:dyDescent="0.2">
      <c r="A305" s="2" t="s">
        <v>0</v>
      </c>
      <c r="B305" s="29">
        <v>42494</v>
      </c>
      <c r="C305" s="11">
        <v>-71.449480986799998</v>
      </c>
      <c r="D305" s="11">
        <v>41.447089201600001</v>
      </c>
      <c r="E305" s="5">
        <v>240</v>
      </c>
      <c r="G305" s="8">
        <v>17.506999999999998</v>
      </c>
      <c r="H305" s="1"/>
      <c r="I305" s="1"/>
      <c r="J305" s="1"/>
      <c r="K305" s="1"/>
      <c r="L305" s="1"/>
      <c r="M305" s="1"/>
    </row>
    <row r="306" spans="1:13" x14ac:dyDescent="0.2">
      <c r="A306" s="2" t="s">
        <v>0</v>
      </c>
      <c r="B306" s="29">
        <v>42494</v>
      </c>
      <c r="C306" s="11">
        <v>-71.449520320100007</v>
      </c>
      <c r="D306" s="11">
        <v>41.447084201599999</v>
      </c>
      <c r="E306" s="5">
        <v>120</v>
      </c>
      <c r="G306" s="8">
        <v>12.106999999999999</v>
      </c>
      <c r="H306" s="1"/>
      <c r="I306" s="1"/>
      <c r="J306" s="1"/>
      <c r="K306" s="1"/>
      <c r="L306" s="1"/>
      <c r="M306" s="1"/>
    </row>
    <row r="307" spans="1:13" x14ac:dyDescent="0.2">
      <c r="A307" s="2" t="s">
        <v>0</v>
      </c>
      <c r="B307" s="29">
        <v>42494</v>
      </c>
      <c r="C307" s="11">
        <v>-71.449423153500007</v>
      </c>
      <c r="D307" s="11">
        <v>41.446993201600002</v>
      </c>
      <c r="E307" s="5">
        <v>293</v>
      </c>
      <c r="F307" s="5">
        <v>30</v>
      </c>
      <c r="G307" s="8">
        <v>19.891999999999999</v>
      </c>
      <c r="H307" s="1"/>
      <c r="I307" s="1"/>
      <c r="J307" s="1"/>
      <c r="K307" s="1"/>
      <c r="L307" s="1"/>
      <c r="M307" s="1"/>
    </row>
    <row r="308" spans="1:13" x14ac:dyDescent="0.2">
      <c r="A308" s="2" t="s">
        <v>0</v>
      </c>
      <c r="B308" s="29">
        <v>42494</v>
      </c>
      <c r="C308" s="11">
        <v>-71.449375653499999</v>
      </c>
      <c r="D308" s="11">
        <v>41.446925035</v>
      </c>
      <c r="E308" s="5">
        <v>340</v>
      </c>
      <c r="G308" s="8">
        <v>22.006999999999998</v>
      </c>
      <c r="H308" s="1"/>
      <c r="I308" s="1"/>
      <c r="J308" s="1"/>
      <c r="K308" s="1"/>
      <c r="L308" s="1"/>
      <c r="M308" s="1"/>
    </row>
    <row r="309" spans="1:13" x14ac:dyDescent="0.2">
      <c r="A309" s="2" t="s">
        <v>0</v>
      </c>
      <c r="B309" s="29">
        <v>42494</v>
      </c>
      <c r="C309" s="11">
        <v>-71.449512153499995</v>
      </c>
      <c r="D309" s="11">
        <v>41.446964701600002</v>
      </c>
      <c r="E309" s="5">
        <v>239</v>
      </c>
      <c r="G309" s="8">
        <v>17.462</v>
      </c>
      <c r="H309" s="1"/>
      <c r="I309" s="1"/>
      <c r="J309" s="1"/>
      <c r="K309" s="1"/>
      <c r="L309" s="1"/>
      <c r="M309" s="1"/>
    </row>
    <row r="310" spans="1:13" x14ac:dyDescent="0.2">
      <c r="A310" s="2" t="s">
        <v>0</v>
      </c>
      <c r="B310" s="29">
        <v>42494</v>
      </c>
      <c r="C310" s="11">
        <v>-71.449548986799996</v>
      </c>
      <c r="D310" s="11">
        <v>41.446926535000003</v>
      </c>
      <c r="E310" s="5">
        <v>151</v>
      </c>
      <c r="G310" s="8">
        <v>13.501999999999999</v>
      </c>
      <c r="H310" s="1"/>
      <c r="I310" s="1"/>
      <c r="J310" s="1"/>
      <c r="K310" s="1"/>
      <c r="L310" s="1"/>
      <c r="M310" s="1"/>
    </row>
    <row r="311" spans="1:13" x14ac:dyDescent="0.2">
      <c r="A311" s="2" t="s">
        <v>0</v>
      </c>
      <c r="B311" s="29">
        <v>42494</v>
      </c>
      <c r="C311" s="11">
        <v>-71.449554820200007</v>
      </c>
      <c r="D311" s="11">
        <v>41.446843368300001</v>
      </c>
      <c r="E311" s="5">
        <v>276</v>
      </c>
      <c r="F311" s="5">
        <v>24</v>
      </c>
      <c r="G311" s="8">
        <v>19.126999999999999</v>
      </c>
      <c r="H311" s="1"/>
      <c r="I311" s="1"/>
      <c r="J311" s="1"/>
      <c r="K311" s="1"/>
      <c r="L311" s="1"/>
      <c r="M311" s="1"/>
    </row>
    <row r="312" spans="1:13" x14ac:dyDescent="0.2">
      <c r="A312" s="2" t="s">
        <v>0</v>
      </c>
      <c r="B312" s="29">
        <v>42494</v>
      </c>
      <c r="C312" s="11">
        <v>-71.449520986799996</v>
      </c>
      <c r="D312" s="11">
        <v>41.446784701699997</v>
      </c>
      <c r="E312" s="5">
        <v>317</v>
      </c>
      <c r="G312" s="8">
        <v>20.971999999999998</v>
      </c>
      <c r="H312" s="1"/>
      <c r="I312" s="1"/>
      <c r="J312" s="1"/>
      <c r="K312" s="1"/>
      <c r="L312" s="1"/>
      <c r="M312" s="1"/>
    </row>
    <row r="313" spans="1:13" x14ac:dyDescent="0.2">
      <c r="A313" s="2" t="s">
        <v>0</v>
      </c>
      <c r="B313" s="29">
        <v>42494</v>
      </c>
      <c r="C313" s="11">
        <v>-71.449631653500006</v>
      </c>
      <c r="D313" s="11">
        <v>41.446864034999997</v>
      </c>
      <c r="E313" s="5">
        <v>320</v>
      </c>
      <c r="G313" s="8">
        <v>21.106999999999999</v>
      </c>
      <c r="H313" s="1"/>
      <c r="I313" s="1"/>
      <c r="J313" s="1"/>
      <c r="K313" s="1"/>
      <c r="L313" s="1"/>
      <c r="M313" s="1"/>
    </row>
    <row r="314" spans="1:13" x14ac:dyDescent="0.2">
      <c r="A314" s="2" t="s">
        <v>0</v>
      </c>
      <c r="B314" s="29">
        <v>42494</v>
      </c>
      <c r="C314" s="11">
        <v>-71.449711320099993</v>
      </c>
      <c r="D314" s="11">
        <v>41.446868535</v>
      </c>
      <c r="E314" s="5">
        <v>200</v>
      </c>
      <c r="G314" s="8">
        <v>15.707000000000001</v>
      </c>
      <c r="H314" s="1"/>
      <c r="I314" s="1"/>
      <c r="J314" s="1"/>
      <c r="K314" s="1"/>
      <c r="L314" s="1"/>
      <c r="M314" s="1"/>
    </row>
    <row r="315" spans="1:13" x14ac:dyDescent="0.2">
      <c r="A315" s="2" t="s">
        <v>0</v>
      </c>
      <c r="B315" s="29">
        <v>42494</v>
      </c>
      <c r="C315" s="11">
        <v>-71.449788653400006</v>
      </c>
      <c r="D315" s="11">
        <v>41.446762701700003</v>
      </c>
      <c r="E315" s="5">
        <v>370</v>
      </c>
      <c r="F315" s="5">
        <v>30</v>
      </c>
      <c r="G315" s="8">
        <v>23.356999999999999</v>
      </c>
      <c r="H315" s="1"/>
      <c r="I315" s="1"/>
      <c r="J315" s="1"/>
      <c r="K315" s="1"/>
      <c r="L315" s="1"/>
      <c r="M315" s="1"/>
    </row>
    <row r="316" spans="1:13" x14ac:dyDescent="0.2">
      <c r="A316" s="2" t="s">
        <v>0</v>
      </c>
      <c r="B316" s="29">
        <v>42494</v>
      </c>
      <c r="C316" s="11">
        <v>-71.449864653399999</v>
      </c>
      <c r="D316" s="11">
        <v>41.446713868400003</v>
      </c>
      <c r="E316" s="5">
        <v>355</v>
      </c>
      <c r="G316" s="8">
        <v>22.681999999999999</v>
      </c>
      <c r="H316" s="1"/>
      <c r="I316" s="1"/>
      <c r="J316" s="1"/>
      <c r="K316" s="1"/>
      <c r="L316" s="1"/>
      <c r="M316" s="1"/>
    </row>
    <row r="317" spans="1:13" x14ac:dyDescent="0.2">
      <c r="A317" s="2" t="s">
        <v>0</v>
      </c>
      <c r="B317" s="29">
        <v>42494</v>
      </c>
      <c r="C317" s="11">
        <v>-71.449933153399996</v>
      </c>
      <c r="D317" s="11">
        <v>41.4467988683</v>
      </c>
      <c r="E317" s="5">
        <v>146</v>
      </c>
      <c r="G317" s="8">
        <v>13.276999999999999</v>
      </c>
      <c r="H317" s="1"/>
      <c r="I317" s="1"/>
      <c r="J317" s="1"/>
      <c r="K317" s="1"/>
      <c r="L317" s="1"/>
      <c r="M317" s="1"/>
    </row>
    <row r="318" spans="1:13" x14ac:dyDescent="0.2">
      <c r="A318" s="2" t="s">
        <v>0</v>
      </c>
      <c r="B318" s="29">
        <v>42494</v>
      </c>
      <c r="C318" s="11">
        <v>-71.449993820000003</v>
      </c>
      <c r="D318" s="11">
        <v>41.446872534999997</v>
      </c>
      <c r="E318" s="5">
        <v>81</v>
      </c>
      <c r="G318" s="8">
        <v>10.352</v>
      </c>
      <c r="H318" s="1"/>
      <c r="I318" s="1"/>
      <c r="J318" s="1"/>
      <c r="K318" s="1"/>
      <c r="L318" s="1"/>
      <c r="M318" s="1"/>
    </row>
    <row r="319" spans="1:13" x14ac:dyDescent="0.2">
      <c r="A319" s="2" t="s">
        <v>0</v>
      </c>
      <c r="B319" s="29">
        <v>42494</v>
      </c>
      <c r="C319" s="11">
        <v>-71.450067486699993</v>
      </c>
      <c r="D319" s="11">
        <v>41.446811201700001</v>
      </c>
      <c r="E319" s="5">
        <v>184</v>
      </c>
      <c r="G319" s="8">
        <v>14.986999999999998</v>
      </c>
      <c r="H319" s="1"/>
      <c r="I319" s="1"/>
      <c r="J319" s="1"/>
      <c r="K319" s="1"/>
      <c r="L319" s="1"/>
      <c r="M319" s="1"/>
    </row>
    <row r="320" spans="1:13" x14ac:dyDescent="0.2">
      <c r="A320" s="2" t="s">
        <v>0</v>
      </c>
      <c r="B320" s="29">
        <v>42494</v>
      </c>
      <c r="C320" s="11">
        <v>-71.450105486599995</v>
      </c>
      <c r="D320" s="11">
        <v>41.446744035000002</v>
      </c>
      <c r="E320" s="5">
        <v>327</v>
      </c>
      <c r="F320" s="5">
        <v>24</v>
      </c>
      <c r="G320" s="8">
        <v>21.422000000000001</v>
      </c>
      <c r="H320" s="1"/>
      <c r="I320" s="1"/>
      <c r="J320" s="1"/>
      <c r="K320" s="1"/>
      <c r="L320" s="1"/>
      <c r="M320" s="1"/>
    </row>
    <row r="321" spans="1:13" x14ac:dyDescent="0.2">
      <c r="A321" s="2" t="s">
        <v>0</v>
      </c>
      <c r="B321" s="29">
        <v>42494</v>
      </c>
      <c r="C321" s="11">
        <v>-71.450149486599997</v>
      </c>
      <c r="D321" s="11">
        <v>41.4466652017</v>
      </c>
      <c r="E321" s="5">
        <v>290</v>
      </c>
      <c r="G321" s="8">
        <v>19.756999999999998</v>
      </c>
      <c r="H321" s="1"/>
      <c r="I321" s="1"/>
      <c r="J321" s="1"/>
      <c r="K321" s="1"/>
      <c r="L321" s="1"/>
      <c r="M321" s="1"/>
    </row>
    <row r="322" spans="1:13" x14ac:dyDescent="0.2">
      <c r="A322" s="2" t="s">
        <v>0</v>
      </c>
      <c r="B322" s="29">
        <v>42494</v>
      </c>
      <c r="C322" s="11">
        <v>-71.4501956533</v>
      </c>
      <c r="D322" s="11">
        <v>41.446836701700001</v>
      </c>
      <c r="E322" s="5">
        <v>268</v>
      </c>
      <c r="G322" s="8">
        <v>18.766999999999999</v>
      </c>
      <c r="H322" s="1"/>
      <c r="I322" s="1"/>
      <c r="J322" s="1"/>
      <c r="K322" s="1"/>
      <c r="L322" s="1"/>
      <c r="M322" s="1"/>
    </row>
    <row r="323" spans="1:13" x14ac:dyDescent="0.2">
      <c r="A323" s="2" t="s">
        <v>0</v>
      </c>
      <c r="B323" s="29">
        <v>42494</v>
      </c>
      <c r="C323" s="11">
        <v>-71.450228653300002</v>
      </c>
      <c r="D323" s="11">
        <v>41.446934368299999</v>
      </c>
      <c r="E323" s="5">
        <v>117</v>
      </c>
      <c r="G323" s="8">
        <v>11.972</v>
      </c>
      <c r="H323" s="1"/>
      <c r="I323" s="1"/>
      <c r="J323" s="1"/>
      <c r="K323" s="1"/>
      <c r="L323" s="1"/>
      <c r="M323" s="1"/>
    </row>
    <row r="324" spans="1:13" x14ac:dyDescent="0.2">
      <c r="A324" s="2" t="s">
        <v>0</v>
      </c>
      <c r="B324" s="29">
        <v>42494</v>
      </c>
      <c r="C324" s="11">
        <v>-71.450317486599999</v>
      </c>
      <c r="D324" s="11">
        <v>41.446958201699999</v>
      </c>
      <c r="E324" s="5">
        <v>59</v>
      </c>
      <c r="G324" s="8">
        <v>9.3620000000000001</v>
      </c>
      <c r="H324" s="1"/>
      <c r="I324" s="1"/>
      <c r="J324" s="1"/>
      <c r="K324" s="1"/>
      <c r="L324" s="1"/>
      <c r="M324" s="1"/>
    </row>
    <row r="325" spans="1:13" x14ac:dyDescent="0.2">
      <c r="A325" s="2" t="s">
        <v>0</v>
      </c>
      <c r="B325" s="29">
        <v>42494</v>
      </c>
      <c r="C325" s="11">
        <v>-71.450390319899995</v>
      </c>
      <c r="D325" s="11">
        <v>41.446846868400002</v>
      </c>
      <c r="E325" s="5">
        <v>197</v>
      </c>
      <c r="F325" s="5">
        <v>15</v>
      </c>
      <c r="G325" s="8">
        <v>15.571999999999999</v>
      </c>
      <c r="H325" s="1"/>
      <c r="I325" s="1"/>
      <c r="J325" s="1"/>
      <c r="K325" s="1"/>
      <c r="L325" s="1"/>
      <c r="M325" s="1"/>
    </row>
    <row r="326" spans="1:13" x14ac:dyDescent="0.2">
      <c r="A326" s="2" t="s">
        <v>0</v>
      </c>
      <c r="B326" s="29">
        <v>42494</v>
      </c>
      <c r="C326" s="11">
        <v>-71.450424986499996</v>
      </c>
      <c r="D326" s="11">
        <v>41.4467433684</v>
      </c>
      <c r="E326" s="5">
        <v>402</v>
      </c>
      <c r="G326" s="8">
        <v>24.797000000000001</v>
      </c>
      <c r="H326" s="1"/>
      <c r="I326" s="1"/>
      <c r="J326" s="1"/>
      <c r="K326" s="1"/>
      <c r="L326" s="1"/>
      <c r="M326" s="1"/>
    </row>
    <row r="327" spans="1:13" x14ac:dyDescent="0.2">
      <c r="A327" s="2" t="s">
        <v>0</v>
      </c>
      <c r="B327" s="29">
        <v>42494</v>
      </c>
      <c r="C327" s="11">
        <v>-71.450526819800004</v>
      </c>
      <c r="D327" s="11">
        <v>41.4466750351</v>
      </c>
      <c r="E327" s="5">
        <v>200</v>
      </c>
      <c r="G327" s="8">
        <v>15.707000000000001</v>
      </c>
      <c r="H327" s="1"/>
      <c r="I327" s="1"/>
      <c r="J327" s="1"/>
      <c r="K327" s="1"/>
      <c r="L327" s="1"/>
      <c r="M327" s="1"/>
    </row>
    <row r="328" spans="1:13" x14ac:dyDescent="0.2">
      <c r="A328" s="2" t="s">
        <v>0</v>
      </c>
      <c r="B328" s="29">
        <v>42494</v>
      </c>
      <c r="C328" s="11">
        <v>-71.450620319799995</v>
      </c>
      <c r="D328" s="11">
        <v>41.446612368399997</v>
      </c>
      <c r="E328" s="5">
        <v>28</v>
      </c>
      <c r="G328" s="8">
        <v>7.9669999999999996</v>
      </c>
      <c r="H328" s="1"/>
      <c r="I328" s="1"/>
      <c r="J328" s="1"/>
      <c r="K328" s="1"/>
      <c r="L328" s="1"/>
      <c r="M328" s="1"/>
    </row>
    <row r="329" spans="1:13" x14ac:dyDescent="0.2">
      <c r="A329" s="2" t="s">
        <v>0</v>
      </c>
      <c r="B329" s="29">
        <v>42494</v>
      </c>
      <c r="C329" s="11">
        <v>-71.450574653199993</v>
      </c>
      <c r="D329" s="11">
        <v>41.446758035099997</v>
      </c>
      <c r="E329" s="5">
        <v>78</v>
      </c>
      <c r="G329" s="8">
        <v>10.216999999999999</v>
      </c>
      <c r="H329" s="1"/>
      <c r="I329" s="1"/>
      <c r="J329" s="1"/>
      <c r="K329" s="1"/>
      <c r="L329" s="1"/>
      <c r="M329" s="1"/>
    </row>
    <row r="330" spans="1:13" x14ac:dyDescent="0.2">
      <c r="A330" s="2" t="s">
        <v>0</v>
      </c>
      <c r="B330" s="29">
        <v>42494</v>
      </c>
      <c r="C330" s="11">
        <v>-71.450538319800003</v>
      </c>
      <c r="D330" s="11">
        <v>41.446871701699997</v>
      </c>
      <c r="E330" s="5">
        <v>140</v>
      </c>
      <c r="G330" s="8">
        <v>13.007</v>
      </c>
      <c r="H330" s="1"/>
      <c r="I330" s="1"/>
      <c r="J330" s="1"/>
      <c r="K330" s="1"/>
      <c r="L330" s="1"/>
      <c r="M330" s="1"/>
    </row>
    <row r="331" spans="1:13" x14ac:dyDescent="0.2">
      <c r="A331" s="2" t="s">
        <v>0</v>
      </c>
      <c r="B331" s="29">
        <v>42494</v>
      </c>
      <c r="C331" s="11">
        <v>-71.450480986499997</v>
      </c>
      <c r="D331" s="11">
        <v>41.4469437017</v>
      </c>
      <c r="E331" s="5">
        <v>146</v>
      </c>
      <c r="F331" s="5">
        <v>4</v>
      </c>
      <c r="G331" s="8">
        <v>13.276999999999999</v>
      </c>
      <c r="H331" s="1"/>
      <c r="I331" s="1"/>
      <c r="J331" s="1"/>
      <c r="K331" s="1"/>
      <c r="L331" s="1"/>
      <c r="M331" s="1"/>
    </row>
    <row r="332" spans="1:13" x14ac:dyDescent="0.2">
      <c r="A332" s="2" t="s">
        <v>0</v>
      </c>
      <c r="B332" s="29">
        <v>42494</v>
      </c>
      <c r="C332" s="11">
        <v>-71.450482986500006</v>
      </c>
      <c r="D332" s="11">
        <v>41.447017868300001</v>
      </c>
      <c r="E332" s="5">
        <v>79</v>
      </c>
      <c r="G332" s="8">
        <v>10.262</v>
      </c>
      <c r="H332" s="1"/>
      <c r="I332" s="1"/>
      <c r="J332" s="1"/>
      <c r="K332" s="1"/>
      <c r="L332" s="1"/>
      <c r="M332" s="1"/>
    </row>
    <row r="333" spans="1:13" x14ac:dyDescent="0.2">
      <c r="A333" s="2" t="s">
        <v>0</v>
      </c>
      <c r="B333" s="29">
        <v>42494</v>
      </c>
      <c r="C333" s="11">
        <v>-71.450654153100004</v>
      </c>
      <c r="D333" s="11">
        <v>41.446996534999997</v>
      </c>
      <c r="E333" s="5">
        <v>59</v>
      </c>
      <c r="G333" s="8">
        <v>9.3620000000000001</v>
      </c>
      <c r="H333" s="1"/>
      <c r="I333" s="1"/>
      <c r="J333" s="1"/>
      <c r="K333" s="1"/>
      <c r="L333" s="1"/>
      <c r="M333" s="1"/>
    </row>
    <row r="334" spans="1:13" x14ac:dyDescent="0.2">
      <c r="A334" s="2" t="s">
        <v>0</v>
      </c>
      <c r="B334" s="29">
        <v>42494</v>
      </c>
      <c r="C334" s="11">
        <v>-71.450821319699998</v>
      </c>
      <c r="D334" s="11">
        <v>41.447007034999999</v>
      </c>
      <c r="E334" s="5">
        <v>25</v>
      </c>
      <c r="G334" s="8">
        <v>7.8319999999999999</v>
      </c>
      <c r="H334" s="1"/>
      <c r="I334" s="1"/>
      <c r="J334" s="1"/>
      <c r="K334" s="1"/>
      <c r="L334" s="1"/>
      <c r="M334" s="1"/>
    </row>
    <row r="335" spans="1:13" x14ac:dyDescent="0.2">
      <c r="A335" s="2" t="s">
        <v>0</v>
      </c>
      <c r="B335" s="29">
        <v>42494</v>
      </c>
      <c r="C335" s="11">
        <v>-71.450755653100003</v>
      </c>
      <c r="D335" s="11">
        <v>41.447081535000002</v>
      </c>
      <c r="E335" s="5">
        <v>60</v>
      </c>
      <c r="G335" s="8">
        <v>9.407</v>
      </c>
      <c r="H335" s="1"/>
      <c r="I335" s="1"/>
      <c r="J335" s="1"/>
      <c r="K335" s="1"/>
      <c r="L335" s="1"/>
      <c r="M335" s="1"/>
    </row>
    <row r="336" spans="1:13" x14ac:dyDescent="0.2">
      <c r="A336" s="2" t="s">
        <v>0</v>
      </c>
      <c r="B336" s="29">
        <v>42522</v>
      </c>
      <c r="C336" s="11">
        <v>-71.449448486799994</v>
      </c>
      <c r="D336" s="11">
        <v>41.447945368100001</v>
      </c>
      <c r="E336" s="5">
        <v>336</v>
      </c>
      <c r="G336" s="8">
        <v>22.384799999999998</v>
      </c>
      <c r="H336" s="1"/>
      <c r="I336" s="1"/>
      <c r="J336" s="1"/>
      <c r="K336" s="1"/>
      <c r="L336" s="1"/>
      <c r="M336" s="1"/>
    </row>
    <row r="337" spans="1:13" x14ac:dyDescent="0.2">
      <c r="A337" s="2" t="s">
        <v>0</v>
      </c>
      <c r="B337" s="29">
        <v>42522</v>
      </c>
      <c r="C337" s="11">
        <v>-71.449494653499997</v>
      </c>
      <c r="D337" s="11">
        <v>41.447883534799999</v>
      </c>
      <c r="E337" s="5">
        <v>171</v>
      </c>
      <c r="G337" s="8">
        <v>12.0228</v>
      </c>
      <c r="H337" s="1"/>
      <c r="I337" s="1"/>
      <c r="J337" s="1"/>
      <c r="K337" s="1"/>
      <c r="L337" s="1"/>
      <c r="M337" s="1"/>
    </row>
    <row r="338" spans="1:13" x14ac:dyDescent="0.2">
      <c r="A338" s="2" t="s">
        <v>0</v>
      </c>
      <c r="B338" s="29">
        <v>42522</v>
      </c>
      <c r="C338" s="11">
        <v>-71.449555653399997</v>
      </c>
      <c r="D338" s="11">
        <v>41.447753868200003</v>
      </c>
      <c r="E338" s="5">
        <v>34</v>
      </c>
      <c r="F338" s="5">
        <v>0</v>
      </c>
      <c r="G338" s="8">
        <v>3.4192</v>
      </c>
      <c r="H338" s="1"/>
      <c r="I338" s="1"/>
      <c r="J338" s="1"/>
      <c r="K338" s="1"/>
      <c r="L338" s="1"/>
      <c r="M338" s="1"/>
    </row>
    <row r="339" spans="1:13" x14ac:dyDescent="0.2">
      <c r="A339" s="2" t="s">
        <v>0</v>
      </c>
      <c r="B339" s="29">
        <v>42522</v>
      </c>
      <c r="C339" s="11">
        <v>-71.449559820100006</v>
      </c>
      <c r="D339" s="11">
        <v>41.447735868199999</v>
      </c>
      <c r="E339" s="5">
        <v>233</v>
      </c>
      <c r="G339" s="8">
        <v>15.916399999999999</v>
      </c>
      <c r="H339" s="1"/>
      <c r="I339" s="1"/>
      <c r="J339" s="1"/>
      <c r="K339" s="1"/>
      <c r="L339" s="1"/>
      <c r="M339" s="1"/>
    </row>
    <row r="340" spans="1:13" x14ac:dyDescent="0.2">
      <c r="A340" s="2" t="s">
        <v>0</v>
      </c>
      <c r="B340" s="29">
        <v>42522</v>
      </c>
      <c r="C340" s="11">
        <v>-71.449445820099996</v>
      </c>
      <c r="D340" s="11">
        <v>41.447727201500001</v>
      </c>
      <c r="E340" s="5">
        <v>415</v>
      </c>
      <c r="G340" s="8">
        <v>27.345999999999997</v>
      </c>
      <c r="H340" s="1"/>
      <c r="I340" s="1"/>
      <c r="J340" s="1"/>
      <c r="K340" s="1"/>
      <c r="L340" s="1"/>
      <c r="M340" s="1"/>
    </row>
    <row r="341" spans="1:13" x14ac:dyDescent="0.2">
      <c r="A341" s="2" t="s">
        <v>0</v>
      </c>
      <c r="B341" s="29">
        <v>42522</v>
      </c>
      <c r="C341" s="11">
        <v>-71.449326653499995</v>
      </c>
      <c r="D341" s="11">
        <v>41.447595701499999</v>
      </c>
      <c r="E341" s="5">
        <v>32</v>
      </c>
      <c r="G341" s="8">
        <v>3.2935999999999996</v>
      </c>
      <c r="H341" s="1"/>
      <c r="I341" s="1"/>
      <c r="J341" s="1"/>
      <c r="K341" s="1"/>
      <c r="L341" s="1"/>
      <c r="M341" s="1"/>
    </row>
    <row r="342" spans="1:13" x14ac:dyDescent="0.2">
      <c r="A342" s="2" t="s">
        <v>0</v>
      </c>
      <c r="B342" s="29">
        <v>42522</v>
      </c>
      <c r="C342" s="11">
        <v>-71.449534653499995</v>
      </c>
      <c r="D342" s="11">
        <v>41.447507534899998</v>
      </c>
      <c r="E342" s="5">
        <v>475</v>
      </c>
      <c r="G342" s="8">
        <v>31.113999999999997</v>
      </c>
      <c r="H342" s="1"/>
      <c r="I342" s="1"/>
      <c r="J342" s="1"/>
      <c r="K342" s="1"/>
      <c r="L342" s="1"/>
      <c r="M342" s="1"/>
    </row>
    <row r="343" spans="1:13" x14ac:dyDescent="0.2">
      <c r="A343" s="2" t="s">
        <v>0</v>
      </c>
      <c r="B343" s="29">
        <v>42522</v>
      </c>
      <c r="C343" s="11">
        <v>-71.449398153499999</v>
      </c>
      <c r="D343" s="11">
        <v>41.447471534899996</v>
      </c>
      <c r="E343" s="5">
        <v>472</v>
      </c>
      <c r="F343" s="5">
        <v>28</v>
      </c>
      <c r="G343" s="8">
        <v>30.925599999999996</v>
      </c>
      <c r="H343" s="1"/>
      <c r="I343" s="1"/>
      <c r="J343" s="1"/>
      <c r="K343" s="1"/>
      <c r="L343" s="1"/>
      <c r="M343" s="1"/>
    </row>
    <row r="344" spans="1:13" x14ac:dyDescent="0.2">
      <c r="A344" s="2" t="s">
        <v>0</v>
      </c>
      <c r="B344" s="29">
        <v>42522</v>
      </c>
      <c r="C344" s="11">
        <v>-71.449279986899995</v>
      </c>
      <c r="D344" s="11">
        <v>41.4474258682</v>
      </c>
      <c r="E344" s="5">
        <v>450</v>
      </c>
      <c r="G344" s="8">
        <v>29.543999999999997</v>
      </c>
      <c r="H344" s="1"/>
      <c r="I344" s="1"/>
      <c r="J344" s="1"/>
      <c r="K344" s="1"/>
      <c r="L344" s="1"/>
      <c r="M344" s="1"/>
    </row>
    <row r="345" spans="1:13" x14ac:dyDescent="0.2">
      <c r="A345" s="2" t="s">
        <v>0</v>
      </c>
      <c r="B345" s="29">
        <v>42522</v>
      </c>
      <c r="C345" s="11">
        <v>-71.449412820199996</v>
      </c>
      <c r="D345" s="11">
        <v>41.4473715349</v>
      </c>
      <c r="E345" s="5">
        <v>44</v>
      </c>
      <c r="G345" s="8">
        <v>4.0472000000000001</v>
      </c>
      <c r="H345" s="1"/>
      <c r="I345" s="1"/>
      <c r="J345" s="1"/>
      <c r="K345" s="1"/>
      <c r="L345" s="1"/>
      <c r="M345" s="1"/>
    </row>
    <row r="346" spans="1:13" x14ac:dyDescent="0.2">
      <c r="A346" s="2" t="s">
        <v>0</v>
      </c>
      <c r="B346" s="29">
        <v>42522</v>
      </c>
      <c r="C346" s="11">
        <v>-71.449555986799993</v>
      </c>
      <c r="D346" s="11">
        <v>41.447287368200001</v>
      </c>
      <c r="E346" s="5">
        <v>130</v>
      </c>
      <c r="G346" s="8">
        <v>9.4480000000000004</v>
      </c>
      <c r="H346" s="1"/>
      <c r="I346" s="1"/>
      <c r="J346" s="1"/>
      <c r="K346" s="1"/>
      <c r="L346" s="1"/>
      <c r="M346" s="1"/>
    </row>
    <row r="347" spans="1:13" x14ac:dyDescent="0.2">
      <c r="A347" s="2" t="s">
        <v>0</v>
      </c>
      <c r="B347" s="29">
        <v>42522</v>
      </c>
      <c r="C347" s="11">
        <v>-71.449398153499999</v>
      </c>
      <c r="D347" s="11">
        <v>41.447171868300003</v>
      </c>
      <c r="E347" s="5">
        <v>412</v>
      </c>
      <c r="F347" s="5">
        <v>19</v>
      </c>
      <c r="G347" s="8">
        <v>27.157599999999995</v>
      </c>
      <c r="H347" s="1"/>
      <c r="I347" s="1"/>
      <c r="J347" s="1"/>
      <c r="K347" s="1"/>
      <c r="L347" s="1"/>
      <c r="M347" s="1"/>
    </row>
    <row r="348" spans="1:13" x14ac:dyDescent="0.2">
      <c r="A348" s="2" t="s">
        <v>0</v>
      </c>
      <c r="B348" s="29">
        <v>42522</v>
      </c>
      <c r="C348" s="11">
        <v>-71.4493026536</v>
      </c>
      <c r="D348" s="11">
        <v>41.447110368300002</v>
      </c>
      <c r="E348" s="5">
        <v>365</v>
      </c>
      <c r="G348" s="8">
        <v>24.205999999999996</v>
      </c>
      <c r="H348" s="1"/>
      <c r="I348" s="1"/>
      <c r="J348" s="1"/>
      <c r="K348" s="1"/>
      <c r="L348" s="1"/>
      <c r="M348" s="1"/>
    </row>
    <row r="349" spans="1:13" x14ac:dyDescent="0.2">
      <c r="A349" s="2" t="s">
        <v>0</v>
      </c>
      <c r="B349" s="29">
        <v>42522</v>
      </c>
      <c r="C349" s="11">
        <v>-71.449451486800001</v>
      </c>
      <c r="D349" s="11">
        <v>41.447073201599999</v>
      </c>
      <c r="E349" s="5">
        <v>169</v>
      </c>
      <c r="G349" s="8">
        <v>11.8972</v>
      </c>
      <c r="H349" s="1"/>
      <c r="I349" s="1"/>
      <c r="J349" s="1"/>
      <c r="K349" s="1"/>
      <c r="L349" s="1"/>
      <c r="M349" s="1"/>
    </row>
    <row r="350" spans="1:13" x14ac:dyDescent="0.2">
      <c r="A350" s="2" t="s">
        <v>0</v>
      </c>
      <c r="B350" s="29">
        <v>42522</v>
      </c>
      <c r="C350" s="11">
        <v>-71.449555653499999</v>
      </c>
      <c r="D350" s="11">
        <v>41.447051868300001</v>
      </c>
      <c r="E350" s="5">
        <v>269</v>
      </c>
      <c r="G350" s="8">
        <v>18.177199999999999</v>
      </c>
      <c r="H350" s="1"/>
      <c r="I350" s="1"/>
      <c r="J350" s="1"/>
      <c r="K350" s="1"/>
      <c r="L350" s="1"/>
      <c r="M350" s="1"/>
    </row>
    <row r="351" spans="1:13" x14ac:dyDescent="0.2">
      <c r="A351" s="2" t="s">
        <v>0</v>
      </c>
      <c r="B351" s="29">
        <v>42522</v>
      </c>
      <c r="C351" s="11">
        <v>-71.449450486800004</v>
      </c>
      <c r="D351" s="11">
        <v>41.446985701599999</v>
      </c>
      <c r="E351" s="5">
        <v>358</v>
      </c>
      <c r="G351" s="8">
        <v>23.766399999999997</v>
      </c>
      <c r="H351" s="1"/>
      <c r="I351" s="1"/>
      <c r="J351" s="1"/>
      <c r="K351" s="1"/>
      <c r="L351" s="1"/>
      <c r="M351" s="1"/>
    </row>
    <row r="352" spans="1:13" x14ac:dyDescent="0.2">
      <c r="A352" s="2" t="s">
        <v>0</v>
      </c>
      <c r="B352" s="29">
        <v>42522</v>
      </c>
      <c r="C352" s="11">
        <v>-71.449353153499999</v>
      </c>
      <c r="D352" s="11">
        <v>41.4469797016</v>
      </c>
      <c r="E352" s="5">
        <v>275</v>
      </c>
      <c r="F352" s="5">
        <v>21</v>
      </c>
      <c r="G352" s="8">
        <v>18.553999999999998</v>
      </c>
      <c r="H352" s="1"/>
      <c r="I352" s="1"/>
      <c r="J352" s="1"/>
      <c r="K352" s="1"/>
      <c r="L352" s="1"/>
      <c r="M352" s="1"/>
    </row>
    <row r="353" spans="1:13" x14ac:dyDescent="0.2">
      <c r="A353" s="2" t="s">
        <v>0</v>
      </c>
      <c r="B353" s="29">
        <v>42522</v>
      </c>
      <c r="C353" s="11">
        <v>-71.449509986799995</v>
      </c>
      <c r="D353" s="11">
        <v>41.446836535000003</v>
      </c>
      <c r="E353" s="5">
        <v>359</v>
      </c>
      <c r="G353" s="8">
        <v>23.829199999999997</v>
      </c>
      <c r="H353" s="1"/>
      <c r="I353" s="1"/>
      <c r="J353" s="1"/>
      <c r="K353" s="1"/>
      <c r="L353" s="1"/>
      <c r="M353" s="1"/>
    </row>
    <row r="354" spans="1:13" x14ac:dyDescent="0.2">
      <c r="A354" s="2" t="s">
        <v>0</v>
      </c>
      <c r="B354" s="29">
        <v>42522</v>
      </c>
      <c r="C354" s="11">
        <v>-71.449432653499997</v>
      </c>
      <c r="D354" s="11">
        <v>41.446865868300002</v>
      </c>
      <c r="E354" s="5">
        <v>284</v>
      </c>
      <c r="G354" s="8">
        <v>19.119199999999996</v>
      </c>
      <c r="H354" s="1"/>
      <c r="I354" s="1"/>
      <c r="J354" s="1"/>
      <c r="K354" s="1"/>
      <c r="L354" s="1"/>
      <c r="M354" s="1"/>
    </row>
    <row r="355" spans="1:13" x14ac:dyDescent="0.2">
      <c r="A355" s="2" t="s">
        <v>0</v>
      </c>
      <c r="B355" s="29">
        <v>42522</v>
      </c>
      <c r="C355" s="11">
        <v>-71.449585986800003</v>
      </c>
      <c r="D355" s="11">
        <v>41.446756701699996</v>
      </c>
      <c r="E355" s="5">
        <v>359</v>
      </c>
      <c r="F355" s="5">
        <v>24</v>
      </c>
      <c r="G355" s="8">
        <v>23.829199999999997</v>
      </c>
      <c r="H355" s="1"/>
      <c r="I355" s="1"/>
      <c r="J355" s="1"/>
      <c r="K355" s="1"/>
      <c r="L355" s="1"/>
      <c r="M355" s="1"/>
    </row>
    <row r="356" spans="1:13" x14ac:dyDescent="0.2">
      <c r="A356" s="2" t="s">
        <v>0</v>
      </c>
      <c r="B356" s="29">
        <v>42522</v>
      </c>
      <c r="C356" s="11">
        <v>-71.449586153499993</v>
      </c>
      <c r="D356" s="11">
        <v>41.446842535000002</v>
      </c>
      <c r="E356" s="5">
        <v>379</v>
      </c>
      <c r="G356" s="8">
        <v>25.085199999999997</v>
      </c>
      <c r="H356" s="1"/>
      <c r="I356" s="1"/>
      <c r="J356" s="1"/>
      <c r="K356" s="1"/>
      <c r="L356" s="1"/>
      <c r="M356" s="1"/>
    </row>
    <row r="357" spans="1:13" x14ac:dyDescent="0.2">
      <c r="A357" s="2" t="s">
        <v>0</v>
      </c>
      <c r="B357" s="29">
        <v>42522</v>
      </c>
      <c r="C357" s="11">
        <v>-71.449729320100005</v>
      </c>
      <c r="D357" s="11">
        <v>41.446746201700002</v>
      </c>
      <c r="E357" s="5">
        <v>423</v>
      </c>
      <c r="G357" s="8">
        <v>27.848399999999998</v>
      </c>
      <c r="H357" s="1"/>
      <c r="I357" s="1"/>
      <c r="J357" s="1"/>
      <c r="K357" s="1"/>
      <c r="L357" s="1"/>
      <c r="M357" s="1"/>
    </row>
    <row r="358" spans="1:13" x14ac:dyDescent="0.2">
      <c r="A358" s="2" t="s">
        <v>0</v>
      </c>
      <c r="B358" s="29">
        <v>42522</v>
      </c>
      <c r="C358" s="11">
        <v>-71.449812986699996</v>
      </c>
      <c r="D358" s="11">
        <v>41.446819201700002</v>
      </c>
      <c r="E358" s="5">
        <v>156</v>
      </c>
      <c r="F358" s="5">
        <v>8</v>
      </c>
      <c r="G358" s="8">
        <v>11.0808</v>
      </c>
      <c r="H358" s="1"/>
      <c r="I358" s="1"/>
      <c r="J358" s="1"/>
      <c r="K358" s="1"/>
      <c r="L358" s="1"/>
      <c r="M358" s="1"/>
    </row>
    <row r="359" spans="1:13" x14ac:dyDescent="0.2">
      <c r="A359" s="2" t="s">
        <v>0</v>
      </c>
      <c r="B359" s="29">
        <v>42522</v>
      </c>
      <c r="C359" s="11">
        <v>-71.449908986699995</v>
      </c>
      <c r="D359" s="11">
        <v>41.446705368400004</v>
      </c>
      <c r="E359" s="5">
        <v>323</v>
      </c>
      <c r="G359" s="8">
        <v>21.568399999999997</v>
      </c>
      <c r="H359" s="1"/>
      <c r="I359" s="1"/>
      <c r="J359" s="1"/>
      <c r="K359" s="1"/>
      <c r="L359" s="1"/>
      <c r="M359" s="1"/>
    </row>
    <row r="360" spans="1:13" x14ac:dyDescent="0.2">
      <c r="A360" s="2" t="s">
        <v>0</v>
      </c>
      <c r="B360" s="29">
        <v>42522</v>
      </c>
      <c r="C360" s="11">
        <v>-71.449985819999995</v>
      </c>
      <c r="D360" s="11">
        <v>41.446833868299997</v>
      </c>
      <c r="E360" s="5">
        <v>178</v>
      </c>
      <c r="G360" s="8">
        <v>12.462400000000001</v>
      </c>
      <c r="H360" s="1"/>
      <c r="I360" s="1"/>
      <c r="J360" s="1"/>
      <c r="K360" s="1"/>
      <c r="L360" s="1"/>
      <c r="M360" s="1"/>
    </row>
    <row r="361" spans="1:13" x14ac:dyDescent="0.2">
      <c r="A361" s="2" t="s">
        <v>0</v>
      </c>
      <c r="B361" s="29">
        <v>42522</v>
      </c>
      <c r="C361" s="11">
        <v>-71.4500266533</v>
      </c>
      <c r="D361" s="11">
        <v>41.446904035000003</v>
      </c>
      <c r="E361" s="5">
        <v>83</v>
      </c>
      <c r="G361" s="8">
        <v>6.4963999999999995</v>
      </c>
      <c r="H361" s="1"/>
      <c r="I361" s="1"/>
      <c r="J361" s="1"/>
      <c r="K361" s="1"/>
      <c r="L361" s="1"/>
      <c r="M361" s="1"/>
    </row>
    <row r="362" spans="1:13" x14ac:dyDescent="0.2">
      <c r="A362" s="2" t="s">
        <v>0</v>
      </c>
      <c r="B362" s="29">
        <v>42522</v>
      </c>
      <c r="C362" s="11">
        <v>-71.450080819999997</v>
      </c>
      <c r="D362" s="11">
        <v>41.446762368400002</v>
      </c>
      <c r="E362" s="5">
        <v>390</v>
      </c>
      <c r="F362" s="5">
        <v>24</v>
      </c>
      <c r="G362" s="8">
        <v>25.775999999999996</v>
      </c>
      <c r="H362" s="1"/>
      <c r="I362" s="1"/>
      <c r="J362" s="1"/>
      <c r="K362" s="1"/>
      <c r="L362" s="1"/>
      <c r="M362" s="1"/>
    </row>
    <row r="363" spans="1:13" x14ac:dyDescent="0.2">
      <c r="A363" s="2" t="s">
        <v>0</v>
      </c>
      <c r="B363" s="29">
        <v>42522</v>
      </c>
      <c r="C363" s="11">
        <v>-71.450156486599994</v>
      </c>
      <c r="D363" s="11">
        <v>41.4466342017</v>
      </c>
      <c r="E363" s="5">
        <v>24</v>
      </c>
      <c r="G363" s="8">
        <v>2.7911999999999999</v>
      </c>
      <c r="H363" s="1"/>
      <c r="I363" s="1"/>
      <c r="J363" s="1"/>
      <c r="K363" s="1"/>
      <c r="L363" s="1"/>
      <c r="M363" s="1"/>
    </row>
    <row r="364" spans="1:13" x14ac:dyDescent="0.2">
      <c r="A364" s="2" t="s">
        <v>0</v>
      </c>
      <c r="B364" s="29">
        <v>42522</v>
      </c>
      <c r="C364" s="11">
        <v>-71.450231986600002</v>
      </c>
      <c r="D364" s="11">
        <v>41.4467658684</v>
      </c>
      <c r="E364" s="5">
        <v>369</v>
      </c>
      <c r="G364" s="8">
        <v>24.457199999999997</v>
      </c>
      <c r="H364" s="1"/>
      <c r="I364" s="1"/>
      <c r="J364" s="1"/>
      <c r="K364" s="1"/>
      <c r="L364" s="1"/>
      <c r="M364" s="1"/>
    </row>
    <row r="365" spans="1:13" x14ac:dyDescent="0.2">
      <c r="A365" s="2" t="s">
        <v>0</v>
      </c>
      <c r="B365" s="29">
        <v>42522</v>
      </c>
      <c r="C365" s="11">
        <v>-71.450269486600007</v>
      </c>
      <c r="D365" s="11">
        <v>41.446913035000001</v>
      </c>
      <c r="E365" s="5">
        <v>179</v>
      </c>
      <c r="G365" s="8">
        <v>12.5252</v>
      </c>
      <c r="H365" s="1"/>
      <c r="I365" s="1"/>
      <c r="J365" s="1"/>
      <c r="K365" s="1"/>
      <c r="L365" s="1"/>
      <c r="M365" s="1"/>
    </row>
    <row r="366" spans="1:13" x14ac:dyDescent="0.2">
      <c r="A366" s="2" t="s">
        <v>0</v>
      </c>
      <c r="B366" s="29">
        <v>42522</v>
      </c>
      <c r="C366" s="11">
        <v>-71.450312653200001</v>
      </c>
      <c r="D366" s="11">
        <v>41.446784368400003</v>
      </c>
      <c r="E366" s="5">
        <v>346</v>
      </c>
      <c r="G366" s="8">
        <v>23.012799999999999</v>
      </c>
      <c r="H366" s="1"/>
      <c r="I366" s="1"/>
      <c r="J366" s="1"/>
      <c r="K366" s="1"/>
      <c r="L366" s="1"/>
      <c r="M366" s="1"/>
    </row>
    <row r="367" spans="1:13" x14ac:dyDescent="0.2">
      <c r="A367" s="2" t="s">
        <v>0</v>
      </c>
      <c r="B367" s="29">
        <v>42522</v>
      </c>
      <c r="C367" s="11">
        <v>-71.450475986499995</v>
      </c>
      <c r="D367" s="11">
        <v>41.4468537017</v>
      </c>
      <c r="E367" s="5">
        <v>145</v>
      </c>
      <c r="G367" s="8">
        <v>10.39</v>
      </c>
      <c r="H367" s="1"/>
      <c r="I367" s="1"/>
      <c r="J367" s="1"/>
      <c r="K367" s="1"/>
      <c r="L367" s="1"/>
      <c r="M367" s="1"/>
    </row>
    <row r="368" spans="1:13" x14ac:dyDescent="0.2">
      <c r="A368" s="2" t="s">
        <v>0</v>
      </c>
      <c r="B368" s="29">
        <v>42522</v>
      </c>
      <c r="C368" s="11">
        <v>-71.450547653200005</v>
      </c>
      <c r="D368" s="11">
        <v>41.447010868299998</v>
      </c>
      <c r="E368" s="5">
        <v>130</v>
      </c>
      <c r="G368" s="8">
        <v>9.4480000000000004</v>
      </c>
      <c r="H368" s="1"/>
      <c r="I368" s="1"/>
      <c r="J368" s="1"/>
      <c r="K368" s="1"/>
      <c r="L368" s="1"/>
      <c r="M368" s="1"/>
    </row>
    <row r="369" spans="1:13" x14ac:dyDescent="0.2">
      <c r="A369" s="2" t="s">
        <v>0</v>
      </c>
      <c r="B369" s="29">
        <v>42522</v>
      </c>
      <c r="C369" s="11">
        <v>-71.450526986499995</v>
      </c>
      <c r="D369" s="11">
        <v>41.446975035000001</v>
      </c>
      <c r="E369" s="5">
        <v>89</v>
      </c>
      <c r="F369" s="5">
        <v>3</v>
      </c>
      <c r="G369" s="8">
        <v>6.8731999999999998</v>
      </c>
      <c r="H369" s="1"/>
      <c r="I369" s="1"/>
      <c r="J369" s="1"/>
      <c r="K369" s="1"/>
      <c r="L369" s="1"/>
      <c r="M369" s="1"/>
    </row>
    <row r="370" spans="1:13" x14ac:dyDescent="0.2">
      <c r="A370" s="2" t="s">
        <v>0</v>
      </c>
      <c r="B370" s="29">
        <v>42522</v>
      </c>
      <c r="C370" s="11">
        <v>-71.450693986399997</v>
      </c>
      <c r="D370" s="11">
        <v>41.447144535</v>
      </c>
      <c r="E370" s="5">
        <v>70</v>
      </c>
      <c r="G370" s="8">
        <v>5.68</v>
      </c>
      <c r="H370" s="1"/>
      <c r="I370" s="1"/>
      <c r="J370" s="1"/>
      <c r="K370" s="1"/>
      <c r="L370" s="1"/>
      <c r="M370" s="1"/>
    </row>
    <row r="371" spans="1:13" x14ac:dyDescent="0.2">
      <c r="A371" s="2" t="s">
        <v>0</v>
      </c>
      <c r="B371" s="29">
        <v>42545</v>
      </c>
      <c r="C371" s="11">
        <v>-71.449483486800005</v>
      </c>
      <c r="D371" s="11">
        <v>41.4481067014</v>
      </c>
      <c r="E371" s="5">
        <v>498</v>
      </c>
      <c r="F371" s="5">
        <v>35</v>
      </c>
      <c r="G371" s="8">
        <v>27.344200000000001</v>
      </c>
      <c r="H371" s="1"/>
      <c r="I371" s="1"/>
      <c r="J371" s="1"/>
      <c r="K371" s="1"/>
      <c r="L371" s="1"/>
      <c r="M371" s="1"/>
    </row>
    <row r="372" spans="1:13" x14ac:dyDescent="0.2">
      <c r="A372" s="2" t="s">
        <v>0</v>
      </c>
      <c r="B372" s="29">
        <v>42545</v>
      </c>
      <c r="C372" s="11">
        <v>-71.449564653400003</v>
      </c>
      <c r="D372" s="11">
        <v>41.448029701400003</v>
      </c>
      <c r="E372" s="5">
        <v>309</v>
      </c>
      <c r="G372" s="8">
        <v>20.445699999999999</v>
      </c>
      <c r="H372" s="1"/>
      <c r="I372" s="1"/>
      <c r="J372" s="1"/>
      <c r="K372" s="1"/>
      <c r="L372" s="1"/>
      <c r="M372" s="1"/>
    </row>
    <row r="373" spans="1:13" x14ac:dyDescent="0.2">
      <c r="A373" s="2" t="s">
        <v>0</v>
      </c>
      <c r="B373" s="29">
        <v>42545</v>
      </c>
      <c r="C373" s="11">
        <v>-71.449405486800003</v>
      </c>
      <c r="D373" s="11">
        <v>41.447974534799997</v>
      </c>
      <c r="E373" s="5">
        <v>545</v>
      </c>
      <c r="F373" s="5">
        <v>20</v>
      </c>
      <c r="G373" s="8">
        <v>29.059699999999999</v>
      </c>
      <c r="H373" s="1"/>
      <c r="I373" s="1"/>
      <c r="J373" s="1"/>
      <c r="K373" s="1"/>
      <c r="L373" s="1"/>
      <c r="M373" s="1"/>
    </row>
    <row r="374" spans="1:13" x14ac:dyDescent="0.2">
      <c r="A374" s="2" t="s">
        <v>0</v>
      </c>
      <c r="B374" s="29">
        <v>42545</v>
      </c>
      <c r="C374" s="11">
        <v>-71.449479653500006</v>
      </c>
      <c r="D374" s="11">
        <v>41.447916368100003</v>
      </c>
      <c r="E374" s="5">
        <v>397</v>
      </c>
      <c r="G374" s="8">
        <v>23.657699999999998</v>
      </c>
      <c r="H374" s="1"/>
      <c r="I374" s="1"/>
      <c r="J374" s="1"/>
      <c r="K374" s="1"/>
      <c r="L374" s="1"/>
      <c r="M374" s="1"/>
    </row>
    <row r="375" spans="1:13" x14ac:dyDescent="0.2">
      <c r="A375" s="2" t="s">
        <v>0</v>
      </c>
      <c r="B375" s="29">
        <v>42545</v>
      </c>
      <c r="C375" s="11">
        <v>-71.449545153399995</v>
      </c>
      <c r="D375" s="11">
        <v>41.447910034800003</v>
      </c>
      <c r="E375" s="5">
        <v>198</v>
      </c>
      <c r="G375" s="8">
        <v>16.394199999999998</v>
      </c>
      <c r="H375" s="1"/>
      <c r="I375" s="1"/>
      <c r="J375" s="1"/>
      <c r="K375" s="1"/>
      <c r="L375" s="1"/>
      <c r="M375" s="1"/>
    </row>
    <row r="376" spans="1:13" x14ac:dyDescent="0.2">
      <c r="A376" s="2" t="s">
        <v>0</v>
      </c>
      <c r="B376" s="29">
        <v>42545</v>
      </c>
      <c r="C376" s="11">
        <v>-71.449463320099994</v>
      </c>
      <c r="D376" s="11">
        <v>41.4478435348</v>
      </c>
      <c r="E376" s="5">
        <v>404</v>
      </c>
      <c r="F376" s="5">
        <v>30</v>
      </c>
      <c r="G376" s="8">
        <v>23.913199999999996</v>
      </c>
      <c r="H376" s="1"/>
      <c r="I376" s="1"/>
      <c r="J376" s="1"/>
      <c r="K376" s="1"/>
      <c r="L376" s="1"/>
      <c r="M376" s="1"/>
    </row>
    <row r="377" spans="1:13" x14ac:dyDescent="0.2">
      <c r="A377" s="2" t="s">
        <v>0</v>
      </c>
      <c r="B377" s="29">
        <v>42545</v>
      </c>
      <c r="C377" s="11">
        <v>-71.449377486800003</v>
      </c>
      <c r="D377" s="11">
        <v>41.447819701500002</v>
      </c>
      <c r="E377" s="5">
        <v>475</v>
      </c>
      <c r="G377" s="8">
        <v>26.5047</v>
      </c>
      <c r="H377" s="1"/>
      <c r="I377" s="1"/>
      <c r="J377" s="1"/>
      <c r="K377" s="1"/>
      <c r="L377" s="1"/>
      <c r="M377" s="1"/>
    </row>
    <row r="378" spans="1:13" x14ac:dyDescent="0.2">
      <c r="A378" s="2" t="s">
        <v>0</v>
      </c>
      <c r="B378" s="29">
        <v>42545</v>
      </c>
      <c r="C378" s="11">
        <v>-71.449445653500007</v>
      </c>
      <c r="D378" s="11">
        <v>41.4477268682</v>
      </c>
      <c r="E378" s="5">
        <v>247</v>
      </c>
      <c r="G378" s="8">
        <v>18.182699999999997</v>
      </c>
      <c r="H378" s="1"/>
      <c r="I378" s="1"/>
      <c r="J378" s="1"/>
      <c r="K378" s="1"/>
      <c r="L378" s="1"/>
      <c r="M378" s="1"/>
    </row>
    <row r="379" spans="1:13" x14ac:dyDescent="0.2">
      <c r="A379" s="2" t="s">
        <v>0</v>
      </c>
      <c r="B379" s="29">
        <v>42545</v>
      </c>
      <c r="C379" s="11">
        <v>-71.449547986799999</v>
      </c>
      <c r="D379" s="11">
        <v>41.4476805348</v>
      </c>
      <c r="E379" s="5">
        <v>42</v>
      </c>
      <c r="G379" s="8">
        <v>10.700199999999999</v>
      </c>
      <c r="H379" s="1"/>
      <c r="I379" s="1"/>
      <c r="J379" s="1"/>
      <c r="K379" s="1"/>
      <c r="L379" s="1"/>
      <c r="M379" s="1"/>
    </row>
    <row r="380" spans="1:13" x14ac:dyDescent="0.2">
      <c r="A380" s="2" t="s">
        <v>0</v>
      </c>
      <c r="B380" s="29">
        <v>42545</v>
      </c>
      <c r="C380" s="11">
        <v>-71.449448820100002</v>
      </c>
      <c r="D380" s="11">
        <v>41.4476228682</v>
      </c>
      <c r="E380" s="5">
        <v>141</v>
      </c>
      <c r="F380" s="5">
        <v>15</v>
      </c>
      <c r="G380" s="8">
        <v>14.313699999999999</v>
      </c>
      <c r="H380" s="1"/>
      <c r="I380" s="1"/>
      <c r="J380" s="1"/>
      <c r="K380" s="1"/>
      <c r="L380" s="1"/>
      <c r="M380" s="1"/>
    </row>
    <row r="381" spans="1:13" x14ac:dyDescent="0.2">
      <c r="A381" s="2" t="s">
        <v>0</v>
      </c>
      <c r="B381" s="29">
        <v>42545</v>
      </c>
      <c r="C381" s="11">
        <v>-71.449354486800004</v>
      </c>
      <c r="D381" s="11">
        <v>41.447589868199998</v>
      </c>
      <c r="E381" s="5">
        <v>474</v>
      </c>
      <c r="G381" s="8">
        <v>26.468199999999996</v>
      </c>
      <c r="H381" s="1"/>
      <c r="I381" s="1"/>
      <c r="J381" s="1"/>
      <c r="K381" s="1"/>
      <c r="L381" s="1"/>
      <c r="M381" s="1"/>
    </row>
    <row r="382" spans="1:13" x14ac:dyDescent="0.2">
      <c r="A382" s="2" t="s">
        <v>0</v>
      </c>
      <c r="B382" s="29">
        <v>42545</v>
      </c>
      <c r="C382" s="11">
        <v>-71.449465653499999</v>
      </c>
      <c r="D382" s="11">
        <v>41.447477868199996</v>
      </c>
      <c r="E382" s="5">
        <v>286</v>
      </c>
      <c r="G382" s="8">
        <v>19.606200000000001</v>
      </c>
      <c r="H382" s="1"/>
      <c r="I382" s="1"/>
      <c r="J382" s="1"/>
      <c r="K382" s="1"/>
      <c r="L382" s="1"/>
      <c r="M382" s="1"/>
    </row>
    <row r="383" spans="1:13" x14ac:dyDescent="0.2">
      <c r="A383" s="2" t="s">
        <v>0</v>
      </c>
      <c r="B383" s="29">
        <v>42545</v>
      </c>
      <c r="C383" s="11">
        <v>-71.449563986800001</v>
      </c>
      <c r="D383" s="11">
        <v>41.4474173682</v>
      </c>
      <c r="E383" s="5">
        <v>62</v>
      </c>
      <c r="F383" s="5">
        <v>8</v>
      </c>
      <c r="G383" s="8">
        <v>11.430199999999999</v>
      </c>
      <c r="H383" s="1"/>
      <c r="I383" s="1"/>
      <c r="J383" s="1"/>
      <c r="K383" s="1"/>
      <c r="L383" s="1"/>
      <c r="M383" s="1"/>
    </row>
    <row r="384" spans="1:13" x14ac:dyDescent="0.2">
      <c r="A384" s="2" t="s">
        <v>0</v>
      </c>
      <c r="B384" s="29">
        <v>42545</v>
      </c>
      <c r="C384" s="11">
        <v>-71.449415153499999</v>
      </c>
      <c r="D384" s="11">
        <v>41.447350201600003</v>
      </c>
      <c r="E384" s="5">
        <v>305</v>
      </c>
      <c r="G384" s="8">
        <v>20.299699999999998</v>
      </c>
      <c r="H384" s="1"/>
      <c r="I384" s="1"/>
      <c r="J384" s="1"/>
      <c r="K384" s="1"/>
      <c r="L384" s="1"/>
      <c r="M384" s="1"/>
    </row>
    <row r="385" spans="1:13" x14ac:dyDescent="0.2">
      <c r="A385" s="2" t="s">
        <v>0</v>
      </c>
      <c r="B385" s="29">
        <v>42545</v>
      </c>
      <c r="C385" s="11">
        <v>-71.4492818202</v>
      </c>
      <c r="D385" s="11">
        <v>41.447295201599999</v>
      </c>
      <c r="E385" s="5">
        <v>519</v>
      </c>
      <c r="F385" s="5">
        <v>30</v>
      </c>
      <c r="G385" s="8">
        <v>28.110700000000001</v>
      </c>
      <c r="H385" s="1"/>
      <c r="I385" s="1"/>
      <c r="J385" s="1"/>
      <c r="K385" s="1"/>
      <c r="L385" s="1"/>
      <c r="M385" s="1"/>
    </row>
    <row r="386" spans="1:13" x14ac:dyDescent="0.2">
      <c r="A386" s="2" t="s">
        <v>0</v>
      </c>
      <c r="B386" s="29">
        <v>42545</v>
      </c>
      <c r="C386" s="11">
        <v>-71.449255653600005</v>
      </c>
      <c r="D386" s="11">
        <v>41.447227201600001</v>
      </c>
      <c r="E386" s="5">
        <v>577</v>
      </c>
      <c r="G386" s="8">
        <v>30.227699999999999</v>
      </c>
      <c r="H386" s="1"/>
      <c r="I386" s="1"/>
      <c r="J386" s="1"/>
      <c r="K386" s="1"/>
      <c r="L386" s="1"/>
      <c r="M386" s="1"/>
    </row>
    <row r="387" spans="1:13" x14ac:dyDescent="0.2">
      <c r="A387" s="2" t="s">
        <v>0</v>
      </c>
      <c r="B387" s="29">
        <v>42545</v>
      </c>
      <c r="C387" s="11">
        <v>-71.4493964869</v>
      </c>
      <c r="D387" s="11">
        <v>41.447229868199997</v>
      </c>
      <c r="E387" s="5">
        <v>288</v>
      </c>
      <c r="G387" s="8">
        <v>19.679199999999998</v>
      </c>
      <c r="H387" s="1"/>
      <c r="I387" s="1"/>
      <c r="J387" s="1"/>
      <c r="K387" s="1"/>
      <c r="L387" s="1"/>
      <c r="M387" s="1"/>
    </row>
    <row r="388" spans="1:13" x14ac:dyDescent="0.2">
      <c r="A388" s="2" t="s">
        <v>0</v>
      </c>
      <c r="B388" s="29">
        <v>42545</v>
      </c>
      <c r="C388" s="11">
        <v>-71.449517486800005</v>
      </c>
      <c r="D388" s="11">
        <v>41.447207034900003</v>
      </c>
      <c r="E388" s="5">
        <v>179</v>
      </c>
      <c r="G388" s="8">
        <v>15.700699999999998</v>
      </c>
      <c r="H388" s="1"/>
      <c r="I388" s="1"/>
      <c r="J388" s="1"/>
      <c r="K388" s="1"/>
      <c r="L388" s="1"/>
      <c r="M388" s="1"/>
    </row>
    <row r="389" spans="1:13" x14ac:dyDescent="0.2">
      <c r="A389" s="2" t="s">
        <v>0</v>
      </c>
      <c r="B389" s="29">
        <v>42545</v>
      </c>
      <c r="C389" s="11">
        <v>-71.449597820099996</v>
      </c>
      <c r="D389" s="11">
        <v>41.447175368300002</v>
      </c>
      <c r="E389" s="5">
        <v>48</v>
      </c>
      <c r="G389" s="8">
        <v>10.9192</v>
      </c>
      <c r="H389" s="1"/>
      <c r="I389" s="1"/>
      <c r="J389" s="1"/>
      <c r="K389" s="1"/>
      <c r="L389" s="1"/>
      <c r="M389" s="1"/>
    </row>
    <row r="390" spans="1:13" x14ac:dyDescent="0.2">
      <c r="A390" s="2" t="s">
        <v>0</v>
      </c>
      <c r="B390" s="29">
        <v>42545</v>
      </c>
      <c r="C390" s="11">
        <v>-71.449497320199995</v>
      </c>
      <c r="D390" s="11">
        <v>41.447110201599997</v>
      </c>
      <c r="E390" s="5">
        <v>258</v>
      </c>
      <c r="G390" s="8">
        <v>18.584199999999999</v>
      </c>
      <c r="H390" s="1"/>
      <c r="I390" s="1"/>
      <c r="J390" s="1"/>
      <c r="K390" s="1"/>
      <c r="L390" s="1"/>
      <c r="M390" s="1"/>
    </row>
    <row r="391" spans="1:13" x14ac:dyDescent="0.2">
      <c r="A391" s="2" t="s">
        <v>0</v>
      </c>
      <c r="B391" s="29">
        <v>42545</v>
      </c>
      <c r="C391" s="11">
        <v>-71.449361653500006</v>
      </c>
      <c r="D391" s="11">
        <v>41.447058868299997</v>
      </c>
      <c r="E391" s="5">
        <v>493</v>
      </c>
      <c r="F391" s="5">
        <v>25</v>
      </c>
      <c r="G391" s="8">
        <v>27.161699999999996</v>
      </c>
      <c r="H391" s="1"/>
      <c r="I391" s="1"/>
      <c r="J391" s="1"/>
      <c r="K391" s="1"/>
      <c r="L391" s="1"/>
      <c r="M391" s="1"/>
    </row>
    <row r="392" spans="1:13" x14ac:dyDescent="0.2">
      <c r="A392" s="2" t="s">
        <v>0</v>
      </c>
      <c r="B392" s="29">
        <v>42545</v>
      </c>
      <c r="C392" s="11">
        <v>-71.449520486799997</v>
      </c>
      <c r="D392" s="11">
        <v>41.446974701599999</v>
      </c>
      <c r="E392" s="5">
        <v>273</v>
      </c>
      <c r="G392" s="8">
        <v>19.131699999999999</v>
      </c>
      <c r="H392" s="1"/>
      <c r="I392" s="1"/>
      <c r="J392" s="1"/>
      <c r="K392" s="1"/>
      <c r="L392" s="1"/>
      <c r="M392" s="1"/>
    </row>
    <row r="393" spans="1:13" x14ac:dyDescent="0.2">
      <c r="A393" s="2" t="s">
        <v>0</v>
      </c>
      <c r="B393" s="29">
        <v>42545</v>
      </c>
      <c r="C393" s="11">
        <v>-71.449428653499993</v>
      </c>
      <c r="D393" s="11">
        <v>41.446935535000001</v>
      </c>
      <c r="E393" s="5">
        <v>397</v>
      </c>
      <c r="G393" s="8">
        <v>23.657699999999998</v>
      </c>
      <c r="H393" s="1"/>
      <c r="I393" s="1"/>
      <c r="J393" s="1"/>
      <c r="K393" s="1"/>
      <c r="L393" s="1"/>
      <c r="M393" s="1"/>
    </row>
    <row r="394" spans="1:13" x14ac:dyDescent="0.2">
      <c r="A394" s="2" t="s">
        <v>0</v>
      </c>
      <c r="B394" s="29">
        <v>42545</v>
      </c>
      <c r="C394" s="11">
        <v>-71.4493718202</v>
      </c>
      <c r="D394" s="11">
        <v>41.4468863683</v>
      </c>
      <c r="E394" s="5">
        <v>467</v>
      </c>
      <c r="G394" s="8">
        <v>26.212699999999998</v>
      </c>
      <c r="H394" s="1"/>
      <c r="I394" s="1"/>
      <c r="J394" s="1"/>
      <c r="K394" s="1"/>
      <c r="L394" s="1"/>
      <c r="M394" s="1"/>
    </row>
    <row r="395" spans="1:13" x14ac:dyDescent="0.2">
      <c r="A395" s="2" t="s">
        <v>0</v>
      </c>
      <c r="B395" s="29">
        <v>42545</v>
      </c>
      <c r="C395" s="11">
        <v>-71.449569653500006</v>
      </c>
      <c r="D395" s="11">
        <v>41.446877201699998</v>
      </c>
      <c r="E395" s="5">
        <v>308</v>
      </c>
      <c r="G395" s="8">
        <v>20.409199999999998</v>
      </c>
      <c r="H395" s="1"/>
      <c r="I395" s="1"/>
      <c r="J395" s="1"/>
      <c r="K395" s="1"/>
      <c r="L395" s="1"/>
      <c r="M395" s="1"/>
    </row>
    <row r="396" spans="1:13" x14ac:dyDescent="0.2">
      <c r="A396" s="2" t="s">
        <v>0</v>
      </c>
      <c r="B396" s="29">
        <v>42545</v>
      </c>
      <c r="C396" s="11">
        <v>-71.449555986799993</v>
      </c>
      <c r="D396" s="11">
        <v>41.446796201700003</v>
      </c>
      <c r="E396" s="5">
        <v>445</v>
      </c>
      <c r="F396" s="5">
        <v>30</v>
      </c>
      <c r="G396" s="8">
        <v>25.409700000000001</v>
      </c>
      <c r="H396" s="1"/>
      <c r="I396" s="1"/>
      <c r="J396" s="1"/>
      <c r="K396" s="1"/>
      <c r="L396" s="1"/>
      <c r="M396" s="1"/>
    </row>
    <row r="397" spans="1:13" x14ac:dyDescent="0.2">
      <c r="A397" s="2" t="s">
        <v>0</v>
      </c>
      <c r="B397" s="29">
        <v>42545</v>
      </c>
      <c r="C397" s="11">
        <v>-71.4496544868</v>
      </c>
      <c r="D397" s="11">
        <v>41.446762034999999</v>
      </c>
      <c r="E397" s="5">
        <v>515</v>
      </c>
      <c r="G397" s="8">
        <v>27.964700000000001</v>
      </c>
      <c r="H397" s="1"/>
      <c r="I397" s="1"/>
      <c r="J397" s="1"/>
      <c r="K397" s="1"/>
      <c r="L397" s="1"/>
      <c r="M397" s="1"/>
    </row>
    <row r="398" spans="1:13" x14ac:dyDescent="0.2">
      <c r="A398" s="2" t="s">
        <v>0</v>
      </c>
      <c r="B398" s="29">
        <v>42545</v>
      </c>
      <c r="C398" s="11">
        <v>-71.449708320100001</v>
      </c>
      <c r="D398" s="11">
        <v>41.446791201700002</v>
      </c>
      <c r="E398" s="5">
        <v>481</v>
      </c>
      <c r="G398" s="8">
        <v>26.723700000000001</v>
      </c>
      <c r="H398" s="1"/>
      <c r="I398" s="1"/>
      <c r="J398" s="1"/>
      <c r="K398" s="1"/>
      <c r="L398" s="1"/>
      <c r="M398" s="1"/>
    </row>
    <row r="399" spans="1:13" x14ac:dyDescent="0.2">
      <c r="A399" s="2" t="s">
        <v>0</v>
      </c>
      <c r="B399" s="29">
        <v>42545</v>
      </c>
      <c r="C399" s="11">
        <v>-71.449770653399995</v>
      </c>
      <c r="D399" s="11">
        <v>41.446840201699999</v>
      </c>
      <c r="E399" s="5">
        <v>304</v>
      </c>
      <c r="G399" s="8">
        <v>20.263199999999998</v>
      </c>
      <c r="H399" s="1"/>
      <c r="I399" s="1"/>
      <c r="J399" s="1"/>
      <c r="K399" s="1"/>
      <c r="L399" s="1"/>
      <c r="M399" s="1"/>
    </row>
    <row r="400" spans="1:13" x14ac:dyDescent="0.2">
      <c r="A400" s="2" t="s">
        <v>0</v>
      </c>
      <c r="B400" s="29">
        <v>42545</v>
      </c>
      <c r="C400" s="11">
        <v>-71.449815653399995</v>
      </c>
      <c r="D400" s="11">
        <v>41.446764035000001</v>
      </c>
      <c r="E400" s="5">
        <v>408</v>
      </c>
      <c r="G400" s="8">
        <v>24.059199999999997</v>
      </c>
      <c r="H400" s="1"/>
      <c r="I400" s="1"/>
      <c r="J400" s="1"/>
      <c r="K400" s="1"/>
      <c r="L400" s="1"/>
      <c r="M400" s="1"/>
    </row>
    <row r="401" spans="1:13" x14ac:dyDescent="0.2">
      <c r="A401" s="2" t="s">
        <v>0</v>
      </c>
      <c r="B401" s="29">
        <v>42545</v>
      </c>
      <c r="C401" s="11">
        <v>-71.449889486700002</v>
      </c>
      <c r="D401" s="11">
        <v>41.446696868399997</v>
      </c>
      <c r="E401" s="5">
        <v>443</v>
      </c>
      <c r="G401" s="8">
        <v>25.3367</v>
      </c>
      <c r="H401" s="1"/>
      <c r="I401" s="1"/>
      <c r="J401" s="1"/>
      <c r="K401" s="1"/>
      <c r="L401" s="1"/>
      <c r="M401" s="1"/>
    </row>
    <row r="402" spans="1:13" x14ac:dyDescent="0.2">
      <c r="A402" s="2" t="s">
        <v>0</v>
      </c>
      <c r="B402" s="29">
        <v>42545</v>
      </c>
      <c r="C402" s="11">
        <v>-71.449978486700005</v>
      </c>
      <c r="D402" s="11">
        <v>41.446780035000003</v>
      </c>
      <c r="E402" s="5">
        <v>240</v>
      </c>
      <c r="F402" s="5">
        <v>20</v>
      </c>
      <c r="G402" s="8">
        <v>17.927199999999999</v>
      </c>
      <c r="H402" s="1"/>
      <c r="I402" s="1"/>
      <c r="J402" s="1"/>
      <c r="K402" s="1"/>
      <c r="L402" s="1"/>
      <c r="M402" s="1"/>
    </row>
    <row r="403" spans="1:13" x14ac:dyDescent="0.2">
      <c r="A403" s="2" t="s">
        <v>0</v>
      </c>
      <c r="B403" s="29">
        <v>42545</v>
      </c>
      <c r="C403" s="11">
        <v>-71.450018986700002</v>
      </c>
      <c r="D403" s="11">
        <v>41.446864868299997</v>
      </c>
      <c r="E403" s="5">
        <v>134</v>
      </c>
      <c r="G403" s="8">
        <v>14.058199999999999</v>
      </c>
      <c r="H403" s="1"/>
      <c r="I403" s="1"/>
      <c r="J403" s="1"/>
      <c r="K403" s="1"/>
      <c r="L403" s="1"/>
      <c r="M403" s="1"/>
    </row>
    <row r="404" spans="1:13" x14ac:dyDescent="0.2">
      <c r="A404" s="2" t="s">
        <v>0</v>
      </c>
      <c r="B404" s="29">
        <v>42545</v>
      </c>
      <c r="C404" s="11">
        <v>-71.450135486600004</v>
      </c>
      <c r="D404" s="11">
        <v>41.446784368400003</v>
      </c>
      <c r="E404" s="5">
        <v>316</v>
      </c>
      <c r="G404" s="8">
        <v>20.7012</v>
      </c>
      <c r="H404" s="1"/>
      <c r="I404" s="1"/>
      <c r="J404" s="1"/>
      <c r="K404" s="1"/>
      <c r="L404" s="1"/>
      <c r="M404" s="1"/>
    </row>
    <row r="405" spans="1:13" x14ac:dyDescent="0.2">
      <c r="A405" s="2" t="s">
        <v>0</v>
      </c>
      <c r="B405" s="29">
        <v>42545</v>
      </c>
      <c r="C405" s="11">
        <v>-71.450200820000006</v>
      </c>
      <c r="D405" s="11">
        <v>41.446719368399997</v>
      </c>
      <c r="E405" s="5">
        <v>402</v>
      </c>
      <c r="G405" s="8">
        <v>23.840199999999996</v>
      </c>
      <c r="H405" s="1"/>
      <c r="I405" s="1"/>
      <c r="J405" s="1"/>
      <c r="K405" s="1"/>
      <c r="L405" s="1"/>
      <c r="M405" s="1"/>
    </row>
    <row r="406" spans="1:13" x14ac:dyDescent="0.2">
      <c r="A406" s="2" t="s">
        <v>0</v>
      </c>
      <c r="B406" s="29">
        <v>42545</v>
      </c>
      <c r="C406" s="11">
        <v>-71.450374653200001</v>
      </c>
      <c r="D406" s="11">
        <v>41.446590368400003</v>
      </c>
      <c r="E406" s="5">
        <v>510</v>
      </c>
      <c r="G406" s="8">
        <v>27.782199999999996</v>
      </c>
      <c r="H406" s="1"/>
      <c r="I406" s="1"/>
      <c r="J406" s="1"/>
      <c r="K406" s="1"/>
      <c r="L406" s="1"/>
      <c r="M406" s="1"/>
    </row>
    <row r="407" spans="1:13" x14ac:dyDescent="0.2">
      <c r="A407" s="2" t="s">
        <v>0</v>
      </c>
      <c r="B407" s="29">
        <v>42545</v>
      </c>
      <c r="C407" s="11">
        <v>-71.450411653200007</v>
      </c>
      <c r="D407" s="11">
        <v>41.446727701699999</v>
      </c>
      <c r="E407" s="5">
        <v>505</v>
      </c>
      <c r="F407" s="5">
        <v>25</v>
      </c>
      <c r="G407" s="8">
        <v>27.599699999999999</v>
      </c>
      <c r="H407" s="1"/>
      <c r="I407" s="1"/>
      <c r="J407" s="1"/>
      <c r="K407" s="1"/>
      <c r="L407" s="1"/>
      <c r="M407" s="1"/>
    </row>
    <row r="408" spans="1:13" x14ac:dyDescent="0.2">
      <c r="A408" s="2" t="s">
        <v>0</v>
      </c>
      <c r="B408" s="29">
        <v>42545</v>
      </c>
      <c r="C408" s="11">
        <v>-71.450376486600007</v>
      </c>
      <c r="D408" s="11">
        <v>41.446837035000001</v>
      </c>
      <c r="E408" s="5">
        <v>270</v>
      </c>
      <c r="G408" s="8">
        <v>19.022199999999998</v>
      </c>
      <c r="H408" s="1"/>
      <c r="I408" s="1"/>
      <c r="J408" s="1"/>
      <c r="K408" s="1"/>
      <c r="L408" s="1"/>
      <c r="M408" s="1"/>
    </row>
    <row r="409" spans="1:13" x14ac:dyDescent="0.2">
      <c r="A409" s="2" t="s">
        <v>0</v>
      </c>
      <c r="B409" s="29">
        <v>42545</v>
      </c>
      <c r="C409" s="11">
        <v>-71.4503839865</v>
      </c>
      <c r="D409" s="11">
        <v>41.446945201699997</v>
      </c>
      <c r="E409" s="5">
        <v>146</v>
      </c>
      <c r="G409" s="8">
        <v>14.496199999999998</v>
      </c>
      <c r="H409" s="1"/>
      <c r="I409" s="1"/>
      <c r="J409" s="1"/>
      <c r="K409" s="1"/>
      <c r="L409" s="1"/>
      <c r="M409" s="1"/>
    </row>
    <row r="410" spans="1:13" x14ac:dyDescent="0.2">
      <c r="A410" s="2" t="s">
        <v>0</v>
      </c>
      <c r="B410" s="29">
        <v>42545</v>
      </c>
      <c r="C410" s="11">
        <v>-71.450514486499998</v>
      </c>
      <c r="D410" s="11">
        <v>41.446833535000003</v>
      </c>
      <c r="E410" s="5">
        <v>206</v>
      </c>
      <c r="G410" s="8">
        <v>16.686199999999999</v>
      </c>
      <c r="H410" s="1"/>
      <c r="I410" s="1"/>
      <c r="J410" s="1"/>
      <c r="K410" s="1"/>
      <c r="L410" s="1"/>
      <c r="M410" s="1"/>
    </row>
    <row r="411" spans="1:13" x14ac:dyDescent="0.2">
      <c r="A411" s="2" t="s">
        <v>0</v>
      </c>
      <c r="B411" s="29">
        <v>42545</v>
      </c>
      <c r="C411" s="11">
        <v>-71.450532819800003</v>
      </c>
      <c r="D411" s="11">
        <v>41.446694868400002</v>
      </c>
      <c r="E411" s="5">
        <v>437</v>
      </c>
      <c r="F411" s="5">
        <v>20</v>
      </c>
      <c r="G411" s="8">
        <v>25.117699999999999</v>
      </c>
      <c r="H411" s="1"/>
      <c r="I411" s="1"/>
      <c r="J411" s="1"/>
      <c r="K411" s="1"/>
      <c r="L411" s="1"/>
      <c r="M411" s="1"/>
    </row>
    <row r="412" spans="1:13" x14ac:dyDescent="0.2">
      <c r="A412" s="2" t="s">
        <v>0</v>
      </c>
      <c r="B412" s="29">
        <v>42545</v>
      </c>
      <c r="C412" s="11">
        <v>-71.450600986500007</v>
      </c>
      <c r="D412" s="11">
        <v>41.4465485351</v>
      </c>
      <c r="E412" s="5">
        <v>61</v>
      </c>
      <c r="G412" s="8">
        <v>11.393699999999999</v>
      </c>
      <c r="H412" s="1"/>
      <c r="I412" s="1"/>
      <c r="J412" s="1"/>
      <c r="K412" s="1"/>
      <c r="L412" s="1"/>
      <c r="M412" s="1"/>
    </row>
    <row r="413" spans="1:13" x14ac:dyDescent="0.2">
      <c r="A413" s="2" t="s">
        <v>0</v>
      </c>
      <c r="B413" s="29">
        <v>42545</v>
      </c>
      <c r="C413" s="11">
        <v>-71.450644986499995</v>
      </c>
      <c r="D413" s="11">
        <v>41.446716368399997</v>
      </c>
      <c r="E413" s="5">
        <v>50</v>
      </c>
      <c r="G413" s="8">
        <v>10.992199999999999</v>
      </c>
      <c r="H413" s="1"/>
      <c r="I413" s="1"/>
      <c r="J413" s="1"/>
      <c r="K413" s="1"/>
      <c r="L413" s="1"/>
      <c r="M413" s="1"/>
    </row>
    <row r="414" spans="1:13" x14ac:dyDescent="0.2">
      <c r="A414" s="2" t="s">
        <v>0</v>
      </c>
      <c r="B414" s="29">
        <v>42545</v>
      </c>
      <c r="C414" s="11">
        <v>-71.450594819800003</v>
      </c>
      <c r="D414" s="11">
        <v>41.446850201700002</v>
      </c>
      <c r="E414" s="5">
        <v>130</v>
      </c>
      <c r="G414" s="8">
        <v>13.912199999999999</v>
      </c>
      <c r="H414" s="1"/>
      <c r="I414" s="1"/>
      <c r="J414" s="1"/>
      <c r="K414" s="1"/>
      <c r="L414" s="1"/>
      <c r="M414" s="1"/>
    </row>
    <row r="415" spans="1:13" x14ac:dyDescent="0.2">
      <c r="A415" s="2" t="s">
        <v>0</v>
      </c>
      <c r="B415" s="29">
        <v>42545</v>
      </c>
      <c r="C415" s="11">
        <v>-71.450602153099993</v>
      </c>
      <c r="D415" s="11">
        <v>41.447003868300001</v>
      </c>
      <c r="E415" s="5">
        <v>146</v>
      </c>
      <c r="F415" s="5">
        <v>14</v>
      </c>
      <c r="G415" s="8">
        <v>14.496199999999998</v>
      </c>
      <c r="H415" s="1"/>
      <c r="I415" s="1"/>
      <c r="J415" s="1"/>
      <c r="K415" s="1"/>
      <c r="L415" s="1"/>
      <c r="M415" s="1"/>
    </row>
    <row r="416" spans="1:13" x14ac:dyDescent="0.2">
      <c r="A416" s="2" t="s">
        <v>0</v>
      </c>
      <c r="B416" s="29">
        <v>42545</v>
      </c>
      <c r="C416" s="11">
        <v>-71.450577153099999</v>
      </c>
      <c r="D416" s="11">
        <v>41.447098035000003</v>
      </c>
      <c r="E416" s="5">
        <v>162</v>
      </c>
      <c r="G416" s="8">
        <v>15.080199999999998</v>
      </c>
      <c r="H416" s="1"/>
      <c r="I416" s="1"/>
      <c r="J416" s="1"/>
      <c r="K416" s="1"/>
      <c r="L416" s="1"/>
      <c r="M416" s="1"/>
    </row>
    <row r="417" spans="1:13" x14ac:dyDescent="0.2">
      <c r="A417" s="2" t="s">
        <v>0</v>
      </c>
      <c r="B417" s="29">
        <v>42545</v>
      </c>
      <c r="C417" s="11">
        <v>-71.450705153100003</v>
      </c>
      <c r="D417" s="11">
        <v>41.447046201699997</v>
      </c>
      <c r="E417" s="5">
        <v>118</v>
      </c>
      <c r="G417" s="8">
        <v>13.4742</v>
      </c>
      <c r="H417" s="1"/>
      <c r="I417" s="1"/>
      <c r="J417" s="1"/>
      <c r="K417" s="1"/>
      <c r="L417" s="1"/>
      <c r="M417" s="1"/>
    </row>
    <row r="418" spans="1:13" x14ac:dyDescent="0.2">
      <c r="A418" s="2" t="s">
        <v>0</v>
      </c>
      <c r="B418" s="29">
        <v>42545</v>
      </c>
      <c r="C418" s="11">
        <v>-71.450820486400005</v>
      </c>
      <c r="D418" s="11">
        <v>41.447014535000001</v>
      </c>
      <c r="E418" s="5">
        <v>55</v>
      </c>
      <c r="G418" s="8">
        <v>11.1747</v>
      </c>
      <c r="H418" s="1"/>
      <c r="I418" s="1"/>
      <c r="J418" s="1"/>
      <c r="K418" s="1"/>
      <c r="L418" s="1"/>
      <c r="M418" s="1"/>
    </row>
    <row r="419" spans="1:13" x14ac:dyDescent="0.2">
      <c r="A419" s="2" t="s">
        <v>0</v>
      </c>
      <c r="B419" s="29">
        <v>42586</v>
      </c>
      <c r="C419" s="11">
        <v>-71.449500153399995</v>
      </c>
      <c r="D419" s="11">
        <v>41.448104034700002</v>
      </c>
      <c r="E419" s="5">
        <v>581</v>
      </c>
      <c r="G419" s="8">
        <v>39.896599999999999</v>
      </c>
      <c r="H419" s="1"/>
      <c r="I419" s="1"/>
      <c r="J419" s="1"/>
      <c r="K419" s="1"/>
      <c r="L419" s="1"/>
      <c r="M419" s="1"/>
    </row>
    <row r="420" spans="1:13" x14ac:dyDescent="0.2">
      <c r="A420" s="2" t="s">
        <v>0</v>
      </c>
      <c r="B420" s="29">
        <v>42586</v>
      </c>
      <c r="C420" s="11">
        <v>-71.449553820099993</v>
      </c>
      <c r="D420" s="11">
        <v>41.4480155348</v>
      </c>
      <c r="E420" s="5">
        <v>379</v>
      </c>
      <c r="F420" s="5">
        <v>26</v>
      </c>
      <c r="G420" s="8">
        <v>33.109400000000001</v>
      </c>
      <c r="H420" s="1"/>
      <c r="I420" s="1"/>
      <c r="J420" s="1"/>
      <c r="K420" s="1"/>
      <c r="L420" s="1"/>
      <c r="M420" s="1"/>
    </row>
    <row r="421" spans="1:13" x14ac:dyDescent="0.2">
      <c r="A421" s="2" t="s">
        <v>0</v>
      </c>
      <c r="B421" s="29">
        <v>42586</v>
      </c>
      <c r="C421" s="11">
        <v>-71.449419153500003</v>
      </c>
      <c r="D421" s="11">
        <v>41.447986368099997</v>
      </c>
      <c r="E421" s="5">
        <v>570</v>
      </c>
      <c r="G421" s="8">
        <v>39.527000000000001</v>
      </c>
      <c r="H421" s="1"/>
      <c r="I421" s="1"/>
      <c r="J421" s="1"/>
      <c r="K421" s="1"/>
      <c r="L421" s="1"/>
      <c r="M421" s="1"/>
    </row>
    <row r="422" spans="1:13" x14ac:dyDescent="0.2">
      <c r="A422" s="2" t="s">
        <v>0</v>
      </c>
      <c r="B422" s="29">
        <v>42586</v>
      </c>
      <c r="C422" s="11">
        <v>-71.449484820099997</v>
      </c>
      <c r="D422" s="11">
        <v>41.447924034800003</v>
      </c>
      <c r="E422" s="5">
        <v>490</v>
      </c>
      <c r="F422" s="5">
        <v>31</v>
      </c>
      <c r="G422" s="8">
        <v>36.838999999999999</v>
      </c>
      <c r="H422" s="1"/>
      <c r="I422" s="1"/>
      <c r="J422" s="1"/>
      <c r="K422" s="1"/>
      <c r="L422" s="1"/>
      <c r="M422" s="1"/>
    </row>
    <row r="423" spans="1:13" x14ac:dyDescent="0.2">
      <c r="A423" s="2" t="s">
        <v>0</v>
      </c>
      <c r="B423" s="29">
        <v>42586</v>
      </c>
      <c r="C423" s="11">
        <v>-71.4495151534</v>
      </c>
      <c r="D423" s="11">
        <v>41.4479107015</v>
      </c>
      <c r="E423" s="5">
        <v>351</v>
      </c>
      <c r="G423" s="8">
        <v>32.168599999999998</v>
      </c>
      <c r="H423" s="1"/>
      <c r="I423" s="1"/>
      <c r="J423" s="1"/>
      <c r="K423" s="1"/>
      <c r="L423" s="1"/>
      <c r="M423" s="1"/>
    </row>
    <row r="424" spans="1:13" x14ac:dyDescent="0.2">
      <c r="A424" s="2" t="s">
        <v>0</v>
      </c>
      <c r="B424" s="29">
        <v>42586</v>
      </c>
      <c r="C424" s="11">
        <v>-71.449469820100006</v>
      </c>
      <c r="D424" s="11">
        <v>41.447903534799998</v>
      </c>
      <c r="E424" s="5">
        <v>514</v>
      </c>
      <c r="G424" s="8">
        <v>37.645399999999995</v>
      </c>
      <c r="H424" s="1"/>
      <c r="I424" s="1"/>
      <c r="J424" s="1"/>
      <c r="K424" s="1"/>
      <c r="L424" s="1"/>
      <c r="M424" s="1"/>
    </row>
    <row r="425" spans="1:13" x14ac:dyDescent="0.2">
      <c r="A425" s="2" t="s">
        <v>0</v>
      </c>
      <c r="B425" s="29">
        <v>42586</v>
      </c>
      <c r="C425" s="11">
        <v>-71.449378986799999</v>
      </c>
      <c r="D425" s="11">
        <v>41.447862034800004</v>
      </c>
      <c r="E425" s="5">
        <v>640</v>
      </c>
      <c r="F425" s="5">
        <v>40</v>
      </c>
      <c r="G425" s="8">
        <v>41.878999999999998</v>
      </c>
      <c r="H425" s="1"/>
      <c r="I425" s="1"/>
      <c r="J425" s="1"/>
      <c r="K425" s="1"/>
      <c r="L425" s="1"/>
      <c r="M425" s="1"/>
    </row>
    <row r="426" spans="1:13" x14ac:dyDescent="0.2">
      <c r="A426" s="2" t="s">
        <v>0</v>
      </c>
      <c r="B426" s="29">
        <v>42586</v>
      </c>
      <c r="C426" s="11">
        <v>-71.449465986800007</v>
      </c>
      <c r="D426" s="11">
        <v>41.447829701499998</v>
      </c>
      <c r="E426" s="5">
        <v>486</v>
      </c>
      <c r="G426" s="8">
        <v>36.704599999999999</v>
      </c>
      <c r="H426" s="1"/>
      <c r="I426" s="1"/>
      <c r="J426" s="1"/>
      <c r="K426" s="1"/>
      <c r="L426" s="1"/>
      <c r="M426" s="1"/>
    </row>
    <row r="427" spans="1:13" x14ac:dyDescent="0.2">
      <c r="A427" s="2" t="s">
        <v>0</v>
      </c>
      <c r="B427" s="29">
        <v>42586</v>
      </c>
      <c r="C427" s="11">
        <v>-71.449530653400004</v>
      </c>
      <c r="D427" s="11">
        <v>41.447822034799998</v>
      </c>
      <c r="E427" s="5">
        <v>235</v>
      </c>
      <c r="G427" s="8">
        <v>28.271000000000001</v>
      </c>
      <c r="H427" s="1"/>
      <c r="I427" s="1"/>
      <c r="J427" s="1"/>
      <c r="K427" s="1"/>
      <c r="L427" s="1"/>
      <c r="M427" s="1"/>
    </row>
    <row r="428" spans="1:13" x14ac:dyDescent="0.2">
      <c r="A428" s="2" t="s">
        <v>0</v>
      </c>
      <c r="B428" s="29">
        <v>42586</v>
      </c>
      <c r="C428" s="11">
        <v>-71.449432986800005</v>
      </c>
      <c r="D428" s="11">
        <v>41.447754868200001</v>
      </c>
      <c r="E428" s="5">
        <v>396</v>
      </c>
      <c r="F428" s="5">
        <v>38</v>
      </c>
      <c r="G428" s="8">
        <v>33.680599999999998</v>
      </c>
      <c r="H428" s="1"/>
      <c r="I428" s="1"/>
      <c r="J428" s="1"/>
      <c r="K428" s="1"/>
      <c r="L428" s="1"/>
      <c r="M428" s="1"/>
    </row>
    <row r="429" spans="1:13" x14ac:dyDescent="0.2">
      <c r="A429" s="2" t="s">
        <v>0</v>
      </c>
      <c r="B429" s="29">
        <v>42586</v>
      </c>
      <c r="C429" s="11">
        <v>-71.4493378202</v>
      </c>
      <c r="D429" s="11">
        <v>41.447710868199998</v>
      </c>
      <c r="E429" s="5">
        <v>608</v>
      </c>
      <c r="G429" s="8">
        <v>40.803799999999995</v>
      </c>
      <c r="H429" s="1"/>
      <c r="I429" s="1"/>
      <c r="J429" s="1"/>
      <c r="K429" s="1"/>
      <c r="L429" s="1"/>
      <c r="M429" s="1"/>
    </row>
    <row r="430" spans="1:13" x14ac:dyDescent="0.2">
      <c r="A430" s="2" t="s">
        <v>0</v>
      </c>
      <c r="B430" s="29">
        <v>42586</v>
      </c>
      <c r="C430" s="11">
        <v>-71.449464486799997</v>
      </c>
      <c r="D430" s="11">
        <v>41.447650201499997</v>
      </c>
      <c r="E430" s="5">
        <v>278</v>
      </c>
      <c r="G430" s="8">
        <v>29.715800000000002</v>
      </c>
      <c r="H430" s="1"/>
      <c r="I430" s="1"/>
      <c r="J430" s="1"/>
      <c r="K430" s="1"/>
      <c r="L430" s="1"/>
      <c r="M430" s="1"/>
    </row>
    <row r="431" spans="1:13" x14ac:dyDescent="0.2">
      <c r="A431" s="2" t="s">
        <v>0</v>
      </c>
      <c r="B431" s="29">
        <v>42586</v>
      </c>
      <c r="C431" s="11">
        <v>-71.449552986800001</v>
      </c>
      <c r="D431" s="11">
        <v>41.447591368200001</v>
      </c>
      <c r="E431" s="5">
        <v>145</v>
      </c>
      <c r="F431" s="5">
        <v>32</v>
      </c>
      <c r="G431" s="8">
        <v>25.247</v>
      </c>
      <c r="H431" s="1"/>
      <c r="I431" s="1"/>
      <c r="J431" s="1"/>
      <c r="K431" s="1"/>
      <c r="L431" s="1"/>
      <c r="M431" s="1"/>
    </row>
    <row r="432" spans="1:13" x14ac:dyDescent="0.2">
      <c r="A432" s="2" t="s">
        <v>0</v>
      </c>
      <c r="B432" s="29">
        <v>42586</v>
      </c>
      <c r="C432" s="11">
        <v>-71.449434820199997</v>
      </c>
      <c r="D432" s="11">
        <v>41.447568034900002</v>
      </c>
      <c r="E432" s="5">
        <v>326</v>
      </c>
      <c r="G432" s="8">
        <v>31.328600000000002</v>
      </c>
      <c r="H432" s="1"/>
      <c r="I432" s="1"/>
      <c r="J432" s="1"/>
      <c r="K432" s="1"/>
      <c r="L432" s="1"/>
      <c r="M432" s="1"/>
    </row>
    <row r="433" spans="1:13" x14ac:dyDescent="0.2">
      <c r="A433" s="2" t="s">
        <v>0</v>
      </c>
      <c r="B433" s="29">
        <v>42586</v>
      </c>
      <c r="C433" s="11">
        <v>-71.449335486899997</v>
      </c>
      <c r="D433" s="11">
        <v>41.447523034900001</v>
      </c>
      <c r="E433" s="5">
        <v>601</v>
      </c>
      <c r="G433" s="8">
        <v>40.568600000000004</v>
      </c>
      <c r="H433" s="1"/>
      <c r="I433" s="1"/>
      <c r="J433" s="1"/>
      <c r="K433" s="1"/>
      <c r="L433" s="1"/>
      <c r="M433" s="1"/>
    </row>
    <row r="434" spans="1:13" x14ac:dyDescent="0.2">
      <c r="A434" s="2" t="s">
        <v>0</v>
      </c>
      <c r="B434" s="29">
        <v>42586</v>
      </c>
      <c r="C434" s="11">
        <v>-71.449292486900006</v>
      </c>
      <c r="D434" s="11">
        <v>41.447420201500002</v>
      </c>
      <c r="E434" s="5">
        <v>621</v>
      </c>
      <c r="F434" s="5">
        <v>40</v>
      </c>
      <c r="G434" s="8">
        <v>41.240600000000001</v>
      </c>
      <c r="H434" s="1"/>
      <c r="I434" s="1"/>
      <c r="J434" s="1"/>
      <c r="K434" s="1"/>
      <c r="L434" s="1"/>
      <c r="M434" s="1"/>
    </row>
    <row r="435" spans="1:13" x14ac:dyDescent="0.2">
      <c r="A435" s="2" t="s">
        <v>0</v>
      </c>
      <c r="B435" s="29">
        <v>42586</v>
      </c>
      <c r="C435" s="11">
        <v>-71.4493976535</v>
      </c>
      <c r="D435" s="11">
        <v>41.447398368199998</v>
      </c>
      <c r="E435" s="5">
        <v>443</v>
      </c>
      <c r="G435" s="8">
        <v>35.259799999999998</v>
      </c>
      <c r="H435" s="1"/>
      <c r="I435" s="1"/>
      <c r="J435" s="1"/>
      <c r="K435" s="1"/>
      <c r="L435" s="1"/>
      <c r="M435" s="1"/>
    </row>
    <row r="436" spans="1:13" x14ac:dyDescent="0.2">
      <c r="A436" s="2" t="s">
        <v>0</v>
      </c>
      <c r="B436" s="29">
        <v>42586</v>
      </c>
      <c r="C436" s="11">
        <v>-71.449413153500004</v>
      </c>
      <c r="D436" s="11">
        <v>41.447282534899998</v>
      </c>
      <c r="E436" s="5">
        <v>323</v>
      </c>
      <c r="G436" s="8">
        <v>31.227799999999998</v>
      </c>
      <c r="H436" s="1"/>
      <c r="I436" s="1"/>
      <c r="J436" s="1"/>
      <c r="K436" s="1"/>
      <c r="L436" s="1"/>
      <c r="M436" s="1"/>
    </row>
    <row r="437" spans="1:13" x14ac:dyDescent="0.2">
      <c r="A437" s="2" t="s">
        <v>0</v>
      </c>
      <c r="B437" s="29">
        <v>42586</v>
      </c>
      <c r="C437" s="11">
        <v>-71.449287486900005</v>
      </c>
      <c r="D437" s="11">
        <v>41.447239368200002</v>
      </c>
      <c r="E437" s="5">
        <v>539</v>
      </c>
      <c r="F437" s="5">
        <v>40</v>
      </c>
      <c r="G437" s="8">
        <v>38.485399999999998</v>
      </c>
      <c r="H437" s="1"/>
      <c r="I437" s="1"/>
      <c r="J437" s="1"/>
      <c r="K437" s="1"/>
      <c r="L437" s="1"/>
      <c r="M437" s="1"/>
    </row>
    <row r="438" spans="1:13" x14ac:dyDescent="0.2">
      <c r="A438" s="2" t="s">
        <v>0</v>
      </c>
      <c r="B438" s="29">
        <v>42586</v>
      </c>
      <c r="C438" s="11">
        <v>-71.449305653600007</v>
      </c>
      <c r="D438" s="11">
        <v>41.447175534899998</v>
      </c>
      <c r="E438" s="5">
        <v>582</v>
      </c>
      <c r="G438" s="8">
        <v>39.930199999999999</v>
      </c>
      <c r="H438" s="1"/>
      <c r="I438" s="1"/>
      <c r="J438" s="1"/>
      <c r="K438" s="1"/>
      <c r="L438" s="1"/>
      <c r="M438" s="1"/>
    </row>
    <row r="439" spans="1:13" x14ac:dyDescent="0.2">
      <c r="A439" s="2" t="s">
        <v>0</v>
      </c>
      <c r="B439" s="29">
        <v>42586</v>
      </c>
      <c r="C439" s="11">
        <v>-71.449457986799999</v>
      </c>
      <c r="D439" s="11">
        <v>41.447159868299998</v>
      </c>
      <c r="E439" s="5">
        <v>475</v>
      </c>
      <c r="G439" s="8">
        <v>36.335000000000001</v>
      </c>
      <c r="H439" s="1"/>
      <c r="I439" s="1"/>
      <c r="J439" s="1"/>
      <c r="K439" s="1"/>
      <c r="L439" s="1"/>
      <c r="M439" s="1"/>
    </row>
    <row r="440" spans="1:13" x14ac:dyDescent="0.2">
      <c r="A440" s="2" t="s">
        <v>0</v>
      </c>
      <c r="B440" s="29">
        <v>42586</v>
      </c>
      <c r="C440" s="11">
        <v>-71.449561986800006</v>
      </c>
      <c r="D440" s="11">
        <v>41.447100201600001</v>
      </c>
      <c r="E440" s="5">
        <v>256</v>
      </c>
      <c r="G440" s="8">
        <v>28.976599999999998</v>
      </c>
      <c r="H440" s="1"/>
      <c r="I440" s="1"/>
      <c r="J440" s="1"/>
      <c r="K440" s="1"/>
      <c r="L440" s="1"/>
      <c r="M440" s="1"/>
    </row>
    <row r="441" spans="1:13" x14ac:dyDescent="0.2">
      <c r="A441" s="2" t="s">
        <v>0</v>
      </c>
      <c r="B441" s="29">
        <v>42586</v>
      </c>
      <c r="C441" s="11">
        <v>-71.449469153500004</v>
      </c>
      <c r="D441" s="11">
        <v>41.447090701599997</v>
      </c>
      <c r="E441" s="5">
        <v>382</v>
      </c>
      <c r="F441" s="5">
        <v>40</v>
      </c>
      <c r="G441" s="8">
        <v>33.2102</v>
      </c>
      <c r="H441" s="1"/>
      <c r="I441" s="1"/>
      <c r="J441" s="1"/>
      <c r="K441" s="1"/>
      <c r="L441" s="1"/>
      <c r="M441" s="1"/>
    </row>
    <row r="442" spans="1:13" x14ac:dyDescent="0.2">
      <c r="A442" s="2" t="s">
        <v>0</v>
      </c>
      <c r="B442" s="29">
        <v>42586</v>
      </c>
      <c r="C442" s="11">
        <v>-71.449392820200003</v>
      </c>
      <c r="D442" s="11">
        <v>41.447039701599998</v>
      </c>
      <c r="E442" s="5">
        <v>465</v>
      </c>
      <c r="G442" s="8">
        <v>35.998999999999995</v>
      </c>
      <c r="H442" s="1"/>
      <c r="I442" s="1"/>
      <c r="J442" s="1"/>
      <c r="K442" s="1"/>
      <c r="L442" s="1"/>
      <c r="M442" s="1"/>
    </row>
    <row r="443" spans="1:13" x14ac:dyDescent="0.2">
      <c r="A443" s="2" t="s">
        <v>0</v>
      </c>
      <c r="B443" s="29">
        <v>42586</v>
      </c>
      <c r="C443" s="11">
        <v>-71.449538986799993</v>
      </c>
      <c r="D443" s="11">
        <v>41.446991368299997</v>
      </c>
      <c r="E443" s="5">
        <v>380</v>
      </c>
      <c r="G443" s="8">
        <v>33.143000000000001</v>
      </c>
      <c r="H443" s="1"/>
      <c r="I443" s="1"/>
      <c r="J443" s="1"/>
      <c r="K443" s="1"/>
      <c r="L443" s="1"/>
      <c r="M443" s="1"/>
    </row>
    <row r="444" spans="1:13" x14ac:dyDescent="0.2">
      <c r="A444" s="2" t="s">
        <v>0</v>
      </c>
      <c r="B444" s="29">
        <v>42586</v>
      </c>
      <c r="C444" s="11">
        <v>-71.449468486800001</v>
      </c>
      <c r="D444" s="11">
        <v>41.446989868300001</v>
      </c>
      <c r="E444" s="5">
        <v>442</v>
      </c>
      <c r="F444" s="5">
        <v>38</v>
      </c>
      <c r="G444" s="8">
        <v>35.226199999999999</v>
      </c>
      <c r="H444" s="1"/>
      <c r="I444" s="1"/>
      <c r="J444" s="1"/>
      <c r="K444" s="1"/>
      <c r="L444" s="1"/>
      <c r="M444" s="1"/>
    </row>
    <row r="445" spans="1:13" x14ac:dyDescent="0.2">
      <c r="A445" s="2" t="s">
        <v>0</v>
      </c>
      <c r="B445" s="29">
        <v>42586</v>
      </c>
      <c r="C445" s="11">
        <v>-71.449389653500006</v>
      </c>
      <c r="D445" s="11">
        <v>41.446904868300003</v>
      </c>
      <c r="E445" s="5">
        <v>450</v>
      </c>
      <c r="G445" s="8">
        <v>35.494999999999997</v>
      </c>
      <c r="H445" s="1"/>
      <c r="I445" s="1"/>
      <c r="J445" s="1"/>
      <c r="K445" s="1"/>
      <c r="L445" s="1"/>
      <c r="M445" s="1"/>
    </row>
    <row r="446" spans="1:13" x14ac:dyDescent="0.2">
      <c r="A446" s="2" t="s">
        <v>0</v>
      </c>
      <c r="B446" s="29">
        <v>42586</v>
      </c>
      <c r="C446" s="11">
        <v>-71.449459320200006</v>
      </c>
      <c r="D446" s="11">
        <v>41.446842201700001</v>
      </c>
      <c r="E446" s="5">
        <v>481</v>
      </c>
      <c r="G446" s="8">
        <v>36.5366</v>
      </c>
      <c r="H446" s="1"/>
      <c r="I446" s="1"/>
      <c r="J446" s="1"/>
      <c r="K446" s="1"/>
      <c r="L446" s="1"/>
      <c r="M446" s="1"/>
    </row>
    <row r="447" spans="1:13" x14ac:dyDescent="0.2">
      <c r="A447" s="2" t="s">
        <v>0</v>
      </c>
      <c r="B447" s="29">
        <v>42586</v>
      </c>
      <c r="C447" s="11">
        <v>-71.449584320100001</v>
      </c>
      <c r="D447" s="11">
        <v>41.446872868299998</v>
      </c>
      <c r="E447" s="5">
        <v>410</v>
      </c>
      <c r="F447" s="5">
        <v>40</v>
      </c>
      <c r="G447" s="8">
        <v>34.150999999999996</v>
      </c>
      <c r="H447" s="1"/>
      <c r="I447" s="1"/>
      <c r="J447" s="1"/>
      <c r="K447" s="1"/>
      <c r="L447" s="1"/>
      <c r="M447" s="1"/>
    </row>
    <row r="448" spans="1:13" x14ac:dyDescent="0.2">
      <c r="A448" s="2" t="s">
        <v>0</v>
      </c>
      <c r="B448" s="29">
        <v>42586</v>
      </c>
      <c r="C448" s="11">
        <v>-71.449596820099998</v>
      </c>
      <c r="D448" s="11">
        <v>41.446814201700001</v>
      </c>
      <c r="E448" s="5">
        <v>541</v>
      </c>
      <c r="G448" s="8">
        <v>38.552599999999998</v>
      </c>
      <c r="H448" s="1"/>
      <c r="I448" s="1"/>
      <c r="J448" s="1"/>
      <c r="K448" s="1"/>
      <c r="L448" s="1"/>
      <c r="M448" s="1"/>
    </row>
    <row r="449" spans="1:13" x14ac:dyDescent="0.2">
      <c r="A449" s="2" t="s">
        <v>0</v>
      </c>
      <c r="B449" s="29">
        <v>42586</v>
      </c>
      <c r="C449" s="11">
        <v>-71.449685320100002</v>
      </c>
      <c r="D449" s="11">
        <v>41.446745868400001</v>
      </c>
      <c r="E449" s="5">
        <v>610</v>
      </c>
      <c r="G449" s="8">
        <v>40.870999999999995</v>
      </c>
      <c r="H449" s="1"/>
      <c r="I449" s="1"/>
      <c r="J449" s="1"/>
      <c r="K449" s="1"/>
      <c r="L449" s="1"/>
      <c r="M449" s="1"/>
    </row>
    <row r="450" spans="1:13" x14ac:dyDescent="0.2">
      <c r="A450" s="2" t="s">
        <v>0</v>
      </c>
      <c r="B450" s="29">
        <v>42586</v>
      </c>
      <c r="C450" s="11">
        <v>-71.449775820100001</v>
      </c>
      <c r="D450" s="11">
        <v>41.446785201700003</v>
      </c>
      <c r="E450" s="5">
        <v>457</v>
      </c>
      <c r="F450" s="5">
        <v>36</v>
      </c>
      <c r="G450" s="8">
        <v>35.730199999999996</v>
      </c>
      <c r="H450" s="1"/>
      <c r="I450" s="1"/>
      <c r="J450" s="1"/>
      <c r="K450" s="1"/>
      <c r="L450" s="1"/>
      <c r="M450" s="1"/>
    </row>
    <row r="451" spans="1:13" x14ac:dyDescent="0.2">
      <c r="A451" s="2" t="s">
        <v>0</v>
      </c>
      <c r="B451" s="29">
        <v>42586</v>
      </c>
      <c r="C451" s="11">
        <v>-71.449887320100004</v>
      </c>
      <c r="D451" s="11">
        <v>41.446752368399999</v>
      </c>
      <c r="E451" s="5">
        <v>436</v>
      </c>
      <c r="G451" s="8">
        <v>35.0246</v>
      </c>
      <c r="H451" s="1"/>
      <c r="I451" s="1"/>
      <c r="J451" s="1"/>
      <c r="K451" s="1"/>
      <c r="L451" s="1"/>
      <c r="M451" s="1"/>
    </row>
    <row r="452" spans="1:13" x14ac:dyDescent="0.2">
      <c r="A452" s="2" t="s">
        <v>0</v>
      </c>
      <c r="B452" s="29">
        <v>42586</v>
      </c>
      <c r="C452" s="11">
        <v>-71.449932320000002</v>
      </c>
      <c r="D452" s="11">
        <v>41.446702701699998</v>
      </c>
      <c r="E452" s="5">
        <v>497</v>
      </c>
      <c r="F452" s="5">
        <v>35</v>
      </c>
      <c r="G452" s="8">
        <v>37.074199999999998</v>
      </c>
      <c r="H452" s="1"/>
      <c r="I452" s="1"/>
      <c r="J452" s="1"/>
      <c r="K452" s="1"/>
      <c r="L452" s="1"/>
      <c r="M452" s="1"/>
    </row>
    <row r="453" spans="1:13" x14ac:dyDescent="0.2">
      <c r="A453" s="2" t="s">
        <v>0</v>
      </c>
      <c r="B453" s="29">
        <v>42586</v>
      </c>
      <c r="C453" s="11">
        <v>-71.450004486699996</v>
      </c>
      <c r="D453" s="11">
        <v>41.446774034999997</v>
      </c>
      <c r="E453" s="5">
        <v>341</v>
      </c>
      <c r="G453" s="8">
        <v>31.832599999999999</v>
      </c>
      <c r="H453" s="1"/>
      <c r="I453" s="1"/>
      <c r="J453" s="1"/>
      <c r="K453" s="1"/>
      <c r="L453" s="1"/>
      <c r="M453" s="1"/>
    </row>
    <row r="454" spans="1:13" x14ac:dyDescent="0.2">
      <c r="A454" s="2" t="s">
        <v>0</v>
      </c>
      <c r="B454" s="29">
        <v>42586</v>
      </c>
      <c r="C454" s="11">
        <v>-71.450055486699995</v>
      </c>
      <c r="D454" s="11">
        <v>41.446869034999999</v>
      </c>
      <c r="E454" s="5">
        <v>202</v>
      </c>
      <c r="G454" s="8">
        <v>27.162199999999999</v>
      </c>
      <c r="H454" s="1"/>
      <c r="I454" s="1"/>
      <c r="J454" s="1"/>
      <c r="K454" s="1"/>
      <c r="L454" s="1"/>
      <c r="M454" s="1"/>
    </row>
    <row r="455" spans="1:13" x14ac:dyDescent="0.2">
      <c r="A455" s="2" t="s">
        <v>0</v>
      </c>
      <c r="B455" s="29">
        <v>42586</v>
      </c>
      <c r="C455" s="11">
        <v>-71.450185486600006</v>
      </c>
      <c r="D455" s="11">
        <v>41.446805034999997</v>
      </c>
      <c r="E455" s="5">
        <v>345</v>
      </c>
      <c r="F455" s="5">
        <v>33</v>
      </c>
      <c r="G455" s="8">
        <v>31.966999999999999</v>
      </c>
      <c r="H455" s="1"/>
      <c r="I455" s="1"/>
      <c r="J455" s="1"/>
      <c r="K455" s="1"/>
      <c r="L455" s="1"/>
      <c r="M455" s="1"/>
    </row>
    <row r="456" spans="1:13" x14ac:dyDescent="0.2">
      <c r="A456" s="2" t="s">
        <v>0</v>
      </c>
      <c r="B456" s="29">
        <v>42586</v>
      </c>
      <c r="C456" s="11">
        <v>-71.450311986599999</v>
      </c>
      <c r="D456" s="11">
        <v>41.446697035100001</v>
      </c>
      <c r="E456" s="5">
        <v>556</v>
      </c>
      <c r="G456" s="8">
        <v>39.056600000000003</v>
      </c>
      <c r="H456" s="1"/>
      <c r="I456" s="1"/>
      <c r="J456" s="1"/>
      <c r="K456" s="1"/>
      <c r="L456" s="1"/>
      <c r="M456" s="1"/>
    </row>
    <row r="457" spans="1:13" x14ac:dyDescent="0.2">
      <c r="A457" s="2" t="s">
        <v>0</v>
      </c>
      <c r="B457" s="29">
        <v>42586</v>
      </c>
      <c r="C457" s="11">
        <v>-71.450551153199996</v>
      </c>
      <c r="D457" s="11">
        <v>41.446562368400002</v>
      </c>
      <c r="E457" s="5">
        <v>329</v>
      </c>
      <c r="G457" s="8">
        <v>31.429400000000001</v>
      </c>
      <c r="H457" s="1"/>
      <c r="I457" s="1"/>
      <c r="J457" s="1"/>
      <c r="K457" s="1"/>
      <c r="L457" s="1"/>
      <c r="M457" s="1"/>
    </row>
    <row r="458" spans="1:13" x14ac:dyDescent="0.2">
      <c r="A458" s="2" t="s">
        <v>0</v>
      </c>
      <c r="B458" s="29">
        <v>42586</v>
      </c>
      <c r="C458" s="11">
        <v>-71.450599153200002</v>
      </c>
      <c r="D458" s="11">
        <v>41.446677035100002</v>
      </c>
      <c r="E458" s="5">
        <v>183</v>
      </c>
      <c r="F458" s="5">
        <v>30</v>
      </c>
      <c r="G458" s="8">
        <v>26.523800000000001</v>
      </c>
      <c r="H458" s="1"/>
      <c r="I458" s="1"/>
      <c r="J458" s="1"/>
      <c r="K458" s="1"/>
      <c r="L458" s="1"/>
      <c r="M458" s="1"/>
    </row>
    <row r="459" spans="1:13" x14ac:dyDescent="0.2">
      <c r="A459" s="2" t="s">
        <v>0</v>
      </c>
      <c r="B459" s="29">
        <v>42586</v>
      </c>
      <c r="C459" s="11">
        <v>-71.450587986499997</v>
      </c>
      <c r="D459" s="11">
        <v>41.446810535099999</v>
      </c>
      <c r="E459" s="5">
        <v>372</v>
      </c>
      <c r="G459" s="8">
        <v>32.874200000000002</v>
      </c>
      <c r="H459" s="1"/>
      <c r="I459" s="1"/>
      <c r="J459" s="1"/>
      <c r="K459" s="1"/>
      <c r="L459" s="1"/>
      <c r="M459" s="1"/>
    </row>
    <row r="460" spans="1:13" x14ac:dyDescent="0.2">
      <c r="A460" s="2" t="s">
        <v>0</v>
      </c>
      <c r="B460" s="29">
        <v>42586</v>
      </c>
      <c r="C460" s="11">
        <v>-71.450506486500004</v>
      </c>
      <c r="D460" s="11">
        <v>41.446948701700002</v>
      </c>
      <c r="E460" s="5">
        <v>205</v>
      </c>
      <c r="G460" s="8">
        <v>27.262999999999998</v>
      </c>
      <c r="H460" s="1"/>
      <c r="I460" s="1"/>
      <c r="J460" s="1"/>
      <c r="K460" s="1"/>
      <c r="L460" s="1"/>
      <c r="M460" s="1"/>
    </row>
    <row r="461" spans="1:13" x14ac:dyDescent="0.2">
      <c r="A461" s="2" t="s">
        <v>0</v>
      </c>
      <c r="B461" s="29">
        <v>42586</v>
      </c>
      <c r="C461" s="11">
        <v>-71.450485986499999</v>
      </c>
      <c r="D461" s="11">
        <v>41.446997368300003</v>
      </c>
      <c r="E461" s="5">
        <v>215</v>
      </c>
      <c r="G461" s="8">
        <v>27.599</v>
      </c>
      <c r="H461" s="1"/>
      <c r="I461" s="1"/>
      <c r="J461" s="1"/>
      <c r="K461" s="1"/>
      <c r="L461" s="1"/>
      <c r="M461" s="1"/>
    </row>
    <row r="462" spans="1:13" x14ac:dyDescent="0.2">
      <c r="A462" s="2" t="s">
        <v>0</v>
      </c>
      <c r="B462" s="29">
        <v>42586</v>
      </c>
      <c r="C462" s="11">
        <v>-71.450638486499997</v>
      </c>
      <c r="D462" s="11">
        <v>41.447031868300002</v>
      </c>
      <c r="E462" s="5">
        <v>131</v>
      </c>
      <c r="G462" s="8">
        <v>24.776599999999998</v>
      </c>
      <c r="H462" s="1"/>
      <c r="I462" s="1"/>
      <c r="J462" s="1"/>
      <c r="K462" s="1"/>
      <c r="L462" s="1"/>
      <c r="M462" s="1"/>
    </row>
    <row r="463" spans="1:13" x14ac:dyDescent="0.2">
      <c r="A463" s="2" t="s">
        <v>0</v>
      </c>
      <c r="B463" s="29">
        <v>42586</v>
      </c>
      <c r="C463" s="11">
        <v>-71.450830819700002</v>
      </c>
      <c r="D463" s="11">
        <v>41.447058534999996</v>
      </c>
      <c r="E463" s="5">
        <v>154</v>
      </c>
      <c r="F463" s="5">
        <v>11</v>
      </c>
      <c r="G463" s="8">
        <v>25.549399999999999</v>
      </c>
      <c r="H463" s="1"/>
      <c r="I463" s="1"/>
      <c r="J463" s="1"/>
      <c r="K463" s="1"/>
      <c r="L463" s="1"/>
      <c r="M463" s="1"/>
    </row>
    <row r="464" spans="1:13" x14ac:dyDescent="0.2">
      <c r="A464" s="2" t="s">
        <v>0</v>
      </c>
      <c r="B464" s="29">
        <v>42586</v>
      </c>
      <c r="C464" s="11">
        <v>-71.450750153100003</v>
      </c>
      <c r="D464" s="11">
        <v>41.447060701700003</v>
      </c>
      <c r="E464" s="5">
        <v>97</v>
      </c>
      <c r="G464" s="8">
        <v>23.6342</v>
      </c>
      <c r="H464" s="1"/>
      <c r="I464" s="1"/>
      <c r="J464" s="1"/>
      <c r="K464" s="1"/>
      <c r="L464" s="1"/>
      <c r="M464" s="1"/>
    </row>
    <row r="465" spans="1:13" x14ac:dyDescent="0.2">
      <c r="A465" s="2" t="s">
        <v>0</v>
      </c>
      <c r="B465" s="29">
        <v>42629</v>
      </c>
      <c r="C465" s="11">
        <v>-71.449128486899994</v>
      </c>
      <c r="D465" s="11">
        <v>41.447918534899998</v>
      </c>
      <c r="E465" s="5">
        <v>591</v>
      </c>
      <c r="G465" s="8">
        <v>39.308300000000003</v>
      </c>
      <c r="H465" s="1"/>
      <c r="I465" s="1"/>
      <c r="J465" s="1"/>
      <c r="K465" s="1"/>
      <c r="L465" s="1"/>
      <c r="M465" s="1"/>
    </row>
    <row r="466" spans="1:13" x14ac:dyDescent="0.2">
      <c r="A466" s="2" t="s">
        <v>0</v>
      </c>
      <c r="B466" s="29">
        <v>42629</v>
      </c>
      <c r="C466" s="11">
        <v>-71.449317653500003</v>
      </c>
      <c r="D466" s="11">
        <v>41.447852034900002</v>
      </c>
      <c r="E466" s="5">
        <v>429</v>
      </c>
      <c r="G466" s="8">
        <v>36.181699999999999</v>
      </c>
      <c r="H466" s="1"/>
      <c r="I466" s="1"/>
      <c r="J466" s="1"/>
      <c r="K466" s="1"/>
      <c r="L466" s="1"/>
      <c r="M466" s="1"/>
    </row>
    <row r="467" spans="1:13" x14ac:dyDescent="0.2">
      <c r="A467" s="2" t="s">
        <v>0</v>
      </c>
      <c r="B467" s="29">
        <v>42629</v>
      </c>
      <c r="C467" s="11">
        <v>-71.449360653499994</v>
      </c>
      <c r="D467" s="11">
        <v>41.447935034799997</v>
      </c>
      <c r="E467" s="5">
        <v>571</v>
      </c>
      <c r="F467" s="5">
        <v>34</v>
      </c>
      <c r="G467" s="8">
        <v>38.9223</v>
      </c>
      <c r="H467" s="1"/>
      <c r="I467" s="1"/>
      <c r="J467" s="1"/>
      <c r="K467" s="1"/>
      <c r="L467" s="1"/>
      <c r="M467" s="1"/>
    </row>
    <row r="468" spans="1:13" x14ac:dyDescent="0.2">
      <c r="A468" s="2" t="s">
        <v>0</v>
      </c>
      <c r="B468" s="29">
        <v>42629</v>
      </c>
      <c r="C468" s="11">
        <v>-71.449558486800001</v>
      </c>
      <c r="D468" s="11">
        <v>41.447918534800003</v>
      </c>
      <c r="E468" s="5">
        <v>474</v>
      </c>
      <c r="G468" s="8">
        <v>37.050200000000004</v>
      </c>
      <c r="H468" s="1"/>
      <c r="I468" s="1"/>
      <c r="J468" s="1"/>
      <c r="K468" s="1"/>
      <c r="L468" s="1"/>
      <c r="M468" s="1"/>
    </row>
    <row r="469" spans="1:13" x14ac:dyDescent="0.2">
      <c r="A469" s="2" t="s">
        <v>0</v>
      </c>
      <c r="B469" s="29">
        <v>42629</v>
      </c>
      <c r="C469" s="11">
        <v>-71.449448653499999</v>
      </c>
      <c r="D469" s="11">
        <v>41.4479195348</v>
      </c>
      <c r="E469" s="5">
        <v>532</v>
      </c>
      <c r="G469" s="8">
        <v>38.169600000000003</v>
      </c>
      <c r="H469" s="1"/>
      <c r="I469" s="1"/>
      <c r="J469" s="1"/>
      <c r="K469" s="1"/>
      <c r="L469" s="1"/>
      <c r="M469" s="1"/>
    </row>
    <row r="470" spans="1:13" x14ac:dyDescent="0.2">
      <c r="A470" s="2" t="s">
        <v>0</v>
      </c>
      <c r="B470" s="29">
        <v>42629</v>
      </c>
      <c r="C470" s="11">
        <v>-71.449392486799994</v>
      </c>
      <c r="D470" s="11">
        <v>41.447916534800001</v>
      </c>
      <c r="E470" s="5">
        <v>678</v>
      </c>
      <c r="G470" s="8">
        <v>40.987400000000001</v>
      </c>
      <c r="H470" s="1"/>
      <c r="I470" s="1"/>
      <c r="J470" s="1"/>
      <c r="K470" s="1"/>
      <c r="L470" s="1"/>
      <c r="M470" s="1"/>
    </row>
    <row r="471" spans="1:13" x14ac:dyDescent="0.2">
      <c r="A471" s="2" t="s">
        <v>0</v>
      </c>
      <c r="B471" s="29">
        <v>42629</v>
      </c>
      <c r="C471" s="11">
        <v>-71.449494986800005</v>
      </c>
      <c r="D471" s="11">
        <v>41.447818034800001</v>
      </c>
      <c r="E471" s="5">
        <v>424</v>
      </c>
      <c r="F471" s="5">
        <v>32</v>
      </c>
      <c r="G471" s="8">
        <v>36.0852</v>
      </c>
      <c r="H471" s="1"/>
      <c r="I471" s="1"/>
      <c r="J471" s="1"/>
      <c r="K471" s="1"/>
      <c r="L471" s="1"/>
      <c r="M471" s="1"/>
    </row>
    <row r="472" spans="1:13" x14ac:dyDescent="0.2">
      <c r="A472" s="2" t="s">
        <v>0</v>
      </c>
      <c r="B472" s="29">
        <v>42629</v>
      </c>
      <c r="C472" s="11">
        <v>-71.449542153400003</v>
      </c>
      <c r="D472" s="11">
        <v>41.447756201499999</v>
      </c>
      <c r="E472" s="5">
        <v>232</v>
      </c>
      <c r="G472" s="8">
        <v>32.379600000000003</v>
      </c>
      <c r="H472" s="1"/>
      <c r="I472" s="1"/>
      <c r="J472" s="1"/>
      <c r="K472" s="1"/>
      <c r="L472" s="1"/>
      <c r="M472" s="1"/>
    </row>
    <row r="473" spans="1:13" x14ac:dyDescent="0.2">
      <c r="A473" s="2" t="s">
        <v>0</v>
      </c>
      <c r="B473" s="29">
        <v>42629</v>
      </c>
      <c r="C473" s="11">
        <v>-71.449408820200006</v>
      </c>
      <c r="D473" s="11">
        <v>41.447720534799998</v>
      </c>
      <c r="E473" s="5">
        <v>426</v>
      </c>
      <c r="G473" s="8">
        <v>36.123800000000003</v>
      </c>
      <c r="H473" s="1"/>
      <c r="I473" s="1"/>
      <c r="J473" s="1"/>
      <c r="K473" s="1"/>
      <c r="L473" s="1"/>
      <c r="M473" s="1"/>
    </row>
    <row r="474" spans="1:13" x14ac:dyDescent="0.2">
      <c r="A474" s="2" t="s">
        <v>0</v>
      </c>
      <c r="B474" s="29">
        <v>42629</v>
      </c>
      <c r="C474" s="11">
        <v>-71.449310320199999</v>
      </c>
      <c r="D474" s="11">
        <v>41.447662868199998</v>
      </c>
      <c r="E474" s="5">
        <v>651</v>
      </c>
      <c r="F474" s="5">
        <v>43</v>
      </c>
      <c r="G474" s="8">
        <v>40.466300000000004</v>
      </c>
      <c r="H474" s="1"/>
      <c r="I474" s="1"/>
      <c r="J474" s="1"/>
      <c r="K474" s="1"/>
      <c r="L474" s="1"/>
      <c r="M474" s="1"/>
    </row>
    <row r="475" spans="1:13" x14ac:dyDescent="0.2">
      <c r="A475" s="2" t="s">
        <v>0</v>
      </c>
      <c r="B475" s="29">
        <v>42629</v>
      </c>
      <c r="C475" s="11">
        <v>-71.449413986799996</v>
      </c>
      <c r="D475" s="11">
        <v>41.447622034799998</v>
      </c>
      <c r="E475" s="5">
        <v>338</v>
      </c>
      <c r="G475" s="8">
        <v>34.425400000000003</v>
      </c>
      <c r="H475" s="1"/>
      <c r="I475" s="1"/>
      <c r="J475" s="1"/>
      <c r="K475" s="1"/>
      <c r="L475" s="1"/>
      <c r="M475" s="1"/>
    </row>
    <row r="476" spans="1:13" x14ac:dyDescent="0.2">
      <c r="A476" s="2" t="s">
        <v>0</v>
      </c>
      <c r="B476" s="29">
        <v>42629</v>
      </c>
      <c r="C476" s="11">
        <v>-71.449532153500002</v>
      </c>
      <c r="D476" s="11">
        <v>41.447576368199996</v>
      </c>
      <c r="E476" s="5">
        <v>303</v>
      </c>
      <c r="G476" s="8">
        <v>33.749900000000004</v>
      </c>
      <c r="H476" s="1"/>
      <c r="I476" s="1"/>
      <c r="J476" s="1"/>
      <c r="K476" s="1"/>
      <c r="L476" s="1"/>
      <c r="M476" s="1"/>
    </row>
    <row r="477" spans="1:13" x14ac:dyDescent="0.2">
      <c r="A477" s="2" t="s">
        <v>0</v>
      </c>
      <c r="B477" s="29">
        <v>42629</v>
      </c>
      <c r="C477" s="11">
        <v>-71.4493954868</v>
      </c>
      <c r="D477" s="11">
        <v>41.447508534900003</v>
      </c>
      <c r="E477" s="5">
        <v>543</v>
      </c>
      <c r="F477" s="5">
        <v>40</v>
      </c>
      <c r="G477" s="8">
        <v>38.381900000000002</v>
      </c>
      <c r="H477" s="1"/>
      <c r="I477" s="1"/>
      <c r="J477" s="1"/>
      <c r="K477" s="1"/>
      <c r="L477" s="1"/>
      <c r="M477" s="1"/>
    </row>
    <row r="478" spans="1:13" x14ac:dyDescent="0.2">
      <c r="A478" s="2" t="s">
        <v>0</v>
      </c>
      <c r="B478" s="29">
        <v>42629</v>
      </c>
      <c r="C478" s="11">
        <v>-71.449291820200003</v>
      </c>
      <c r="D478" s="11">
        <v>41.447475034900002</v>
      </c>
      <c r="E478" s="5">
        <v>588</v>
      </c>
      <c r="G478" s="8">
        <v>39.250399999999999</v>
      </c>
      <c r="H478" s="1"/>
      <c r="I478" s="1"/>
      <c r="J478" s="1"/>
      <c r="K478" s="1"/>
      <c r="L478" s="1"/>
      <c r="M478" s="1"/>
    </row>
    <row r="479" spans="1:13" x14ac:dyDescent="0.2">
      <c r="A479" s="2" t="s">
        <v>0</v>
      </c>
      <c r="B479" s="29">
        <v>42629</v>
      </c>
      <c r="C479" s="11">
        <v>-71.449402820200007</v>
      </c>
      <c r="D479" s="11">
        <v>41.447403034899999</v>
      </c>
      <c r="E479" s="5">
        <v>451</v>
      </c>
      <c r="G479" s="8">
        <v>36.606300000000005</v>
      </c>
      <c r="H479" s="1"/>
      <c r="I479" s="1"/>
      <c r="J479" s="1"/>
      <c r="K479" s="1"/>
      <c r="L479" s="1"/>
      <c r="M479" s="1"/>
    </row>
    <row r="480" spans="1:13" x14ac:dyDescent="0.2">
      <c r="A480" s="2" t="s">
        <v>0</v>
      </c>
      <c r="B480" s="29">
        <v>42629</v>
      </c>
      <c r="C480" s="11">
        <v>-71.449527986800007</v>
      </c>
      <c r="D480" s="11">
        <v>41.4473583682</v>
      </c>
      <c r="E480" s="5">
        <v>206</v>
      </c>
      <c r="G480" s="8">
        <v>31.877800000000001</v>
      </c>
      <c r="H480" s="1"/>
      <c r="I480" s="1"/>
      <c r="J480" s="1"/>
      <c r="K480" s="1"/>
      <c r="L480" s="1"/>
      <c r="M480" s="1"/>
    </row>
    <row r="481" spans="1:13" x14ac:dyDescent="0.2">
      <c r="A481" s="2" t="s">
        <v>0</v>
      </c>
      <c r="B481" s="29">
        <v>42629</v>
      </c>
      <c r="C481" s="11">
        <v>-71.449376653499996</v>
      </c>
      <c r="D481" s="11">
        <v>41.447285701600002</v>
      </c>
      <c r="E481" s="5">
        <v>402</v>
      </c>
      <c r="F481" s="5">
        <v>41</v>
      </c>
      <c r="G481" s="8">
        <v>35.660600000000002</v>
      </c>
      <c r="H481" s="1"/>
      <c r="I481" s="1"/>
      <c r="J481" s="1"/>
      <c r="K481" s="1"/>
      <c r="L481" s="1"/>
      <c r="M481" s="1"/>
    </row>
    <row r="482" spans="1:13" x14ac:dyDescent="0.2">
      <c r="A482" s="2" t="s">
        <v>0</v>
      </c>
      <c r="B482" s="29">
        <v>42629</v>
      </c>
      <c r="C482" s="11">
        <v>-71.449278820200007</v>
      </c>
      <c r="D482" s="11">
        <v>41.447230534900001</v>
      </c>
      <c r="E482" s="5">
        <v>609</v>
      </c>
      <c r="G482" s="8">
        <v>39.655700000000003</v>
      </c>
      <c r="H482" s="1"/>
      <c r="I482" s="1"/>
      <c r="J482" s="1"/>
      <c r="K482" s="1"/>
      <c r="L482" s="1"/>
      <c r="M482" s="1"/>
    </row>
    <row r="483" spans="1:13" x14ac:dyDescent="0.2">
      <c r="A483" s="2" t="s">
        <v>0</v>
      </c>
      <c r="B483" s="29">
        <v>42629</v>
      </c>
      <c r="C483" s="11">
        <v>-71.449395486900002</v>
      </c>
      <c r="D483" s="11">
        <v>41.447179034900003</v>
      </c>
      <c r="E483" s="5">
        <v>501</v>
      </c>
      <c r="G483" s="8">
        <v>37.571300000000001</v>
      </c>
      <c r="H483" s="1"/>
      <c r="I483" s="1"/>
      <c r="J483" s="1"/>
      <c r="K483" s="1"/>
      <c r="L483" s="1"/>
      <c r="M483" s="1"/>
    </row>
    <row r="484" spans="1:13" x14ac:dyDescent="0.2">
      <c r="A484" s="2" t="s">
        <v>0</v>
      </c>
      <c r="B484" s="29">
        <v>42629</v>
      </c>
      <c r="C484" s="11">
        <v>-71.449505486800007</v>
      </c>
      <c r="D484" s="11">
        <v>41.4471520349</v>
      </c>
      <c r="E484" s="5">
        <v>334</v>
      </c>
      <c r="G484" s="8">
        <v>34.348199999999999</v>
      </c>
      <c r="H484" s="1"/>
      <c r="I484" s="1"/>
      <c r="J484" s="1"/>
      <c r="K484" s="1"/>
      <c r="L484" s="1"/>
      <c r="M484" s="1"/>
    </row>
    <row r="485" spans="1:13" x14ac:dyDescent="0.2">
      <c r="A485" s="2" t="s">
        <v>0</v>
      </c>
      <c r="B485" s="29">
        <v>42629</v>
      </c>
      <c r="C485" s="11">
        <v>-71.4495551535</v>
      </c>
      <c r="D485" s="11">
        <v>41.447096868300001</v>
      </c>
      <c r="E485" s="5">
        <v>270</v>
      </c>
      <c r="G485" s="8">
        <v>33.113</v>
      </c>
      <c r="H485" s="1"/>
      <c r="I485" s="1"/>
      <c r="J485" s="1"/>
      <c r="K485" s="1"/>
      <c r="L485" s="1"/>
      <c r="M485" s="1"/>
    </row>
    <row r="486" spans="1:13" x14ac:dyDescent="0.2">
      <c r="A486" s="2" t="s">
        <v>0</v>
      </c>
      <c r="B486" s="29">
        <v>42629</v>
      </c>
      <c r="C486" s="11">
        <v>-71.449413486899999</v>
      </c>
      <c r="D486" s="11">
        <v>41.447066701600001</v>
      </c>
      <c r="E486" s="5">
        <v>432</v>
      </c>
      <c r="F486" s="5">
        <v>39</v>
      </c>
      <c r="G486" s="8">
        <v>36.239600000000003</v>
      </c>
      <c r="H486" s="1"/>
      <c r="I486" s="1"/>
      <c r="J486" s="1"/>
      <c r="K486" s="1"/>
      <c r="L486" s="1"/>
      <c r="M486" s="1"/>
    </row>
    <row r="487" spans="1:13" x14ac:dyDescent="0.2">
      <c r="A487" s="2" t="s">
        <v>0</v>
      </c>
      <c r="B487" s="29">
        <v>42629</v>
      </c>
      <c r="C487" s="11">
        <v>-71.449359986900006</v>
      </c>
      <c r="D487" s="11">
        <v>41.446977701599998</v>
      </c>
      <c r="E487" s="5">
        <v>572</v>
      </c>
      <c r="G487" s="8">
        <v>38.941600000000001</v>
      </c>
      <c r="H487" s="1"/>
      <c r="I487" s="1"/>
      <c r="J487" s="1"/>
      <c r="K487" s="1"/>
      <c r="L487" s="1"/>
      <c r="M487" s="1"/>
    </row>
    <row r="488" spans="1:13" x14ac:dyDescent="0.2">
      <c r="A488" s="2" t="s">
        <v>0</v>
      </c>
      <c r="B488" s="29">
        <v>42629</v>
      </c>
      <c r="C488" s="11">
        <v>-71.449522486800007</v>
      </c>
      <c r="D488" s="11">
        <v>41.4469797016</v>
      </c>
      <c r="E488" s="5">
        <v>365</v>
      </c>
      <c r="F488" s="5">
        <v>40</v>
      </c>
      <c r="G488" s="8">
        <v>34.9465</v>
      </c>
      <c r="H488" s="1"/>
      <c r="I488" s="1"/>
      <c r="J488" s="1"/>
      <c r="K488" s="1"/>
      <c r="L488" s="1"/>
      <c r="M488" s="1"/>
    </row>
    <row r="489" spans="1:13" x14ac:dyDescent="0.2">
      <c r="A489" s="2" t="s">
        <v>0</v>
      </c>
      <c r="B489" s="29">
        <v>42629</v>
      </c>
      <c r="C489" s="11">
        <v>-71.4494244869</v>
      </c>
      <c r="D489" s="11">
        <v>41.446918868300003</v>
      </c>
      <c r="E489" s="5">
        <v>447</v>
      </c>
      <c r="G489" s="8">
        <v>36.5291</v>
      </c>
      <c r="H489" s="1"/>
      <c r="I489" s="1"/>
      <c r="J489" s="1"/>
      <c r="K489" s="1"/>
      <c r="L489" s="1"/>
      <c r="M489" s="1"/>
    </row>
    <row r="490" spans="1:13" x14ac:dyDescent="0.2">
      <c r="A490" s="2" t="s">
        <v>0</v>
      </c>
      <c r="B490" s="29">
        <v>42629</v>
      </c>
      <c r="C490" s="11">
        <v>-71.449396986899998</v>
      </c>
      <c r="D490" s="11">
        <v>41.446842868300003</v>
      </c>
      <c r="E490" s="5">
        <v>494</v>
      </c>
      <c r="F490" s="5">
        <v>39</v>
      </c>
      <c r="G490" s="8">
        <v>37.436199999999999</v>
      </c>
      <c r="H490" s="1"/>
      <c r="I490" s="1"/>
      <c r="J490" s="1"/>
      <c r="K490" s="1"/>
      <c r="L490" s="1"/>
      <c r="M490" s="1"/>
    </row>
    <row r="491" spans="1:13" x14ac:dyDescent="0.2">
      <c r="A491" s="2" t="s">
        <v>0</v>
      </c>
      <c r="B491" s="29">
        <v>42629</v>
      </c>
      <c r="C491" s="11">
        <v>-71.4495013202</v>
      </c>
      <c r="D491" s="11">
        <v>41.446854368300002</v>
      </c>
      <c r="E491" s="5">
        <v>412</v>
      </c>
      <c r="G491" s="8">
        <v>35.8536</v>
      </c>
      <c r="H491" s="1"/>
      <c r="I491" s="1"/>
      <c r="J491" s="1"/>
      <c r="K491" s="1"/>
      <c r="L491" s="1"/>
      <c r="M491" s="1"/>
    </row>
    <row r="492" spans="1:13" x14ac:dyDescent="0.2">
      <c r="A492" s="2" t="s">
        <v>0</v>
      </c>
      <c r="B492" s="29">
        <v>42629</v>
      </c>
      <c r="C492" s="11">
        <v>-71.449588820100004</v>
      </c>
      <c r="D492" s="11">
        <v>41.446861534999996</v>
      </c>
      <c r="E492" s="5">
        <v>405</v>
      </c>
      <c r="G492" s="8">
        <v>35.718499999999999</v>
      </c>
      <c r="H492" s="1"/>
      <c r="I492" s="1"/>
      <c r="J492" s="1"/>
      <c r="K492" s="1"/>
      <c r="L492" s="1"/>
      <c r="M492" s="1"/>
    </row>
    <row r="493" spans="1:13" x14ac:dyDescent="0.2">
      <c r="A493" s="2" t="s">
        <v>0</v>
      </c>
      <c r="B493" s="29">
        <v>42629</v>
      </c>
      <c r="C493" s="11">
        <v>-71.449632153500005</v>
      </c>
      <c r="D493" s="11">
        <v>41.446770201699998</v>
      </c>
      <c r="E493" s="5">
        <v>520</v>
      </c>
      <c r="F493" s="5">
        <v>41</v>
      </c>
      <c r="G493" s="8">
        <v>37.938000000000002</v>
      </c>
      <c r="H493" s="1"/>
      <c r="I493" s="1"/>
      <c r="J493" s="1"/>
      <c r="K493" s="1"/>
      <c r="L493" s="1"/>
      <c r="M493" s="1"/>
    </row>
    <row r="494" spans="1:13" x14ac:dyDescent="0.2">
      <c r="A494" s="2" t="s">
        <v>0</v>
      </c>
      <c r="B494" s="29">
        <v>42629</v>
      </c>
      <c r="C494" s="11">
        <v>-71.449781986800005</v>
      </c>
      <c r="D494" s="11">
        <v>41.446722368400003</v>
      </c>
      <c r="E494" s="5">
        <v>584</v>
      </c>
      <c r="G494" s="8">
        <v>39.173200000000001</v>
      </c>
      <c r="H494" s="1"/>
      <c r="I494" s="1"/>
      <c r="J494" s="1"/>
      <c r="K494" s="1"/>
      <c r="L494" s="1"/>
      <c r="M494" s="1"/>
    </row>
    <row r="495" spans="1:13" x14ac:dyDescent="0.2">
      <c r="A495" s="2" t="s">
        <v>0</v>
      </c>
      <c r="B495" s="29">
        <v>42629</v>
      </c>
      <c r="C495" s="11">
        <v>-71.449847986699993</v>
      </c>
      <c r="D495" s="11">
        <v>41.446791868399998</v>
      </c>
      <c r="E495" s="5">
        <v>336</v>
      </c>
      <c r="G495" s="8">
        <v>34.386800000000001</v>
      </c>
      <c r="H495" s="1"/>
      <c r="I495" s="1"/>
      <c r="J495" s="1"/>
      <c r="K495" s="1"/>
      <c r="L495" s="1"/>
      <c r="M495" s="1"/>
    </row>
    <row r="496" spans="1:13" x14ac:dyDescent="0.2">
      <c r="A496" s="2" t="s">
        <v>0</v>
      </c>
      <c r="B496" s="29">
        <v>42629</v>
      </c>
      <c r="C496" s="11">
        <v>-71.449936486699997</v>
      </c>
      <c r="D496" s="11">
        <v>41.446819201700002</v>
      </c>
      <c r="E496" s="5">
        <v>298</v>
      </c>
      <c r="F496" s="5">
        <v>38</v>
      </c>
      <c r="G496" s="8">
        <v>33.653400000000005</v>
      </c>
      <c r="H496" s="1"/>
      <c r="I496" s="1"/>
      <c r="J496" s="1"/>
      <c r="K496" s="1"/>
      <c r="L496" s="1"/>
      <c r="M496" s="1"/>
    </row>
    <row r="497" spans="1:13" x14ac:dyDescent="0.2">
      <c r="A497" s="2" t="s">
        <v>0</v>
      </c>
      <c r="B497" s="29">
        <v>42629</v>
      </c>
      <c r="C497" s="11">
        <v>-71.450027320000004</v>
      </c>
      <c r="D497" s="11">
        <v>41.446725534999999</v>
      </c>
      <c r="E497" s="5">
        <v>433</v>
      </c>
      <c r="G497" s="8">
        <v>36.258900000000004</v>
      </c>
      <c r="H497" s="1"/>
      <c r="I497" s="1"/>
      <c r="J497" s="1"/>
      <c r="K497" s="1"/>
      <c r="L497" s="1"/>
      <c r="M497" s="1"/>
    </row>
    <row r="498" spans="1:13" x14ac:dyDescent="0.2">
      <c r="A498" s="2" t="s">
        <v>0</v>
      </c>
      <c r="B498" s="29">
        <v>42629</v>
      </c>
      <c r="C498" s="11">
        <v>-71.450150486599995</v>
      </c>
      <c r="D498" s="11">
        <v>41.446643368399997</v>
      </c>
      <c r="E498" s="5">
        <v>459</v>
      </c>
      <c r="F498" s="5">
        <v>40</v>
      </c>
      <c r="G498" s="8">
        <v>36.7607</v>
      </c>
      <c r="H498" s="1"/>
      <c r="I498" s="1"/>
      <c r="J498" s="1"/>
      <c r="K498" s="1"/>
      <c r="L498" s="1"/>
      <c r="M498" s="1"/>
    </row>
    <row r="499" spans="1:13" x14ac:dyDescent="0.2">
      <c r="A499" s="2" t="s">
        <v>0</v>
      </c>
      <c r="B499" s="29">
        <v>42629</v>
      </c>
      <c r="C499" s="11">
        <v>-71.450172486599996</v>
      </c>
      <c r="D499" s="11">
        <v>41.446803368399998</v>
      </c>
      <c r="E499" s="5">
        <v>345</v>
      </c>
      <c r="G499" s="8">
        <v>34.560500000000005</v>
      </c>
      <c r="H499" s="1"/>
      <c r="I499" s="1"/>
      <c r="J499" s="1"/>
      <c r="K499" s="1"/>
      <c r="L499" s="1"/>
      <c r="M499" s="1"/>
    </row>
    <row r="500" spans="1:13" x14ac:dyDescent="0.2">
      <c r="A500" s="2" t="s">
        <v>0</v>
      </c>
      <c r="B500" s="29">
        <v>42629</v>
      </c>
      <c r="C500" s="11">
        <v>-71.450148819999995</v>
      </c>
      <c r="D500" s="11">
        <v>41.446919035000001</v>
      </c>
      <c r="E500" s="5">
        <v>279</v>
      </c>
      <c r="G500" s="8">
        <v>33.286700000000003</v>
      </c>
      <c r="H500" s="1"/>
      <c r="I500" s="1"/>
      <c r="J500" s="1"/>
      <c r="K500" s="1"/>
      <c r="L500" s="1"/>
      <c r="M500" s="1"/>
    </row>
    <row r="501" spans="1:13" x14ac:dyDescent="0.2">
      <c r="A501" s="2" t="s">
        <v>0</v>
      </c>
      <c r="B501" s="29">
        <v>42629</v>
      </c>
      <c r="C501" s="11">
        <v>-71.450295819900006</v>
      </c>
      <c r="D501" s="11">
        <v>41.4469058683</v>
      </c>
      <c r="E501" s="5">
        <v>293</v>
      </c>
      <c r="F501" s="5">
        <v>34</v>
      </c>
      <c r="G501" s="8">
        <v>33.556899999999999</v>
      </c>
      <c r="H501" s="1"/>
      <c r="I501" s="1"/>
      <c r="J501" s="1"/>
      <c r="K501" s="1"/>
      <c r="L501" s="1"/>
      <c r="M501" s="1"/>
    </row>
    <row r="502" spans="1:13" x14ac:dyDescent="0.2">
      <c r="A502" s="2" t="s">
        <v>0</v>
      </c>
      <c r="B502" s="29">
        <v>42629</v>
      </c>
      <c r="C502" s="11">
        <v>-71.450371653199994</v>
      </c>
      <c r="D502" s="11">
        <v>41.446815534999999</v>
      </c>
      <c r="E502" s="5">
        <v>339</v>
      </c>
      <c r="G502" s="8">
        <v>34.444699999999997</v>
      </c>
      <c r="H502" s="1"/>
      <c r="I502" s="1"/>
      <c r="J502" s="1"/>
      <c r="K502" s="1"/>
      <c r="L502" s="1"/>
      <c r="M502" s="1"/>
    </row>
    <row r="503" spans="1:13" x14ac:dyDescent="0.2">
      <c r="A503" s="2" t="s">
        <v>0</v>
      </c>
      <c r="B503" s="29">
        <v>42629</v>
      </c>
      <c r="C503" s="11">
        <v>-71.450453319900006</v>
      </c>
      <c r="D503" s="11">
        <v>41.446698701700001</v>
      </c>
      <c r="E503" s="5">
        <v>573</v>
      </c>
      <c r="F503" s="5">
        <v>30</v>
      </c>
      <c r="G503" s="8">
        <v>38.960900000000002</v>
      </c>
      <c r="H503" s="1"/>
      <c r="I503" s="1"/>
      <c r="J503" s="1"/>
      <c r="K503" s="1"/>
      <c r="L503" s="1"/>
      <c r="M503" s="1"/>
    </row>
    <row r="504" spans="1:13" x14ac:dyDescent="0.2">
      <c r="A504" s="2" t="s">
        <v>0</v>
      </c>
      <c r="B504" s="29">
        <v>42629</v>
      </c>
      <c r="C504" s="11">
        <v>-71.450612653199997</v>
      </c>
      <c r="D504" s="11">
        <v>41.446577701800003</v>
      </c>
      <c r="E504" s="5">
        <v>207</v>
      </c>
      <c r="G504" s="8">
        <v>31.897100000000002</v>
      </c>
      <c r="H504" s="1"/>
      <c r="I504" s="1"/>
      <c r="J504" s="1"/>
      <c r="K504" s="1"/>
      <c r="L504" s="1"/>
      <c r="M504" s="1"/>
    </row>
    <row r="505" spans="1:13" x14ac:dyDescent="0.2">
      <c r="A505" s="2" t="s">
        <v>0</v>
      </c>
      <c r="B505" s="29">
        <v>42629</v>
      </c>
      <c r="C505" s="11">
        <v>-71.450609653100003</v>
      </c>
      <c r="D505" s="11">
        <v>41.446749868399998</v>
      </c>
      <c r="E505" s="5">
        <v>397</v>
      </c>
      <c r="F505" s="5">
        <v>31</v>
      </c>
      <c r="G505" s="8">
        <v>35.564100000000003</v>
      </c>
      <c r="H505" s="1"/>
      <c r="I505" s="1"/>
      <c r="J505" s="1"/>
      <c r="K505" s="1"/>
      <c r="L505" s="1"/>
      <c r="M505" s="1"/>
    </row>
    <row r="506" spans="1:13" x14ac:dyDescent="0.2">
      <c r="A506" s="2" t="s">
        <v>0</v>
      </c>
      <c r="B506" s="29">
        <v>42629</v>
      </c>
      <c r="C506" s="11">
        <v>-71.450547819799993</v>
      </c>
      <c r="D506" s="11">
        <v>41.446850034999997</v>
      </c>
      <c r="E506" s="5">
        <v>232</v>
      </c>
      <c r="G506" s="8">
        <v>32.379600000000003</v>
      </c>
      <c r="H506" s="1"/>
      <c r="I506" s="1"/>
      <c r="J506" s="1"/>
      <c r="K506" s="1"/>
      <c r="L506" s="1"/>
      <c r="M506" s="1"/>
    </row>
    <row r="507" spans="1:13" x14ac:dyDescent="0.2">
      <c r="A507" s="2" t="s">
        <v>0</v>
      </c>
      <c r="B507" s="29">
        <v>42629</v>
      </c>
      <c r="C507" s="11">
        <v>-71.450444986500003</v>
      </c>
      <c r="D507" s="11">
        <v>41.447008035000003</v>
      </c>
      <c r="E507" s="5">
        <v>210</v>
      </c>
      <c r="F507" s="5">
        <v>28</v>
      </c>
      <c r="G507" s="8">
        <v>31.955000000000002</v>
      </c>
      <c r="H507" s="1"/>
      <c r="I507" s="1"/>
      <c r="J507" s="1"/>
      <c r="K507" s="1"/>
      <c r="L507" s="1"/>
      <c r="M507" s="1"/>
    </row>
    <row r="508" spans="1:13" x14ac:dyDescent="0.2">
      <c r="A508" s="2" t="s">
        <v>0</v>
      </c>
      <c r="B508" s="29">
        <v>42629</v>
      </c>
      <c r="C508" s="11">
        <v>-71.450584653099995</v>
      </c>
      <c r="D508" s="11">
        <v>41.4469327017</v>
      </c>
      <c r="E508" s="5">
        <v>173</v>
      </c>
      <c r="F508" s="5">
        <v>28</v>
      </c>
      <c r="G508" s="8">
        <v>31.2409</v>
      </c>
      <c r="H508" s="1"/>
      <c r="I508" s="1"/>
      <c r="J508" s="1"/>
      <c r="K508" s="1"/>
      <c r="L508" s="1"/>
      <c r="M508" s="1"/>
    </row>
    <row r="509" spans="1:13" x14ac:dyDescent="0.2">
      <c r="A509" s="2" t="s">
        <v>0</v>
      </c>
      <c r="B509" s="29">
        <v>42629</v>
      </c>
      <c r="C509" s="11">
        <v>-71.450788819699994</v>
      </c>
      <c r="D509" s="11">
        <v>41.446898535000003</v>
      </c>
      <c r="E509" s="5">
        <v>162</v>
      </c>
      <c r="G509" s="8">
        <v>31.028600000000001</v>
      </c>
      <c r="H509" s="1"/>
      <c r="I509" s="1"/>
      <c r="J509" s="1"/>
      <c r="K509" s="1"/>
      <c r="L509" s="1"/>
      <c r="M509" s="1"/>
    </row>
    <row r="510" spans="1:13" x14ac:dyDescent="0.2">
      <c r="A510" s="2" t="s">
        <v>0</v>
      </c>
      <c r="B510" s="29">
        <v>42629</v>
      </c>
      <c r="C510" s="11">
        <v>-71.450672153100001</v>
      </c>
      <c r="D510" s="11">
        <v>41.446988201700002</v>
      </c>
      <c r="E510" s="5">
        <v>120</v>
      </c>
      <c r="G510" s="8">
        <v>30.218</v>
      </c>
      <c r="H510" s="1"/>
      <c r="I510" s="1"/>
      <c r="J510" s="1"/>
      <c r="K510" s="1"/>
      <c r="L510" s="1"/>
      <c r="M510" s="1"/>
    </row>
    <row r="511" spans="1:13" x14ac:dyDescent="0.2">
      <c r="A511" s="2" t="s">
        <v>0</v>
      </c>
      <c r="B511" s="29">
        <v>42629</v>
      </c>
      <c r="C511" s="11">
        <v>-71.450688153100003</v>
      </c>
      <c r="D511" s="11">
        <v>41.447106368299998</v>
      </c>
      <c r="E511" s="5">
        <v>165</v>
      </c>
      <c r="G511" s="8">
        <v>31.086500000000001</v>
      </c>
      <c r="H511" s="1"/>
      <c r="I511" s="1"/>
      <c r="J511" s="1"/>
      <c r="K511" s="1"/>
      <c r="L511" s="1"/>
      <c r="M511" s="1"/>
    </row>
    <row r="512" spans="1:13" x14ac:dyDescent="0.2">
      <c r="A512" s="2" t="s">
        <v>0</v>
      </c>
      <c r="B512" s="29">
        <v>42629</v>
      </c>
      <c r="C512" s="11">
        <v>-71.450886986399993</v>
      </c>
      <c r="D512" s="11">
        <v>41.447047868299997</v>
      </c>
      <c r="E512" s="5">
        <v>127</v>
      </c>
      <c r="G512" s="8">
        <v>30.353100000000001</v>
      </c>
      <c r="H512" s="1"/>
      <c r="I512" s="1"/>
      <c r="J512" s="1"/>
      <c r="K512" s="1"/>
      <c r="L512" s="1"/>
      <c r="M512" s="1"/>
    </row>
    <row r="513" spans="1:13" x14ac:dyDescent="0.2">
      <c r="A513" s="2" t="s">
        <v>0</v>
      </c>
      <c r="B513" s="29">
        <v>42629</v>
      </c>
      <c r="C513" s="11">
        <v>-71.450843319699999</v>
      </c>
      <c r="D513" s="11">
        <v>41.447103868299997</v>
      </c>
      <c r="E513" s="5">
        <v>130</v>
      </c>
      <c r="G513" s="8">
        <v>30.411000000000001</v>
      </c>
      <c r="H513" s="1"/>
      <c r="I513" s="1"/>
      <c r="J513" s="1"/>
      <c r="K513" s="1"/>
      <c r="L513" s="1"/>
      <c r="M513" s="1"/>
    </row>
    <row r="514" spans="1:13" x14ac:dyDescent="0.2">
      <c r="A514" s="2" t="s">
        <v>0</v>
      </c>
      <c r="B514" s="29">
        <v>42650</v>
      </c>
      <c r="C514" s="11">
        <v>-71.4494091535</v>
      </c>
      <c r="D514" s="11">
        <v>41.448048534800002</v>
      </c>
      <c r="E514" s="5">
        <v>532</v>
      </c>
      <c r="G514" s="8">
        <v>40.4514</v>
      </c>
      <c r="H514" s="1"/>
      <c r="I514" s="1"/>
      <c r="J514" s="1"/>
      <c r="K514" s="1"/>
      <c r="L514" s="1"/>
      <c r="M514" s="1"/>
    </row>
    <row r="515" spans="1:13" x14ac:dyDescent="0.2">
      <c r="A515" s="2" t="s">
        <v>0</v>
      </c>
      <c r="B515" s="29">
        <v>42650</v>
      </c>
      <c r="C515" s="11">
        <v>-71.449441320099993</v>
      </c>
      <c r="D515" s="11">
        <v>41.447856034799997</v>
      </c>
      <c r="E515" s="5">
        <v>375</v>
      </c>
      <c r="F515" s="5">
        <v>34</v>
      </c>
      <c r="G515" s="8">
        <v>35.160499999999999</v>
      </c>
      <c r="H515" s="1"/>
      <c r="I515" s="1"/>
      <c r="J515" s="1"/>
      <c r="K515" s="1"/>
      <c r="L515" s="1"/>
      <c r="M515" s="1"/>
    </row>
    <row r="516" spans="1:13" x14ac:dyDescent="0.2">
      <c r="A516" s="2" t="s">
        <v>0</v>
      </c>
      <c r="B516" s="29">
        <v>42650</v>
      </c>
      <c r="C516" s="11">
        <v>-71.449395986799999</v>
      </c>
      <c r="D516" s="11">
        <v>41.448017868100003</v>
      </c>
      <c r="E516" s="5">
        <v>483</v>
      </c>
      <c r="G516" s="8">
        <v>38.8001</v>
      </c>
      <c r="H516" s="1"/>
      <c r="I516" s="1"/>
      <c r="J516" s="1"/>
      <c r="K516" s="1"/>
      <c r="L516" s="1"/>
      <c r="M516" s="1"/>
    </row>
    <row r="517" spans="1:13" x14ac:dyDescent="0.2">
      <c r="A517" s="2" t="s">
        <v>0</v>
      </c>
      <c r="B517" s="29">
        <v>42650</v>
      </c>
      <c r="C517" s="11">
        <v>-71.449501486800003</v>
      </c>
      <c r="D517" s="11">
        <v>41.447927201500001</v>
      </c>
      <c r="E517" s="5">
        <v>423</v>
      </c>
      <c r="G517" s="8">
        <v>36.778100000000002</v>
      </c>
      <c r="H517" s="1"/>
      <c r="I517" s="1"/>
      <c r="J517" s="1"/>
      <c r="K517" s="1"/>
      <c r="L517" s="1"/>
      <c r="M517" s="1"/>
    </row>
    <row r="518" spans="1:13" x14ac:dyDescent="0.2">
      <c r="A518" s="2" t="s">
        <v>0</v>
      </c>
      <c r="B518" s="29">
        <v>42650</v>
      </c>
      <c r="C518" s="11">
        <v>-71.449380486799996</v>
      </c>
      <c r="D518" s="11">
        <v>41.447969034800003</v>
      </c>
      <c r="E518" s="5">
        <v>563</v>
      </c>
      <c r="F518" s="5">
        <v>34</v>
      </c>
      <c r="G518" s="8">
        <v>41.496099999999998</v>
      </c>
      <c r="H518" s="1"/>
      <c r="I518" s="1"/>
      <c r="J518" s="1"/>
      <c r="K518" s="1"/>
      <c r="L518" s="1"/>
      <c r="M518" s="1"/>
    </row>
    <row r="519" spans="1:13" x14ac:dyDescent="0.2">
      <c r="A519" s="2" t="s">
        <v>0</v>
      </c>
      <c r="B519" s="29">
        <v>42650</v>
      </c>
      <c r="C519" s="11">
        <v>-71.449490820099996</v>
      </c>
      <c r="D519" s="11">
        <v>41.447893201500001</v>
      </c>
      <c r="E519" s="5">
        <v>446</v>
      </c>
      <c r="G519" s="8">
        <v>37.553200000000004</v>
      </c>
      <c r="H519" s="1"/>
      <c r="I519" s="1"/>
      <c r="J519" s="1"/>
      <c r="K519" s="1"/>
      <c r="L519" s="1"/>
      <c r="M519" s="1"/>
    </row>
    <row r="520" spans="1:13" x14ac:dyDescent="0.2">
      <c r="A520" s="2" t="s">
        <v>0</v>
      </c>
      <c r="B520" s="29">
        <v>42650</v>
      </c>
      <c r="C520" s="11">
        <v>-71.449363820200006</v>
      </c>
      <c r="D520" s="11">
        <v>41.447876368099998</v>
      </c>
      <c r="E520" s="5">
        <v>531</v>
      </c>
      <c r="G520" s="8">
        <v>40.417699999999996</v>
      </c>
      <c r="H520" s="1"/>
      <c r="I520" s="1"/>
      <c r="J520" s="1"/>
      <c r="K520" s="1"/>
      <c r="L520" s="1"/>
      <c r="M520" s="1"/>
    </row>
    <row r="521" spans="1:13" x14ac:dyDescent="0.2">
      <c r="A521" s="2" t="s">
        <v>0</v>
      </c>
      <c r="B521" s="29">
        <v>42650</v>
      </c>
      <c r="C521" s="11">
        <v>-71.449464153500003</v>
      </c>
      <c r="D521" s="11">
        <v>41.447809368100003</v>
      </c>
      <c r="E521" s="5">
        <v>459</v>
      </c>
      <c r="F521" s="5">
        <v>38</v>
      </c>
      <c r="G521" s="8">
        <v>37.991300000000003</v>
      </c>
      <c r="H521" s="1"/>
      <c r="I521" s="1"/>
      <c r="J521" s="1"/>
      <c r="K521" s="1"/>
      <c r="L521" s="1"/>
      <c r="M521" s="1"/>
    </row>
    <row r="522" spans="1:13" x14ac:dyDescent="0.2">
      <c r="A522" s="2" t="s">
        <v>0</v>
      </c>
      <c r="B522" s="29">
        <v>42650</v>
      </c>
      <c r="C522" s="11">
        <v>-71.449520986799996</v>
      </c>
      <c r="D522" s="11">
        <v>41.447740534799998</v>
      </c>
      <c r="E522" s="5">
        <v>247</v>
      </c>
      <c r="F522" s="5">
        <v>25</v>
      </c>
      <c r="G522" s="8">
        <v>30.846899999999998</v>
      </c>
      <c r="H522" s="1"/>
      <c r="I522" s="1"/>
      <c r="J522" s="1"/>
      <c r="K522" s="1"/>
      <c r="L522" s="1"/>
      <c r="M522" s="1"/>
    </row>
    <row r="523" spans="1:13" x14ac:dyDescent="0.2">
      <c r="A523" s="2" t="s">
        <v>0</v>
      </c>
      <c r="B523" s="29">
        <v>42650</v>
      </c>
      <c r="C523" s="11">
        <v>-71.449385986799996</v>
      </c>
      <c r="D523" s="11">
        <v>41.447717701499997</v>
      </c>
      <c r="E523" s="5">
        <v>457</v>
      </c>
      <c r="G523" s="8">
        <v>37.923900000000003</v>
      </c>
      <c r="H523" s="1"/>
      <c r="I523" s="1"/>
      <c r="J523" s="1"/>
      <c r="K523" s="1"/>
      <c r="L523" s="1"/>
      <c r="M523" s="1"/>
    </row>
    <row r="524" spans="1:13" x14ac:dyDescent="0.2">
      <c r="A524" s="2" t="s">
        <v>0</v>
      </c>
      <c r="B524" s="29">
        <v>42650</v>
      </c>
      <c r="C524" s="11">
        <v>-71.449298153499996</v>
      </c>
      <c r="D524" s="11">
        <v>41.447637868199998</v>
      </c>
      <c r="E524" s="5">
        <v>626</v>
      </c>
      <c r="G524" s="8">
        <v>43.619199999999999</v>
      </c>
      <c r="H524" s="1"/>
      <c r="I524" s="1"/>
      <c r="J524" s="1"/>
      <c r="K524" s="1"/>
      <c r="L524" s="1"/>
      <c r="M524" s="1"/>
    </row>
    <row r="525" spans="1:13" x14ac:dyDescent="0.2">
      <c r="A525" s="2" t="s">
        <v>0</v>
      </c>
      <c r="B525" s="29">
        <v>42650</v>
      </c>
      <c r="C525" s="11">
        <v>-71.449404820200002</v>
      </c>
      <c r="D525" s="11">
        <v>41.447618201499999</v>
      </c>
      <c r="E525" s="5">
        <v>358</v>
      </c>
      <c r="F525" s="5">
        <v>36</v>
      </c>
      <c r="G525" s="8">
        <v>34.587600000000002</v>
      </c>
      <c r="H525" s="1"/>
      <c r="I525" s="1"/>
      <c r="J525" s="1"/>
      <c r="K525" s="1"/>
      <c r="L525" s="1"/>
      <c r="M525" s="1"/>
    </row>
    <row r="526" spans="1:13" x14ac:dyDescent="0.2">
      <c r="A526" s="2" t="s">
        <v>0</v>
      </c>
      <c r="B526" s="29">
        <v>42650</v>
      </c>
      <c r="C526" s="11">
        <v>-71.449532153500002</v>
      </c>
      <c r="D526" s="11">
        <v>41.447564868199997</v>
      </c>
      <c r="E526" s="5">
        <v>240</v>
      </c>
      <c r="G526" s="8">
        <v>30.611000000000001</v>
      </c>
      <c r="H526" s="1"/>
      <c r="I526" s="1"/>
      <c r="J526" s="1"/>
      <c r="K526" s="1"/>
      <c r="L526" s="1"/>
      <c r="M526" s="1"/>
    </row>
    <row r="527" spans="1:13" x14ac:dyDescent="0.2">
      <c r="A527" s="2" t="s">
        <v>0</v>
      </c>
      <c r="B527" s="29">
        <v>42650</v>
      </c>
      <c r="C527" s="11">
        <v>-71.449407820199994</v>
      </c>
      <c r="D527" s="11">
        <v>41.447517034900002</v>
      </c>
      <c r="E527" s="5">
        <v>488</v>
      </c>
      <c r="F527" s="5">
        <v>38</v>
      </c>
      <c r="G527" s="8">
        <v>38.968599999999995</v>
      </c>
      <c r="H527" s="1"/>
      <c r="I527" s="1"/>
      <c r="J527" s="1"/>
      <c r="K527" s="1"/>
      <c r="L527" s="1"/>
      <c r="M527" s="1"/>
    </row>
    <row r="528" spans="1:13" x14ac:dyDescent="0.2">
      <c r="A528" s="2" t="s">
        <v>0</v>
      </c>
      <c r="B528" s="29">
        <v>42650</v>
      </c>
      <c r="C528" s="11">
        <v>-71.449262820200005</v>
      </c>
      <c r="D528" s="11">
        <v>41.447469034900003</v>
      </c>
      <c r="E528" s="5">
        <v>571</v>
      </c>
      <c r="G528" s="8">
        <v>41.765699999999995</v>
      </c>
      <c r="H528" s="1"/>
      <c r="I528" s="1"/>
      <c r="J528" s="1"/>
      <c r="K528" s="1"/>
      <c r="L528" s="1"/>
      <c r="M528" s="1"/>
    </row>
    <row r="529" spans="1:13" x14ac:dyDescent="0.2">
      <c r="A529" s="2" t="s">
        <v>0</v>
      </c>
      <c r="B529" s="29">
        <v>42650</v>
      </c>
      <c r="C529" s="11">
        <v>-71.449433653499995</v>
      </c>
      <c r="D529" s="11">
        <v>41.447424201499999</v>
      </c>
      <c r="E529" s="5">
        <v>482</v>
      </c>
      <c r="G529" s="8">
        <v>38.766400000000004</v>
      </c>
      <c r="H529" s="1"/>
      <c r="I529" s="1"/>
      <c r="J529" s="1"/>
      <c r="K529" s="1"/>
      <c r="L529" s="1"/>
      <c r="M529" s="1"/>
    </row>
    <row r="530" spans="1:13" x14ac:dyDescent="0.2">
      <c r="A530" s="2" t="s">
        <v>0</v>
      </c>
      <c r="B530" s="29">
        <v>42650</v>
      </c>
      <c r="C530" s="11">
        <v>-71.449518653499993</v>
      </c>
      <c r="D530" s="11">
        <v>41.447407368199997</v>
      </c>
      <c r="E530" s="5">
        <v>306</v>
      </c>
      <c r="F530" s="5">
        <v>35</v>
      </c>
      <c r="G530" s="8">
        <v>32.8352</v>
      </c>
      <c r="H530" s="1"/>
      <c r="I530" s="1"/>
      <c r="J530" s="1"/>
      <c r="K530" s="1"/>
      <c r="L530" s="1"/>
      <c r="M530" s="1"/>
    </row>
    <row r="531" spans="1:13" x14ac:dyDescent="0.2">
      <c r="A531" s="2" t="s">
        <v>0</v>
      </c>
      <c r="B531" s="29">
        <v>42650</v>
      </c>
      <c r="C531" s="11">
        <v>-71.449438653499996</v>
      </c>
      <c r="D531" s="11">
        <v>41.447302868199998</v>
      </c>
      <c r="E531" s="5">
        <v>375</v>
      </c>
      <c r="G531" s="8">
        <v>35.160499999999999</v>
      </c>
      <c r="H531" s="1"/>
      <c r="I531" s="1"/>
      <c r="J531" s="1"/>
      <c r="K531" s="1"/>
      <c r="L531" s="1"/>
      <c r="M531" s="1"/>
    </row>
    <row r="532" spans="1:13" x14ac:dyDescent="0.2">
      <c r="A532" s="2" t="s">
        <v>0</v>
      </c>
      <c r="B532" s="29">
        <v>42650</v>
      </c>
      <c r="C532" s="11">
        <v>-71.449307986899996</v>
      </c>
      <c r="D532" s="11">
        <v>41.447257201600003</v>
      </c>
      <c r="E532" s="5">
        <v>592</v>
      </c>
      <c r="F532" s="5">
        <v>42</v>
      </c>
      <c r="G532" s="8">
        <v>42.473399999999998</v>
      </c>
      <c r="H532" s="1"/>
      <c r="I532" s="1"/>
      <c r="J532" s="1"/>
      <c r="K532" s="1"/>
      <c r="L532" s="1"/>
      <c r="M532" s="1"/>
    </row>
    <row r="533" spans="1:13" x14ac:dyDescent="0.2">
      <c r="A533" s="2" t="s">
        <v>0</v>
      </c>
      <c r="B533" s="29">
        <v>42650</v>
      </c>
      <c r="C533" s="11">
        <v>-71.449297320200003</v>
      </c>
      <c r="D533" s="11">
        <v>41.447171868300003</v>
      </c>
      <c r="E533" s="5">
        <v>559</v>
      </c>
      <c r="G533" s="8">
        <v>41.3613</v>
      </c>
      <c r="H533" s="1"/>
      <c r="I533" s="1"/>
      <c r="J533" s="1"/>
      <c r="K533" s="1"/>
      <c r="L533" s="1"/>
      <c r="M533" s="1"/>
    </row>
    <row r="534" spans="1:13" x14ac:dyDescent="0.2">
      <c r="A534" s="2" t="s">
        <v>0</v>
      </c>
      <c r="B534" s="29">
        <v>42650</v>
      </c>
      <c r="C534" s="11">
        <v>-71.449442153500001</v>
      </c>
      <c r="D534" s="11">
        <v>41.4471775349</v>
      </c>
      <c r="E534" s="5">
        <v>460</v>
      </c>
      <c r="G534" s="8">
        <v>38.024999999999999</v>
      </c>
      <c r="H534" s="1"/>
      <c r="I534" s="1"/>
      <c r="J534" s="1"/>
      <c r="K534" s="1"/>
      <c r="L534" s="1"/>
      <c r="M534" s="1"/>
    </row>
    <row r="535" spans="1:13" x14ac:dyDescent="0.2">
      <c r="A535" s="2" t="s">
        <v>0</v>
      </c>
      <c r="B535" s="29">
        <v>42650</v>
      </c>
      <c r="C535" s="11">
        <v>-71.449553486799999</v>
      </c>
      <c r="D535" s="11">
        <v>41.447118701599997</v>
      </c>
      <c r="E535" s="5">
        <v>292</v>
      </c>
      <c r="F535" s="5">
        <v>32</v>
      </c>
      <c r="G535" s="8">
        <v>32.363399999999999</v>
      </c>
      <c r="H535" s="1"/>
      <c r="I535" s="1"/>
      <c r="J535" s="1"/>
      <c r="K535" s="1"/>
      <c r="L535" s="1"/>
      <c r="M535" s="1"/>
    </row>
    <row r="536" spans="1:13" x14ac:dyDescent="0.2">
      <c r="A536" s="2" t="s">
        <v>0</v>
      </c>
      <c r="B536" s="29">
        <v>42650</v>
      </c>
      <c r="C536" s="11">
        <v>-71.449406320199998</v>
      </c>
      <c r="D536" s="11">
        <v>41.447063534999998</v>
      </c>
      <c r="E536" s="5">
        <v>449</v>
      </c>
      <c r="G536" s="8">
        <v>37.654299999999999</v>
      </c>
      <c r="H536" s="1"/>
      <c r="I536" s="1"/>
      <c r="J536" s="1"/>
      <c r="K536" s="1"/>
      <c r="L536" s="1"/>
      <c r="M536" s="1"/>
    </row>
    <row r="537" spans="1:13" x14ac:dyDescent="0.2">
      <c r="A537" s="2" t="s">
        <v>0</v>
      </c>
      <c r="B537" s="29">
        <v>42650</v>
      </c>
      <c r="C537" s="11">
        <v>-71.449355820199997</v>
      </c>
      <c r="D537" s="11">
        <v>41.446982534999997</v>
      </c>
      <c r="E537" s="5">
        <v>475</v>
      </c>
      <c r="F537" s="5">
        <v>43</v>
      </c>
      <c r="G537" s="8">
        <v>38.530500000000004</v>
      </c>
      <c r="H537" s="1"/>
      <c r="I537" s="1"/>
      <c r="J537" s="1"/>
      <c r="K537" s="1"/>
      <c r="L537" s="1"/>
      <c r="M537" s="1"/>
    </row>
    <row r="538" spans="1:13" x14ac:dyDescent="0.2">
      <c r="A538" s="2" t="s">
        <v>0</v>
      </c>
      <c r="B538" s="29">
        <v>42650</v>
      </c>
      <c r="C538" s="11">
        <v>-71.449470320200007</v>
      </c>
      <c r="D538" s="11">
        <v>41.446954701599999</v>
      </c>
      <c r="E538" s="5">
        <v>402</v>
      </c>
      <c r="G538" s="8">
        <v>36.070399999999999</v>
      </c>
      <c r="H538" s="1"/>
      <c r="I538" s="1"/>
      <c r="J538" s="1"/>
      <c r="K538" s="1"/>
      <c r="L538" s="1"/>
      <c r="M538" s="1"/>
    </row>
    <row r="539" spans="1:13" x14ac:dyDescent="0.2">
      <c r="A539" s="2" t="s">
        <v>0</v>
      </c>
      <c r="B539" s="29">
        <v>42650</v>
      </c>
      <c r="C539" s="11">
        <v>-71.4495271535</v>
      </c>
      <c r="D539" s="11">
        <v>41.446909201700002</v>
      </c>
      <c r="E539" s="5">
        <v>362</v>
      </c>
      <c r="G539" s="8">
        <v>34.7224</v>
      </c>
      <c r="H539" s="1"/>
      <c r="I539" s="1"/>
      <c r="J539" s="1"/>
      <c r="K539" s="1"/>
      <c r="L539" s="1"/>
      <c r="M539" s="1"/>
    </row>
    <row r="540" spans="1:13" x14ac:dyDescent="0.2">
      <c r="A540" s="2" t="s">
        <v>0</v>
      </c>
      <c r="B540" s="29">
        <v>42650</v>
      </c>
      <c r="C540" s="11">
        <v>-71.449431820200004</v>
      </c>
      <c r="D540" s="11">
        <v>41.446816034999998</v>
      </c>
      <c r="E540" s="5">
        <v>427</v>
      </c>
      <c r="F540" s="5">
        <v>46</v>
      </c>
      <c r="G540" s="8">
        <v>36.9129</v>
      </c>
      <c r="H540" s="1"/>
      <c r="I540" s="1"/>
      <c r="J540" s="1"/>
      <c r="K540" s="1"/>
      <c r="L540" s="1"/>
      <c r="M540" s="1"/>
    </row>
    <row r="541" spans="1:13" x14ac:dyDescent="0.2">
      <c r="A541" s="2" t="s">
        <v>0</v>
      </c>
      <c r="B541" s="29">
        <v>42650</v>
      </c>
      <c r="C541" s="11">
        <v>-71.449508653500004</v>
      </c>
      <c r="D541" s="11">
        <v>41.4467848683</v>
      </c>
      <c r="E541" s="5">
        <v>393</v>
      </c>
      <c r="G541" s="8">
        <v>35.767099999999999</v>
      </c>
      <c r="H541" s="1"/>
      <c r="I541" s="1"/>
      <c r="J541" s="1"/>
      <c r="K541" s="1"/>
      <c r="L541" s="1"/>
      <c r="M541" s="1"/>
    </row>
    <row r="542" spans="1:13" x14ac:dyDescent="0.2">
      <c r="A542" s="2" t="s">
        <v>0</v>
      </c>
      <c r="B542" s="29">
        <v>42650</v>
      </c>
      <c r="C542" s="11">
        <v>-71.449573153499998</v>
      </c>
      <c r="D542" s="11">
        <v>41.446834368300003</v>
      </c>
      <c r="E542" s="5">
        <v>413</v>
      </c>
      <c r="G542" s="8">
        <v>36.441099999999999</v>
      </c>
      <c r="H542" s="1"/>
      <c r="I542" s="1"/>
      <c r="J542" s="1"/>
      <c r="K542" s="1"/>
      <c r="L542" s="1"/>
      <c r="M542" s="1"/>
    </row>
    <row r="543" spans="1:13" x14ac:dyDescent="0.2">
      <c r="A543" s="2" t="s">
        <v>0</v>
      </c>
      <c r="B543" s="29">
        <v>42650</v>
      </c>
      <c r="C543" s="11">
        <v>-71.449696153399998</v>
      </c>
      <c r="D543" s="11">
        <v>41.4468353683</v>
      </c>
      <c r="E543" s="5">
        <v>449</v>
      </c>
      <c r="G543" s="8">
        <v>37.654299999999999</v>
      </c>
      <c r="H543" s="1"/>
      <c r="I543" s="1"/>
      <c r="J543" s="1"/>
      <c r="K543" s="1"/>
      <c r="L543" s="1"/>
      <c r="M543" s="1"/>
    </row>
    <row r="544" spans="1:13" x14ac:dyDescent="0.2">
      <c r="A544" s="2" t="s">
        <v>0</v>
      </c>
      <c r="B544" s="29">
        <v>42650</v>
      </c>
      <c r="C544" s="11">
        <v>-71.449683820100006</v>
      </c>
      <c r="D544" s="11">
        <v>41.4467518684</v>
      </c>
      <c r="E544" s="5">
        <v>486</v>
      </c>
      <c r="F544" s="5">
        <v>40</v>
      </c>
      <c r="G544" s="8">
        <v>38.901200000000003</v>
      </c>
      <c r="H544" s="1"/>
      <c r="I544" s="1"/>
      <c r="J544" s="1"/>
      <c r="K544" s="1"/>
      <c r="L544" s="1"/>
      <c r="M544" s="1"/>
    </row>
    <row r="545" spans="1:13" x14ac:dyDescent="0.2">
      <c r="A545" s="2" t="s">
        <v>0</v>
      </c>
      <c r="B545" s="29">
        <v>42650</v>
      </c>
      <c r="C545" s="11">
        <v>-71.449779320100006</v>
      </c>
      <c r="D545" s="11">
        <v>41.446717534999998</v>
      </c>
      <c r="E545" s="5">
        <v>467</v>
      </c>
      <c r="G545" s="8">
        <v>38.260899999999999</v>
      </c>
      <c r="H545" s="1"/>
      <c r="I545" s="1"/>
      <c r="J545" s="1"/>
      <c r="K545" s="1"/>
      <c r="L545" s="1"/>
      <c r="M545" s="1"/>
    </row>
    <row r="546" spans="1:13" x14ac:dyDescent="0.2">
      <c r="A546" s="2" t="s">
        <v>0</v>
      </c>
      <c r="B546" s="29">
        <v>42650</v>
      </c>
      <c r="C546" s="11">
        <v>-71.449856986699999</v>
      </c>
      <c r="D546" s="11">
        <v>41.446818868299999</v>
      </c>
      <c r="E546" s="5">
        <v>280</v>
      </c>
      <c r="G546" s="8">
        <v>31.959</v>
      </c>
      <c r="H546" s="1"/>
      <c r="I546" s="1"/>
      <c r="J546" s="1"/>
      <c r="K546" s="1"/>
      <c r="L546" s="1"/>
      <c r="M546" s="1"/>
    </row>
    <row r="547" spans="1:13" x14ac:dyDescent="0.2">
      <c r="A547" s="2" t="s">
        <v>0</v>
      </c>
      <c r="B547" s="29">
        <v>42650</v>
      </c>
      <c r="C547" s="11">
        <v>-71.449883986700002</v>
      </c>
      <c r="D547" s="11">
        <v>41.446712201700002</v>
      </c>
      <c r="E547" s="5">
        <v>460</v>
      </c>
      <c r="F547" s="5">
        <v>41</v>
      </c>
      <c r="G547" s="8">
        <v>38.024999999999999</v>
      </c>
      <c r="H547" s="1"/>
      <c r="I547" s="1"/>
      <c r="J547" s="1"/>
      <c r="K547" s="1"/>
      <c r="L547" s="1"/>
      <c r="M547" s="1"/>
    </row>
    <row r="548" spans="1:13" x14ac:dyDescent="0.2">
      <c r="A548" s="2" t="s">
        <v>0</v>
      </c>
      <c r="B548" s="29">
        <v>42650</v>
      </c>
      <c r="C548" s="11">
        <v>-71.449975820000006</v>
      </c>
      <c r="D548" s="11">
        <v>41.446674868400002</v>
      </c>
      <c r="E548" s="5">
        <v>405</v>
      </c>
      <c r="G548" s="8">
        <v>36.171500000000002</v>
      </c>
      <c r="H548" s="1"/>
      <c r="I548" s="1"/>
      <c r="J548" s="1"/>
      <c r="K548" s="1"/>
      <c r="L548" s="1"/>
      <c r="M548" s="1"/>
    </row>
    <row r="549" spans="1:13" x14ac:dyDescent="0.2">
      <c r="A549" s="2" t="s">
        <v>0</v>
      </c>
      <c r="B549" s="29">
        <v>42650</v>
      </c>
      <c r="C549" s="11">
        <v>-71.449970153400002</v>
      </c>
      <c r="D549" s="11">
        <v>41.446782368400001</v>
      </c>
      <c r="E549" s="5">
        <v>336</v>
      </c>
      <c r="G549" s="8">
        <v>33.846199999999996</v>
      </c>
      <c r="H549" s="1"/>
      <c r="I549" s="1"/>
      <c r="J549" s="1"/>
      <c r="K549" s="1"/>
      <c r="L549" s="1"/>
      <c r="M549" s="1"/>
    </row>
    <row r="550" spans="1:13" x14ac:dyDescent="0.2">
      <c r="A550" s="2" t="s">
        <v>0</v>
      </c>
      <c r="B550" s="29">
        <v>42650</v>
      </c>
      <c r="C550" s="11">
        <v>-71.45002332</v>
      </c>
      <c r="D550" s="11">
        <v>41.446852534999998</v>
      </c>
      <c r="E550" s="5">
        <v>286</v>
      </c>
      <c r="G550" s="8">
        <v>32.161200000000001</v>
      </c>
      <c r="H550" s="1"/>
      <c r="I550" s="1"/>
      <c r="J550" s="1"/>
      <c r="K550" s="1"/>
      <c r="L550" s="1"/>
      <c r="M550" s="1"/>
    </row>
    <row r="551" spans="1:13" x14ac:dyDescent="0.2">
      <c r="A551" s="2" t="s">
        <v>0</v>
      </c>
      <c r="B551" s="29">
        <v>42650</v>
      </c>
      <c r="C551" s="11">
        <v>-71.450125153299993</v>
      </c>
      <c r="D551" s="11">
        <v>41.446764368399997</v>
      </c>
      <c r="E551" s="5">
        <v>366</v>
      </c>
      <c r="F551" s="5">
        <v>36</v>
      </c>
      <c r="G551" s="8">
        <v>34.857199999999999</v>
      </c>
      <c r="H551" s="1"/>
      <c r="I551" s="1"/>
      <c r="J551" s="1"/>
      <c r="K551" s="1"/>
      <c r="L551" s="1"/>
      <c r="M551" s="1"/>
    </row>
    <row r="552" spans="1:13" x14ac:dyDescent="0.2">
      <c r="A552" s="2" t="s">
        <v>0</v>
      </c>
      <c r="B552" s="29">
        <v>42650</v>
      </c>
      <c r="C552" s="11">
        <v>-71.450262653300001</v>
      </c>
      <c r="D552" s="11">
        <v>41.4466992017</v>
      </c>
      <c r="E552" s="5">
        <v>508</v>
      </c>
      <c r="G552" s="8">
        <v>39.642600000000002</v>
      </c>
      <c r="H552" s="1"/>
      <c r="I552" s="1"/>
      <c r="J552" s="1"/>
      <c r="K552" s="1"/>
      <c r="L552" s="1"/>
      <c r="M552" s="1"/>
    </row>
    <row r="553" spans="1:13" x14ac:dyDescent="0.2">
      <c r="A553" s="2" t="s">
        <v>0</v>
      </c>
      <c r="B553" s="29">
        <v>42650</v>
      </c>
      <c r="C553" s="11">
        <v>-71.450399653199995</v>
      </c>
      <c r="D553" s="11">
        <v>41.446586035099998</v>
      </c>
      <c r="E553" s="5">
        <v>538</v>
      </c>
      <c r="G553" s="8">
        <v>40.653599999999997</v>
      </c>
      <c r="H553" s="1"/>
      <c r="I553" s="1"/>
      <c r="J553" s="1"/>
      <c r="K553" s="1"/>
      <c r="L553" s="1"/>
      <c r="M553" s="1"/>
    </row>
    <row r="554" spans="1:13" x14ac:dyDescent="0.2">
      <c r="A554" s="2" t="s">
        <v>0</v>
      </c>
      <c r="B554" s="29">
        <v>42650</v>
      </c>
      <c r="C554" s="11">
        <v>-71.450386486599996</v>
      </c>
      <c r="D554" s="11">
        <v>41.446738535000001</v>
      </c>
      <c r="E554" s="5">
        <v>561</v>
      </c>
      <c r="F554" s="5">
        <v>37</v>
      </c>
      <c r="G554" s="8">
        <v>41.428699999999999</v>
      </c>
      <c r="H554" s="1"/>
      <c r="I554" s="1"/>
      <c r="J554" s="1"/>
      <c r="K554" s="1"/>
      <c r="L554" s="1"/>
      <c r="M554" s="1"/>
    </row>
    <row r="555" spans="1:13" x14ac:dyDescent="0.2">
      <c r="A555" s="2" t="s">
        <v>0</v>
      </c>
      <c r="B555" s="29">
        <v>42650</v>
      </c>
      <c r="C555" s="11">
        <v>-71.450345819899994</v>
      </c>
      <c r="D555" s="11">
        <v>41.446897534999998</v>
      </c>
      <c r="E555" s="5">
        <v>359</v>
      </c>
      <c r="G555" s="8">
        <v>34.621299999999998</v>
      </c>
      <c r="H555" s="1"/>
      <c r="I555" s="1"/>
      <c r="J555" s="1"/>
      <c r="K555" s="1"/>
      <c r="L555" s="1"/>
      <c r="M555" s="1"/>
    </row>
    <row r="556" spans="1:13" x14ac:dyDescent="0.2">
      <c r="A556" s="2" t="s">
        <v>0</v>
      </c>
      <c r="B556" s="29">
        <v>42650</v>
      </c>
      <c r="C556" s="11">
        <v>-71.450318486599997</v>
      </c>
      <c r="D556" s="11">
        <v>41.446974201700002</v>
      </c>
      <c r="E556" s="5">
        <v>287</v>
      </c>
      <c r="F556" s="5">
        <v>32</v>
      </c>
      <c r="G556" s="8">
        <v>32.194900000000004</v>
      </c>
      <c r="H556" s="1"/>
      <c r="I556" s="1"/>
      <c r="J556" s="1"/>
      <c r="K556" s="1"/>
      <c r="L556" s="1"/>
      <c r="M556" s="1"/>
    </row>
    <row r="557" spans="1:13" x14ac:dyDescent="0.2">
      <c r="A557" s="2" t="s">
        <v>0</v>
      </c>
      <c r="B557" s="29">
        <v>42650</v>
      </c>
      <c r="C557" s="11">
        <v>-71.450442819900005</v>
      </c>
      <c r="D557" s="11">
        <v>41.446835201699997</v>
      </c>
      <c r="E557" s="5">
        <v>286</v>
      </c>
      <c r="G557" s="8">
        <v>32.161200000000001</v>
      </c>
      <c r="H557" s="1"/>
      <c r="I557" s="1"/>
      <c r="J557" s="1"/>
      <c r="K557" s="1"/>
      <c r="L557" s="1"/>
      <c r="M557" s="1"/>
    </row>
    <row r="558" spans="1:13" x14ac:dyDescent="0.2">
      <c r="A558" s="2" t="s">
        <v>0</v>
      </c>
      <c r="B558" s="29">
        <v>42650</v>
      </c>
      <c r="C558" s="11">
        <v>-71.450551653199994</v>
      </c>
      <c r="D558" s="11">
        <v>41.446707701699999</v>
      </c>
      <c r="E558" s="5">
        <v>466</v>
      </c>
      <c r="G558" s="8">
        <v>38.227199999999996</v>
      </c>
      <c r="H558" s="1"/>
      <c r="I558" s="1"/>
      <c r="J558" s="1"/>
      <c r="K558" s="1"/>
      <c r="L558" s="1"/>
      <c r="M558" s="1"/>
    </row>
    <row r="559" spans="1:13" x14ac:dyDescent="0.2">
      <c r="A559" s="2" t="s">
        <v>0</v>
      </c>
      <c r="B559" s="29">
        <v>42650</v>
      </c>
      <c r="C559" s="11">
        <v>-71.450591819799996</v>
      </c>
      <c r="D559" s="11">
        <v>41.446550368399997</v>
      </c>
      <c r="E559" s="5">
        <v>183</v>
      </c>
      <c r="F559" s="5">
        <v>29</v>
      </c>
      <c r="G559" s="8">
        <v>28.690100000000001</v>
      </c>
      <c r="H559" s="1"/>
      <c r="I559" s="1"/>
      <c r="J559" s="1"/>
      <c r="K559" s="1"/>
      <c r="L559" s="1"/>
      <c r="M559" s="1"/>
    </row>
    <row r="560" spans="1:13" x14ac:dyDescent="0.2">
      <c r="A560" s="2" t="s">
        <v>0</v>
      </c>
      <c r="B560" s="29">
        <v>42650</v>
      </c>
      <c r="C560" s="11">
        <v>-71.450574986500001</v>
      </c>
      <c r="D560" s="11">
        <v>41.446790701700003</v>
      </c>
      <c r="E560" s="5">
        <v>345</v>
      </c>
      <c r="G560" s="8">
        <v>34.149500000000003</v>
      </c>
      <c r="H560" s="1"/>
      <c r="I560" s="1"/>
      <c r="J560" s="1"/>
      <c r="K560" s="1"/>
      <c r="L560" s="1"/>
      <c r="M560" s="1"/>
    </row>
    <row r="561" spans="1:13" x14ac:dyDescent="0.2">
      <c r="A561" s="2" t="s">
        <v>0</v>
      </c>
      <c r="B561" s="29">
        <v>42650</v>
      </c>
      <c r="C561" s="11">
        <v>-71.450519653200004</v>
      </c>
      <c r="D561" s="11">
        <v>41.446908701700004</v>
      </c>
      <c r="E561" s="5">
        <v>205</v>
      </c>
      <c r="G561" s="8">
        <v>29.4315</v>
      </c>
      <c r="H561" s="1"/>
      <c r="I561" s="1"/>
      <c r="J561" s="1"/>
      <c r="K561" s="1"/>
      <c r="L561" s="1"/>
      <c r="M561" s="1"/>
    </row>
    <row r="562" spans="1:13" x14ac:dyDescent="0.2">
      <c r="A562" s="2" t="s">
        <v>0</v>
      </c>
      <c r="B562" s="29">
        <v>42650</v>
      </c>
      <c r="C562" s="11">
        <v>-71.450514486499998</v>
      </c>
      <c r="D562" s="11">
        <v>41.447026035</v>
      </c>
      <c r="E562" s="5">
        <v>236</v>
      </c>
      <c r="F562" s="5">
        <v>31</v>
      </c>
      <c r="G562" s="8">
        <v>30.476199999999999</v>
      </c>
      <c r="H562" s="1"/>
      <c r="I562" s="1"/>
      <c r="J562" s="1"/>
      <c r="K562" s="1"/>
      <c r="L562" s="1"/>
      <c r="M562" s="1"/>
    </row>
    <row r="563" spans="1:13" x14ac:dyDescent="0.2">
      <c r="A563" s="2" t="s">
        <v>0</v>
      </c>
      <c r="B563" s="29">
        <v>42650</v>
      </c>
      <c r="C563" s="11">
        <v>-71.450676819799995</v>
      </c>
      <c r="D563" s="11">
        <v>41.446954868299997</v>
      </c>
      <c r="E563" s="5">
        <v>140</v>
      </c>
      <c r="G563" s="8">
        <v>27.241</v>
      </c>
      <c r="H563" s="1"/>
      <c r="I563" s="1"/>
      <c r="J563" s="1"/>
      <c r="K563" s="1"/>
      <c r="L563" s="1"/>
      <c r="M563" s="1"/>
    </row>
    <row r="564" spans="1:13" x14ac:dyDescent="0.2">
      <c r="A564" s="2" t="s">
        <v>0</v>
      </c>
      <c r="B564" s="29">
        <v>42650</v>
      </c>
      <c r="C564" s="11">
        <v>-71.450806819700006</v>
      </c>
      <c r="D564" s="11">
        <v>41.446957201700002</v>
      </c>
      <c r="E564" s="5">
        <v>150</v>
      </c>
      <c r="G564" s="8">
        <v>27.577999999999999</v>
      </c>
      <c r="H564" s="1"/>
      <c r="I564" s="1"/>
      <c r="J564" s="1"/>
      <c r="K564" s="1"/>
      <c r="L564" s="1"/>
      <c r="M564" s="1"/>
    </row>
    <row r="565" spans="1:13" x14ac:dyDescent="0.2">
      <c r="A565" s="2" t="s">
        <v>0</v>
      </c>
      <c r="B565" s="29">
        <v>42650</v>
      </c>
      <c r="C565" s="11">
        <v>-71.450737319799998</v>
      </c>
      <c r="D565" s="11">
        <v>41.447042535000001</v>
      </c>
      <c r="E565" s="5">
        <v>150</v>
      </c>
      <c r="G565" s="8">
        <v>27.577999999999999</v>
      </c>
      <c r="H565" s="1"/>
      <c r="I565" s="1"/>
      <c r="J565" s="1"/>
      <c r="K565" s="1"/>
      <c r="L565" s="1"/>
      <c r="M565" s="1"/>
    </row>
    <row r="566" spans="1:13" x14ac:dyDescent="0.2">
      <c r="A566" s="2" t="s">
        <v>0</v>
      </c>
      <c r="B566" s="29">
        <v>42650</v>
      </c>
      <c r="C566" s="11">
        <v>-71.450748653100007</v>
      </c>
      <c r="D566" s="11">
        <v>41.447119201600003</v>
      </c>
      <c r="E566" s="5">
        <v>120</v>
      </c>
      <c r="F566" s="5">
        <v>24</v>
      </c>
      <c r="G566" s="8">
        <v>26.567</v>
      </c>
      <c r="H566" s="1"/>
      <c r="I566" s="1"/>
      <c r="J566" s="1"/>
      <c r="K566" s="1"/>
      <c r="L566" s="1"/>
      <c r="M566" s="1"/>
    </row>
    <row r="567" spans="1:13" x14ac:dyDescent="0.2">
      <c r="A567" s="2" t="s">
        <v>0</v>
      </c>
      <c r="B567" s="29">
        <v>42650</v>
      </c>
      <c r="C567" s="11">
        <v>-71.450857653</v>
      </c>
      <c r="D567" s="11">
        <v>41.4470697016</v>
      </c>
      <c r="E567" s="5">
        <v>100</v>
      </c>
      <c r="G567" s="8">
        <v>25.893000000000001</v>
      </c>
      <c r="H567" s="1"/>
      <c r="I567" s="1"/>
      <c r="J567" s="1"/>
      <c r="K567" s="1"/>
      <c r="L567" s="1"/>
      <c r="M567" s="1"/>
    </row>
    <row r="568" spans="1:13" x14ac:dyDescent="0.2">
      <c r="A568" s="2" t="s">
        <v>0</v>
      </c>
      <c r="B568" s="29">
        <v>42671</v>
      </c>
      <c r="C568" s="11">
        <v>-71.449430653500002</v>
      </c>
      <c r="D568" s="11">
        <v>41.4482125348</v>
      </c>
      <c r="E568" s="5">
        <v>460</v>
      </c>
      <c r="G568" s="8">
        <v>37.116</v>
      </c>
      <c r="H568" s="1"/>
      <c r="I568" s="1"/>
      <c r="J568" s="1"/>
      <c r="K568" s="1"/>
      <c r="L568" s="1"/>
      <c r="M568" s="1"/>
    </row>
    <row r="569" spans="1:13" x14ac:dyDescent="0.2">
      <c r="A569" s="2" t="s">
        <v>0</v>
      </c>
      <c r="B569" s="29">
        <v>42671</v>
      </c>
      <c r="C569" s="11">
        <v>-71.449562986800004</v>
      </c>
      <c r="D569" s="11">
        <v>41.4480885348</v>
      </c>
      <c r="E569" s="5">
        <v>385</v>
      </c>
      <c r="F569" s="5">
        <v>33</v>
      </c>
      <c r="G569" s="8">
        <v>35.180999999999997</v>
      </c>
      <c r="H569" s="1"/>
      <c r="I569" s="1"/>
      <c r="J569" s="1"/>
      <c r="K569" s="1"/>
      <c r="L569" s="1"/>
      <c r="M569" s="1"/>
    </row>
    <row r="570" spans="1:13" x14ac:dyDescent="0.2">
      <c r="A570" s="2" t="s">
        <v>0</v>
      </c>
      <c r="B570" s="29">
        <v>42671</v>
      </c>
      <c r="C570" s="11">
        <v>-71.449396153500004</v>
      </c>
      <c r="D570" s="11">
        <v>41.448065034800003</v>
      </c>
      <c r="E570" s="5">
        <v>543</v>
      </c>
      <c r="G570" s="8">
        <v>39.257400000000004</v>
      </c>
      <c r="H570" s="1"/>
      <c r="I570" s="1"/>
      <c r="J570" s="1"/>
      <c r="K570" s="1"/>
      <c r="L570" s="1"/>
      <c r="M570" s="1"/>
    </row>
    <row r="571" spans="1:13" x14ac:dyDescent="0.2">
      <c r="A571" s="2" t="s">
        <v>0</v>
      </c>
      <c r="B571" s="29">
        <v>42671</v>
      </c>
      <c r="C571" s="11">
        <v>-71.449530653400004</v>
      </c>
      <c r="D571" s="11">
        <v>41.4479543681</v>
      </c>
      <c r="E571" s="5">
        <v>437</v>
      </c>
      <c r="G571" s="8">
        <v>36.522599999999997</v>
      </c>
      <c r="H571" s="1"/>
      <c r="I571" s="1"/>
      <c r="J571" s="1"/>
      <c r="K571" s="1"/>
      <c r="L571" s="1"/>
      <c r="M571" s="1"/>
    </row>
    <row r="572" spans="1:13" x14ac:dyDescent="0.2">
      <c r="A572" s="2" t="s">
        <v>0</v>
      </c>
      <c r="B572" s="29">
        <v>42671</v>
      </c>
      <c r="C572" s="11">
        <v>-71.449399820099998</v>
      </c>
      <c r="D572" s="11">
        <v>41.447923534799997</v>
      </c>
      <c r="E572" s="5">
        <v>516</v>
      </c>
      <c r="F572" s="5">
        <v>34</v>
      </c>
      <c r="G572" s="8">
        <v>38.5608</v>
      </c>
      <c r="H572" s="1"/>
      <c r="I572" s="1"/>
      <c r="J572" s="1"/>
      <c r="K572" s="1"/>
      <c r="L572" s="1"/>
      <c r="M572" s="1"/>
    </row>
    <row r="573" spans="1:13" x14ac:dyDescent="0.2">
      <c r="A573" s="2" t="s">
        <v>0</v>
      </c>
      <c r="B573" s="29">
        <v>42671</v>
      </c>
      <c r="C573" s="11">
        <v>-71.449490986800001</v>
      </c>
      <c r="D573" s="11">
        <v>41.4478627015</v>
      </c>
      <c r="E573" s="5">
        <v>472</v>
      </c>
      <c r="G573" s="8">
        <v>37.425600000000003</v>
      </c>
      <c r="H573" s="1"/>
      <c r="I573" s="1"/>
      <c r="J573" s="1"/>
      <c r="K573" s="1"/>
      <c r="L573" s="1"/>
      <c r="M573" s="1"/>
    </row>
    <row r="574" spans="1:13" x14ac:dyDescent="0.2">
      <c r="A574" s="2" t="s">
        <v>0</v>
      </c>
      <c r="B574" s="29">
        <v>42671</v>
      </c>
      <c r="C574" s="11">
        <v>-71.449527820100002</v>
      </c>
      <c r="D574" s="11">
        <v>41.447802534799997</v>
      </c>
      <c r="E574" s="5">
        <v>257</v>
      </c>
      <c r="F574" s="5">
        <v>28</v>
      </c>
      <c r="G574" s="8">
        <v>31.878600000000002</v>
      </c>
      <c r="H574" s="1"/>
      <c r="I574" s="1"/>
      <c r="J574" s="1"/>
      <c r="K574" s="1"/>
      <c r="L574" s="1"/>
      <c r="M574" s="1"/>
    </row>
    <row r="575" spans="1:13" x14ac:dyDescent="0.2">
      <c r="A575" s="2" t="s">
        <v>0</v>
      </c>
      <c r="B575" s="29">
        <v>42671</v>
      </c>
      <c r="C575" s="11">
        <v>-71.449441486799998</v>
      </c>
      <c r="D575" s="11">
        <v>41.447776201499998</v>
      </c>
      <c r="E575" s="5">
        <v>486</v>
      </c>
      <c r="G575" s="8">
        <v>37.786799999999999</v>
      </c>
      <c r="H575" s="1"/>
      <c r="I575" s="1"/>
      <c r="J575" s="1"/>
      <c r="K575" s="1"/>
      <c r="L575" s="1"/>
      <c r="M575" s="1"/>
    </row>
    <row r="576" spans="1:13" x14ac:dyDescent="0.2">
      <c r="A576" s="2" t="s">
        <v>0</v>
      </c>
      <c r="B576" s="29">
        <v>42671</v>
      </c>
      <c r="C576" s="11">
        <v>-71.449367653500005</v>
      </c>
      <c r="D576" s="11">
        <v>41.447730868199997</v>
      </c>
      <c r="E576" s="5">
        <v>494</v>
      </c>
      <c r="G576" s="8">
        <v>37.993200000000002</v>
      </c>
      <c r="H576" s="1"/>
      <c r="I576" s="1"/>
      <c r="J576" s="1"/>
      <c r="K576" s="1"/>
      <c r="L576" s="1"/>
      <c r="M576" s="1"/>
    </row>
    <row r="577" spans="1:13" x14ac:dyDescent="0.2">
      <c r="A577" s="2" t="s">
        <v>0</v>
      </c>
      <c r="B577" s="29">
        <v>42671</v>
      </c>
      <c r="C577" s="11">
        <v>-71.449300320199995</v>
      </c>
      <c r="D577" s="11">
        <v>41.447632868200003</v>
      </c>
      <c r="E577" s="5">
        <v>662</v>
      </c>
      <c r="F577" s="5">
        <v>38</v>
      </c>
      <c r="G577" s="8">
        <v>42.327600000000004</v>
      </c>
      <c r="H577" s="1"/>
      <c r="I577" s="1"/>
      <c r="J577" s="1"/>
      <c r="K577" s="1"/>
      <c r="L577" s="1"/>
      <c r="M577" s="1"/>
    </row>
    <row r="578" spans="1:13" x14ac:dyDescent="0.2">
      <c r="A578" s="2" t="s">
        <v>0</v>
      </c>
      <c r="B578" s="29">
        <v>42671</v>
      </c>
      <c r="C578" s="11">
        <v>-71.449437820200004</v>
      </c>
      <c r="D578" s="11">
        <v>41.447577368200001</v>
      </c>
      <c r="E578" s="5">
        <v>405</v>
      </c>
      <c r="G578" s="8">
        <v>35.697000000000003</v>
      </c>
      <c r="H578" s="1"/>
      <c r="I578" s="1"/>
      <c r="J578" s="1"/>
      <c r="K578" s="1"/>
      <c r="L578" s="1"/>
      <c r="M578" s="1"/>
    </row>
    <row r="579" spans="1:13" x14ac:dyDescent="0.2">
      <c r="A579" s="2" t="s">
        <v>0</v>
      </c>
      <c r="B579" s="29">
        <v>42671</v>
      </c>
      <c r="C579" s="11">
        <v>-71.449562986800004</v>
      </c>
      <c r="D579" s="11">
        <v>41.4475243682</v>
      </c>
      <c r="E579" s="5">
        <v>200</v>
      </c>
      <c r="F579" s="5">
        <v>33</v>
      </c>
      <c r="G579" s="8">
        <v>30.408000000000001</v>
      </c>
      <c r="H579" s="1"/>
      <c r="I579" s="1"/>
      <c r="J579" s="1"/>
      <c r="K579" s="1"/>
      <c r="L579" s="1"/>
      <c r="M579" s="1"/>
    </row>
    <row r="580" spans="1:13" x14ac:dyDescent="0.2">
      <c r="A580" s="2" t="s">
        <v>0</v>
      </c>
      <c r="B580" s="29">
        <v>42671</v>
      </c>
      <c r="C580" s="11">
        <v>-71.449445653500007</v>
      </c>
      <c r="D580" s="11">
        <v>41.447483701499998</v>
      </c>
      <c r="E580" s="5">
        <v>474</v>
      </c>
      <c r="G580" s="8">
        <v>37.477200000000003</v>
      </c>
      <c r="H580" s="1"/>
      <c r="I580" s="1"/>
      <c r="J580" s="1"/>
      <c r="K580" s="1"/>
      <c r="L580" s="1"/>
      <c r="M580" s="1"/>
    </row>
    <row r="581" spans="1:13" x14ac:dyDescent="0.2">
      <c r="A581" s="2" t="s">
        <v>0</v>
      </c>
      <c r="B581" s="29">
        <v>42671</v>
      </c>
      <c r="C581" s="11">
        <v>-71.449327986900002</v>
      </c>
      <c r="D581" s="11">
        <v>41.447436368200002</v>
      </c>
      <c r="E581" s="5">
        <v>593</v>
      </c>
      <c r="F581" s="5">
        <v>40</v>
      </c>
      <c r="G581" s="8">
        <v>40.547400000000003</v>
      </c>
      <c r="H581" s="1"/>
      <c r="I581" s="1"/>
      <c r="J581" s="1"/>
      <c r="K581" s="1"/>
      <c r="L581" s="1"/>
      <c r="M581" s="1"/>
    </row>
    <row r="582" spans="1:13" x14ac:dyDescent="0.2">
      <c r="A582" s="2" t="s">
        <v>0</v>
      </c>
      <c r="B582" s="29">
        <v>42671</v>
      </c>
      <c r="C582" s="11">
        <v>-71.449249653600006</v>
      </c>
      <c r="D582" s="11">
        <v>41.447402201499997</v>
      </c>
      <c r="E582" s="5">
        <v>671</v>
      </c>
      <c r="G582" s="8">
        <v>42.559800000000003</v>
      </c>
      <c r="H582" s="1"/>
      <c r="I582" s="1"/>
      <c r="J582" s="1"/>
      <c r="K582" s="1"/>
      <c r="L582" s="1"/>
      <c r="M582" s="1"/>
    </row>
    <row r="583" spans="1:13" x14ac:dyDescent="0.2">
      <c r="A583" s="2" t="s">
        <v>0</v>
      </c>
      <c r="B583" s="29">
        <v>42671</v>
      </c>
      <c r="C583" s="11">
        <v>-71.4494091535</v>
      </c>
      <c r="D583" s="11">
        <v>41.447396201499998</v>
      </c>
      <c r="E583" s="5">
        <v>572</v>
      </c>
      <c r="F583" s="5">
        <v>40</v>
      </c>
      <c r="G583" s="8">
        <v>40.005600000000001</v>
      </c>
      <c r="H583" s="1"/>
      <c r="I583" s="1"/>
      <c r="J583" s="1"/>
      <c r="K583" s="1"/>
      <c r="L583" s="1"/>
      <c r="M583" s="1"/>
    </row>
    <row r="584" spans="1:13" x14ac:dyDescent="0.2">
      <c r="A584" s="2" t="s">
        <v>0</v>
      </c>
      <c r="B584" s="29">
        <v>42671</v>
      </c>
      <c r="C584" s="11">
        <v>-71.449489153499997</v>
      </c>
      <c r="D584" s="11">
        <v>41.4473512016</v>
      </c>
      <c r="E584" s="5">
        <v>400</v>
      </c>
      <c r="G584" s="8">
        <v>35.567999999999998</v>
      </c>
      <c r="H584" s="1"/>
      <c r="I584" s="1"/>
      <c r="J584" s="1"/>
      <c r="K584" s="1"/>
      <c r="L584" s="1"/>
      <c r="M584" s="1"/>
    </row>
    <row r="585" spans="1:13" x14ac:dyDescent="0.2">
      <c r="A585" s="2" t="s">
        <v>0</v>
      </c>
      <c r="B585" s="29">
        <v>42671</v>
      </c>
      <c r="C585" s="11">
        <v>-71.449562820099999</v>
      </c>
      <c r="D585" s="11">
        <v>41.447295368200002</v>
      </c>
      <c r="E585" s="5">
        <v>156</v>
      </c>
      <c r="G585" s="8">
        <v>29.2728</v>
      </c>
      <c r="H585" s="1"/>
      <c r="I585" s="1"/>
      <c r="J585" s="1"/>
      <c r="K585" s="1"/>
      <c r="L585" s="1"/>
      <c r="M585" s="1"/>
    </row>
    <row r="586" spans="1:13" x14ac:dyDescent="0.2">
      <c r="A586" s="2" t="s">
        <v>0</v>
      </c>
      <c r="B586" s="29">
        <v>42671</v>
      </c>
      <c r="C586" s="11">
        <v>-71.449464653500002</v>
      </c>
      <c r="D586" s="11">
        <v>41.447205034900001</v>
      </c>
      <c r="E586" s="5">
        <v>439</v>
      </c>
      <c r="F586" s="5">
        <v>38</v>
      </c>
      <c r="G586" s="8">
        <v>36.574200000000005</v>
      </c>
      <c r="H586" s="1"/>
      <c r="I586" s="1"/>
      <c r="J586" s="1"/>
      <c r="K586" s="1"/>
      <c r="L586" s="1"/>
      <c r="M586" s="1"/>
    </row>
    <row r="587" spans="1:13" x14ac:dyDescent="0.2">
      <c r="A587" s="2" t="s">
        <v>0</v>
      </c>
      <c r="B587" s="29">
        <v>42671</v>
      </c>
      <c r="C587" s="11">
        <v>-71.449384320199997</v>
      </c>
      <c r="D587" s="11">
        <v>41.447171868300003</v>
      </c>
      <c r="E587" s="5">
        <v>506</v>
      </c>
      <c r="G587" s="8">
        <v>38.302800000000005</v>
      </c>
      <c r="H587" s="1"/>
      <c r="I587" s="1"/>
      <c r="J587" s="1"/>
      <c r="K587" s="1"/>
      <c r="L587" s="1"/>
      <c r="M587" s="1"/>
    </row>
    <row r="588" spans="1:13" x14ac:dyDescent="0.2">
      <c r="A588" s="2" t="s">
        <v>0</v>
      </c>
      <c r="B588" s="29">
        <v>42671</v>
      </c>
      <c r="C588" s="11">
        <v>-71.449357986899997</v>
      </c>
      <c r="D588" s="11">
        <v>41.447125201600002</v>
      </c>
      <c r="E588" s="5">
        <v>576</v>
      </c>
      <c r="G588" s="8">
        <v>40.108800000000002</v>
      </c>
      <c r="H588" s="1"/>
      <c r="I588" s="1"/>
      <c r="J588" s="1"/>
      <c r="K588" s="1"/>
      <c r="L588" s="1"/>
      <c r="M588" s="1"/>
    </row>
    <row r="589" spans="1:13" x14ac:dyDescent="0.2">
      <c r="A589" s="2" t="s">
        <v>0</v>
      </c>
      <c r="B589" s="29">
        <v>42671</v>
      </c>
      <c r="C589" s="11">
        <v>-71.449441153500004</v>
      </c>
      <c r="D589" s="11">
        <v>41.447098368299997</v>
      </c>
      <c r="E589" s="5">
        <v>381</v>
      </c>
      <c r="G589" s="8">
        <v>35.077800000000003</v>
      </c>
      <c r="H589" s="1"/>
      <c r="I589" s="1"/>
      <c r="J589" s="1"/>
      <c r="K589" s="1"/>
      <c r="L589" s="1"/>
      <c r="M589" s="1"/>
    </row>
    <row r="590" spans="1:13" x14ac:dyDescent="0.2">
      <c r="A590" s="2" t="s">
        <v>0</v>
      </c>
      <c r="B590" s="29">
        <v>42671</v>
      </c>
      <c r="C590" s="11">
        <v>-71.449546320099998</v>
      </c>
      <c r="D590" s="11">
        <v>41.447052534999997</v>
      </c>
      <c r="E590" s="5">
        <v>310</v>
      </c>
      <c r="G590" s="8">
        <v>33.246000000000002</v>
      </c>
      <c r="H590" s="1"/>
      <c r="I590" s="1"/>
      <c r="J590" s="1"/>
      <c r="K590" s="1"/>
      <c r="L590" s="1"/>
      <c r="M590" s="1"/>
    </row>
    <row r="591" spans="1:13" x14ac:dyDescent="0.2">
      <c r="A591" s="2" t="s">
        <v>0</v>
      </c>
      <c r="B591" s="29">
        <v>42671</v>
      </c>
      <c r="C591" s="11">
        <v>-71.449436820200006</v>
      </c>
      <c r="D591" s="11">
        <v>41.447012701600002</v>
      </c>
      <c r="E591" s="5">
        <v>404</v>
      </c>
      <c r="G591" s="8">
        <v>35.671199999999999</v>
      </c>
      <c r="H591" s="1"/>
      <c r="I591" s="1"/>
      <c r="J591" s="1"/>
      <c r="K591" s="1"/>
      <c r="L591" s="1"/>
      <c r="M591" s="1"/>
    </row>
    <row r="592" spans="1:13" x14ac:dyDescent="0.2">
      <c r="A592" s="2" t="s">
        <v>0</v>
      </c>
      <c r="B592" s="29">
        <v>42671</v>
      </c>
      <c r="C592" s="11">
        <v>-71.4493806535</v>
      </c>
      <c r="D592" s="11">
        <v>41.446960701599998</v>
      </c>
      <c r="E592" s="5">
        <v>445</v>
      </c>
      <c r="F592" s="5">
        <v>38</v>
      </c>
      <c r="G592" s="8">
        <v>36.728999999999999</v>
      </c>
      <c r="H592" s="1"/>
      <c r="I592" s="1"/>
      <c r="J592" s="1"/>
      <c r="K592" s="1"/>
      <c r="L592" s="1"/>
      <c r="M592" s="1"/>
    </row>
    <row r="593" spans="1:13" x14ac:dyDescent="0.2">
      <c r="A593" s="2" t="s">
        <v>0</v>
      </c>
      <c r="B593" s="29">
        <v>42671</v>
      </c>
      <c r="C593" s="11">
        <v>-71.449484986800002</v>
      </c>
      <c r="D593" s="11">
        <v>41.4469143683</v>
      </c>
      <c r="E593" s="5">
        <v>446</v>
      </c>
      <c r="G593" s="8">
        <v>36.754800000000003</v>
      </c>
      <c r="H593" s="1"/>
      <c r="I593" s="1"/>
      <c r="J593" s="1"/>
      <c r="K593" s="1"/>
      <c r="L593" s="1"/>
      <c r="M593" s="1"/>
    </row>
    <row r="594" spans="1:13" x14ac:dyDescent="0.2">
      <c r="A594" s="2" t="s">
        <v>0</v>
      </c>
      <c r="B594" s="29">
        <v>42671</v>
      </c>
      <c r="C594" s="11">
        <v>-71.449536153500006</v>
      </c>
      <c r="D594" s="11">
        <v>41.446932201599999</v>
      </c>
      <c r="E594" s="5">
        <v>342</v>
      </c>
      <c r="F594" s="5">
        <v>37</v>
      </c>
      <c r="G594" s="8">
        <v>34.071600000000004</v>
      </c>
      <c r="H594" s="1"/>
      <c r="I594" s="1"/>
      <c r="J594" s="1"/>
      <c r="K594" s="1"/>
      <c r="L594" s="1"/>
      <c r="M594" s="1"/>
    </row>
    <row r="595" spans="1:13" x14ac:dyDescent="0.2">
      <c r="A595" s="2" t="s">
        <v>0</v>
      </c>
      <c r="B595" s="29">
        <v>42671</v>
      </c>
      <c r="C595" s="11">
        <v>-71.449558653500006</v>
      </c>
      <c r="D595" s="11">
        <v>41.446837535</v>
      </c>
      <c r="E595" s="5">
        <v>448</v>
      </c>
      <c r="G595" s="8">
        <v>36.806400000000004</v>
      </c>
      <c r="H595" s="1"/>
      <c r="I595" s="1"/>
      <c r="J595" s="1"/>
      <c r="K595" s="1"/>
      <c r="L595" s="1"/>
      <c r="M595" s="1"/>
    </row>
    <row r="596" spans="1:13" x14ac:dyDescent="0.2">
      <c r="A596" s="2" t="s">
        <v>0</v>
      </c>
      <c r="B596" s="29">
        <v>42671</v>
      </c>
      <c r="C596" s="11">
        <v>-71.449631153499993</v>
      </c>
      <c r="D596" s="11">
        <v>41.446764701699998</v>
      </c>
      <c r="E596" s="5">
        <v>522</v>
      </c>
      <c r="F596" s="5">
        <v>41</v>
      </c>
      <c r="G596" s="8">
        <v>38.715600000000002</v>
      </c>
      <c r="H596" s="1"/>
      <c r="I596" s="1"/>
      <c r="J596" s="1"/>
      <c r="K596" s="1"/>
      <c r="L596" s="1"/>
      <c r="M596" s="1"/>
    </row>
    <row r="597" spans="1:13" x14ac:dyDescent="0.2">
      <c r="A597" s="2" t="s">
        <v>0</v>
      </c>
      <c r="B597" s="29">
        <v>42671</v>
      </c>
      <c r="C597" s="11">
        <v>-71.449704320099997</v>
      </c>
      <c r="D597" s="11">
        <v>41.446796868299998</v>
      </c>
      <c r="E597" s="5">
        <v>534</v>
      </c>
      <c r="G597" s="8">
        <v>39.025199999999998</v>
      </c>
      <c r="H597" s="1"/>
      <c r="I597" s="1"/>
      <c r="J597" s="1"/>
      <c r="K597" s="1"/>
      <c r="L597" s="1"/>
      <c r="M597" s="1"/>
    </row>
    <row r="598" spans="1:13" x14ac:dyDescent="0.2">
      <c r="A598" s="2" t="s">
        <v>0</v>
      </c>
      <c r="B598" s="29">
        <v>42671</v>
      </c>
      <c r="C598" s="11">
        <v>-71.449780320100004</v>
      </c>
      <c r="D598" s="11">
        <v>41.446868035000001</v>
      </c>
      <c r="E598" s="5">
        <v>440</v>
      </c>
      <c r="F598" s="5">
        <v>42</v>
      </c>
      <c r="G598" s="8">
        <v>36.6</v>
      </c>
      <c r="H598" s="1"/>
      <c r="I598" s="1"/>
      <c r="J598" s="1"/>
      <c r="K598" s="1"/>
      <c r="L598" s="1"/>
      <c r="M598" s="1"/>
    </row>
    <row r="599" spans="1:13" x14ac:dyDescent="0.2">
      <c r="A599" s="2" t="s">
        <v>0</v>
      </c>
      <c r="B599" s="29">
        <v>42671</v>
      </c>
      <c r="C599" s="11">
        <v>-71.449797820100002</v>
      </c>
      <c r="D599" s="11">
        <v>41.446797201700001</v>
      </c>
      <c r="E599" s="5">
        <v>452</v>
      </c>
      <c r="G599" s="8">
        <v>36.909599999999998</v>
      </c>
      <c r="H599" s="1"/>
      <c r="I599" s="1"/>
      <c r="J599" s="1"/>
      <c r="K599" s="1"/>
      <c r="L599" s="1"/>
      <c r="M599" s="1"/>
    </row>
    <row r="600" spans="1:13" x14ac:dyDescent="0.2">
      <c r="A600" s="2" t="s">
        <v>0</v>
      </c>
      <c r="B600" s="29">
        <v>42671</v>
      </c>
      <c r="C600" s="11">
        <v>-71.449850486700001</v>
      </c>
      <c r="D600" s="11">
        <v>41.446712868399999</v>
      </c>
      <c r="E600" s="5">
        <v>513</v>
      </c>
      <c r="G600" s="8">
        <v>38.483400000000003</v>
      </c>
      <c r="H600" s="1"/>
      <c r="I600" s="1"/>
      <c r="J600" s="1"/>
      <c r="K600" s="1"/>
      <c r="L600" s="1"/>
      <c r="M600" s="1"/>
    </row>
    <row r="601" spans="1:13" x14ac:dyDescent="0.2">
      <c r="A601" s="2" t="s">
        <v>0</v>
      </c>
      <c r="B601" s="29">
        <v>42671</v>
      </c>
      <c r="C601" s="11">
        <v>-71.449935486699999</v>
      </c>
      <c r="D601" s="11">
        <v>41.446790368400002</v>
      </c>
      <c r="E601" s="5">
        <v>271</v>
      </c>
      <c r="F601" s="5">
        <v>37</v>
      </c>
      <c r="G601" s="8">
        <v>32.239800000000002</v>
      </c>
      <c r="H601" s="1"/>
      <c r="I601" s="1"/>
      <c r="J601" s="1"/>
      <c r="K601" s="1"/>
      <c r="L601" s="1"/>
      <c r="M601" s="1"/>
    </row>
    <row r="602" spans="1:13" x14ac:dyDescent="0.2">
      <c r="A602" s="2" t="s">
        <v>0</v>
      </c>
      <c r="B602" s="29">
        <v>42671</v>
      </c>
      <c r="C602" s="11">
        <v>-71.449987653299999</v>
      </c>
      <c r="D602" s="11">
        <v>41.446854868300001</v>
      </c>
      <c r="E602" s="5">
        <v>271</v>
      </c>
      <c r="G602" s="8">
        <v>32.239800000000002</v>
      </c>
      <c r="H602" s="1"/>
      <c r="I602" s="1"/>
      <c r="J602" s="1"/>
      <c r="K602" s="1"/>
      <c r="L602" s="1"/>
      <c r="M602" s="1"/>
    </row>
    <row r="603" spans="1:13" x14ac:dyDescent="0.2">
      <c r="A603" s="2" t="s">
        <v>0</v>
      </c>
      <c r="B603" s="29">
        <v>42671</v>
      </c>
      <c r="C603" s="11">
        <v>-71.450054153300002</v>
      </c>
      <c r="D603" s="11">
        <v>41.446911201699997</v>
      </c>
      <c r="E603" s="5">
        <v>240</v>
      </c>
      <c r="G603" s="8">
        <v>31.44</v>
      </c>
      <c r="H603" s="1"/>
      <c r="I603" s="1"/>
      <c r="J603" s="1"/>
      <c r="K603" s="1"/>
      <c r="L603" s="1"/>
      <c r="M603" s="1"/>
    </row>
    <row r="604" spans="1:13" x14ac:dyDescent="0.2">
      <c r="A604" s="2" t="s">
        <v>0</v>
      </c>
      <c r="B604" s="29">
        <v>42671</v>
      </c>
      <c r="C604" s="11">
        <v>-71.450121153300003</v>
      </c>
      <c r="D604" s="11">
        <v>41.446826201699999</v>
      </c>
      <c r="E604" s="5">
        <v>289</v>
      </c>
      <c r="F604" s="5">
        <v>43</v>
      </c>
      <c r="G604" s="8">
        <v>32.7042</v>
      </c>
      <c r="H604" s="1"/>
      <c r="I604" s="1"/>
      <c r="J604" s="1"/>
      <c r="K604" s="1"/>
      <c r="L604" s="1"/>
      <c r="M604" s="1"/>
    </row>
    <row r="605" spans="1:13" x14ac:dyDescent="0.2">
      <c r="A605" s="2" t="s">
        <v>0</v>
      </c>
      <c r="B605" s="29">
        <v>42671</v>
      </c>
      <c r="C605" s="11">
        <v>-71.450171986599997</v>
      </c>
      <c r="D605" s="11">
        <v>41.446705535</v>
      </c>
      <c r="E605" s="5">
        <v>382</v>
      </c>
      <c r="G605" s="8">
        <v>35.1036</v>
      </c>
      <c r="H605" s="1"/>
      <c r="I605" s="1"/>
      <c r="J605" s="1"/>
      <c r="K605" s="1"/>
      <c r="L605" s="1"/>
      <c r="M605" s="1"/>
    </row>
    <row r="606" spans="1:13" x14ac:dyDescent="0.2">
      <c r="A606" s="2" t="s">
        <v>0</v>
      </c>
      <c r="B606" s="29">
        <v>42671</v>
      </c>
      <c r="C606" s="11">
        <v>-71.450243486600002</v>
      </c>
      <c r="D606" s="11">
        <v>41.446640701699998</v>
      </c>
      <c r="E606" s="5">
        <v>545</v>
      </c>
      <c r="G606" s="8">
        <v>39.308999999999997</v>
      </c>
      <c r="H606" s="1"/>
      <c r="I606" s="1"/>
      <c r="J606" s="1"/>
      <c r="K606" s="1"/>
      <c r="L606" s="1"/>
      <c r="M606" s="1"/>
    </row>
    <row r="607" spans="1:13" x14ac:dyDescent="0.2">
      <c r="A607" s="2" t="s">
        <v>0</v>
      </c>
      <c r="B607" s="29">
        <v>42671</v>
      </c>
      <c r="C607" s="11">
        <v>-71.450285819900003</v>
      </c>
      <c r="D607" s="11">
        <v>41.446759201699997</v>
      </c>
      <c r="E607" s="5">
        <v>332</v>
      </c>
      <c r="G607" s="8">
        <v>33.813600000000001</v>
      </c>
      <c r="H607" s="1"/>
      <c r="I607" s="1"/>
      <c r="J607" s="1"/>
      <c r="K607" s="1"/>
      <c r="L607" s="1"/>
      <c r="M607" s="1"/>
    </row>
    <row r="608" spans="1:13" x14ac:dyDescent="0.2">
      <c r="A608" s="2" t="s">
        <v>0</v>
      </c>
      <c r="B608" s="29">
        <v>42671</v>
      </c>
      <c r="C608" s="11">
        <v>-71.450264819899999</v>
      </c>
      <c r="D608" s="11">
        <v>41.446875868299998</v>
      </c>
      <c r="E608" s="5">
        <v>302</v>
      </c>
      <c r="F608" s="5">
        <v>35</v>
      </c>
      <c r="G608" s="8">
        <v>33.0396</v>
      </c>
      <c r="H608" s="1"/>
      <c r="I608" s="1"/>
      <c r="J608" s="1"/>
      <c r="K608" s="1"/>
      <c r="L608" s="1"/>
      <c r="M608" s="1"/>
    </row>
    <row r="609" spans="1:13" x14ac:dyDescent="0.2">
      <c r="A609" s="2" t="s">
        <v>0</v>
      </c>
      <c r="B609" s="29">
        <v>42671</v>
      </c>
      <c r="C609" s="11">
        <v>-71.450243153299994</v>
      </c>
      <c r="D609" s="11">
        <v>41.446957034999997</v>
      </c>
      <c r="E609" s="5">
        <v>280</v>
      </c>
      <c r="F609" s="5">
        <v>29</v>
      </c>
      <c r="G609" s="8">
        <v>32.472000000000001</v>
      </c>
      <c r="H609" s="1"/>
      <c r="I609" s="1"/>
      <c r="J609" s="1"/>
      <c r="K609" s="1"/>
      <c r="L609" s="1"/>
      <c r="M609" s="1"/>
    </row>
    <row r="610" spans="1:13" x14ac:dyDescent="0.2">
      <c r="A610" s="2" t="s">
        <v>0</v>
      </c>
      <c r="B610" s="29">
        <v>42671</v>
      </c>
      <c r="C610" s="11">
        <v>-71.4503603199</v>
      </c>
      <c r="D610" s="11">
        <v>41.446858201700003</v>
      </c>
      <c r="E610" s="5">
        <v>345</v>
      </c>
      <c r="G610" s="8">
        <v>34.149000000000001</v>
      </c>
      <c r="H610" s="1"/>
      <c r="I610" s="1"/>
      <c r="J610" s="1"/>
      <c r="K610" s="1"/>
      <c r="L610" s="1"/>
      <c r="M610" s="1"/>
    </row>
    <row r="611" spans="1:13" x14ac:dyDescent="0.2">
      <c r="A611" s="2" t="s">
        <v>0</v>
      </c>
      <c r="B611" s="29">
        <v>42671</v>
      </c>
      <c r="C611" s="11">
        <v>-71.450432153199998</v>
      </c>
      <c r="D611" s="11">
        <v>41.446722535100001</v>
      </c>
      <c r="E611" s="5">
        <v>543</v>
      </c>
      <c r="F611" s="5">
        <v>38</v>
      </c>
      <c r="G611" s="8">
        <v>39.257400000000004</v>
      </c>
      <c r="H611" s="1"/>
      <c r="I611" s="1"/>
      <c r="J611" s="1"/>
      <c r="K611" s="1"/>
      <c r="L611" s="1"/>
      <c r="M611" s="1"/>
    </row>
    <row r="612" spans="1:13" x14ac:dyDescent="0.2">
      <c r="A612" s="2" t="s">
        <v>0</v>
      </c>
      <c r="B612" s="29">
        <v>42671</v>
      </c>
      <c r="C612" s="11">
        <v>-71.450430486499997</v>
      </c>
      <c r="D612" s="11">
        <v>41.446644201700003</v>
      </c>
      <c r="E612" s="5">
        <v>563</v>
      </c>
      <c r="G612" s="8">
        <v>39.773400000000002</v>
      </c>
      <c r="H612" s="1"/>
      <c r="I612" s="1"/>
      <c r="J612" s="1"/>
      <c r="K612" s="1"/>
      <c r="L612" s="1"/>
      <c r="M612" s="1"/>
    </row>
    <row r="613" spans="1:13" x14ac:dyDescent="0.2">
      <c r="A613" s="2" t="s">
        <v>0</v>
      </c>
      <c r="B613" s="29">
        <v>42671</v>
      </c>
      <c r="C613" s="11">
        <v>-71.450579819799998</v>
      </c>
      <c r="D613" s="11">
        <v>41.446547201800001</v>
      </c>
      <c r="E613" s="5">
        <v>163</v>
      </c>
      <c r="F613" s="5">
        <v>18</v>
      </c>
      <c r="G613" s="8">
        <v>29.453400000000002</v>
      </c>
      <c r="H613" s="1"/>
      <c r="I613" s="1"/>
      <c r="J613" s="1"/>
      <c r="K613" s="1"/>
      <c r="L613" s="1"/>
      <c r="M613" s="1"/>
    </row>
    <row r="614" spans="1:13" x14ac:dyDescent="0.2">
      <c r="A614" s="2" t="s">
        <v>0</v>
      </c>
      <c r="B614" s="29">
        <v>42671</v>
      </c>
      <c r="C614" s="11">
        <v>-71.4506001532</v>
      </c>
      <c r="D614" s="11">
        <v>41.446662535100003</v>
      </c>
      <c r="E614" s="5">
        <v>223</v>
      </c>
      <c r="G614" s="8">
        <v>31.0014</v>
      </c>
      <c r="H614" s="1"/>
      <c r="I614" s="1"/>
      <c r="J614" s="1"/>
      <c r="K614" s="1"/>
      <c r="L614" s="1"/>
      <c r="M614" s="1"/>
    </row>
    <row r="615" spans="1:13" x14ac:dyDescent="0.2">
      <c r="A615" s="2" t="s">
        <v>0</v>
      </c>
      <c r="B615" s="29">
        <v>42671</v>
      </c>
      <c r="C615" s="11">
        <v>-71.450510986500007</v>
      </c>
      <c r="D615" s="11">
        <v>41.446775868400003</v>
      </c>
      <c r="E615" s="5">
        <v>515</v>
      </c>
      <c r="G615" s="8">
        <v>38.535000000000004</v>
      </c>
      <c r="H615" s="1"/>
      <c r="I615" s="1"/>
      <c r="J615" s="1"/>
      <c r="K615" s="1"/>
      <c r="L615" s="1"/>
      <c r="M615" s="1"/>
    </row>
    <row r="616" spans="1:13" x14ac:dyDescent="0.2">
      <c r="A616" s="2" t="s">
        <v>0</v>
      </c>
      <c r="B616" s="29">
        <v>42671</v>
      </c>
      <c r="C616" s="11">
        <v>-71.450496319799996</v>
      </c>
      <c r="D616" s="11">
        <v>41.446893035000002</v>
      </c>
      <c r="E616" s="5">
        <v>222</v>
      </c>
      <c r="G616" s="8">
        <v>30.9756</v>
      </c>
      <c r="H616" s="1"/>
      <c r="I616" s="1"/>
      <c r="J616" s="1"/>
      <c r="K616" s="1"/>
      <c r="L616" s="1"/>
      <c r="M616" s="1"/>
    </row>
    <row r="617" spans="1:13" x14ac:dyDescent="0.2">
      <c r="A617" s="2" t="s">
        <v>0</v>
      </c>
      <c r="B617" s="29">
        <v>42671</v>
      </c>
      <c r="C617" s="11">
        <v>-71.450453486499995</v>
      </c>
      <c r="D617" s="11">
        <v>41.4469763683</v>
      </c>
      <c r="E617" s="5">
        <v>259</v>
      </c>
      <c r="G617" s="8">
        <v>31.930199999999999</v>
      </c>
      <c r="H617" s="1"/>
      <c r="I617" s="1"/>
      <c r="J617" s="1"/>
      <c r="K617" s="1"/>
      <c r="L617" s="1"/>
      <c r="M617" s="1"/>
    </row>
    <row r="618" spans="1:13" x14ac:dyDescent="0.2">
      <c r="A618" s="2" t="s">
        <v>0</v>
      </c>
      <c r="B618" s="29">
        <v>42671</v>
      </c>
      <c r="C618" s="11">
        <v>-71.450473819799996</v>
      </c>
      <c r="D618" s="11">
        <v>41.4470438683</v>
      </c>
      <c r="E618" s="5">
        <v>185</v>
      </c>
      <c r="G618" s="8">
        <v>30.021000000000001</v>
      </c>
      <c r="H618" s="1"/>
      <c r="I618" s="1"/>
      <c r="J618" s="1"/>
      <c r="K618" s="1"/>
      <c r="L618" s="1"/>
      <c r="M618" s="1"/>
    </row>
    <row r="619" spans="1:13" x14ac:dyDescent="0.2">
      <c r="A619" s="2" t="s">
        <v>0</v>
      </c>
      <c r="B619" s="29">
        <v>42671</v>
      </c>
      <c r="C619" s="11">
        <v>-71.4506161531</v>
      </c>
      <c r="D619" s="11">
        <v>41.4469662017</v>
      </c>
      <c r="E619" s="5">
        <v>173</v>
      </c>
      <c r="G619" s="8">
        <v>29.711400000000001</v>
      </c>
      <c r="H619" s="1"/>
      <c r="I619" s="1"/>
      <c r="J619" s="1"/>
      <c r="K619" s="1"/>
      <c r="L619" s="1"/>
      <c r="M619" s="1"/>
    </row>
    <row r="620" spans="1:13" x14ac:dyDescent="0.2">
      <c r="A620" s="2" t="s">
        <v>0</v>
      </c>
      <c r="B620" s="29">
        <v>42671</v>
      </c>
      <c r="C620" s="11">
        <v>-71.450770486400003</v>
      </c>
      <c r="D620" s="11">
        <v>41.446908368400003</v>
      </c>
      <c r="E620" s="5">
        <v>148</v>
      </c>
      <c r="F620" s="5">
        <v>28</v>
      </c>
      <c r="G620" s="8">
        <v>29.066400000000002</v>
      </c>
      <c r="H620" s="1"/>
      <c r="I620" s="1"/>
      <c r="J620" s="1"/>
      <c r="K620" s="1"/>
      <c r="L620" s="1"/>
      <c r="M620" s="1"/>
    </row>
    <row r="621" spans="1:13" x14ac:dyDescent="0.2">
      <c r="A621" s="2" t="s">
        <v>0</v>
      </c>
      <c r="B621" s="29">
        <v>42671</v>
      </c>
      <c r="C621" s="11">
        <v>-71.450837986400003</v>
      </c>
      <c r="D621" s="11">
        <v>41.446999368299998</v>
      </c>
      <c r="E621" s="5">
        <v>177</v>
      </c>
      <c r="G621" s="8">
        <v>29.814600000000002</v>
      </c>
      <c r="H621" s="1"/>
      <c r="I621" s="1"/>
      <c r="J621" s="1"/>
      <c r="K621" s="1"/>
      <c r="L621" s="1"/>
      <c r="M621" s="1"/>
    </row>
    <row r="622" spans="1:13" x14ac:dyDescent="0.2">
      <c r="A622" s="2" t="s">
        <v>0</v>
      </c>
      <c r="B622" s="29">
        <v>42671</v>
      </c>
      <c r="C622" s="11">
        <v>-71.450729319800004</v>
      </c>
      <c r="D622" s="11">
        <v>41.447078201700002</v>
      </c>
      <c r="E622" s="5">
        <v>160</v>
      </c>
      <c r="G622" s="8">
        <v>29.376000000000001</v>
      </c>
      <c r="H622" s="1"/>
      <c r="I622" s="1"/>
      <c r="J622" s="1"/>
      <c r="K622" s="1"/>
      <c r="L622" s="1"/>
      <c r="M622" s="1"/>
    </row>
    <row r="623" spans="1:13" x14ac:dyDescent="0.2">
      <c r="A623" s="2" t="s">
        <v>0</v>
      </c>
      <c r="B623" s="29">
        <v>42671</v>
      </c>
      <c r="C623" s="11">
        <v>-71.450815486400003</v>
      </c>
      <c r="D623" s="11">
        <v>41.447137701599999</v>
      </c>
      <c r="E623" s="5">
        <v>126</v>
      </c>
      <c r="G623" s="8">
        <v>28.498800000000003</v>
      </c>
      <c r="H623" s="1"/>
      <c r="I623" s="1"/>
      <c r="J623" s="1"/>
      <c r="K623" s="1"/>
      <c r="L623" s="1"/>
      <c r="M623" s="1"/>
    </row>
    <row r="624" spans="1:13" x14ac:dyDescent="0.2">
      <c r="A624" s="2" t="s">
        <v>0</v>
      </c>
      <c r="B624" s="29">
        <v>42705</v>
      </c>
      <c r="C624" s="11">
        <v>-71.449440486200004</v>
      </c>
      <c r="D624" s="11">
        <v>41.448010894900001</v>
      </c>
      <c r="E624" s="5">
        <v>908</v>
      </c>
      <c r="F624" s="5">
        <v>41</v>
      </c>
      <c r="G624" s="8">
        <v>39.7928</v>
      </c>
      <c r="H624" s="1"/>
      <c r="I624" s="1"/>
      <c r="J624" s="1"/>
      <c r="K624" s="1"/>
      <c r="L624" s="1"/>
      <c r="M624" s="1"/>
    </row>
    <row r="625" spans="1:13" x14ac:dyDescent="0.2">
      <c r="A625" s="2" t="s">
        <v>0</v>
      </c>
      <c r="B625" s="29">
        <v>42705</v>
      </c>
      <c r="C625" s="11">
        <v>-71.449569486800002</v>
      </c>
      <c r="D625" s="11">
        <v>41.447929868099997</v>
      </c>
      <c r="E625" s="5">
        <v>573</v>
      </c>
      <c r="F625" s="5">
        <v>34</v>
      </c>
      <c r="G625" s="8">
        <v>32.891800000000003</v>
      </c>
      <c r="H625" s="1"/>
      <c r="I625" s="1"/>
      <c r="J625" s="1"/>
      <c r="K625" s="1"/>
      <c r="L625" s="1"/>
      <c r="M625" s="1"/>
    </row>
    <row r="626" spans="1:13" x14ac:dyDescent="0.2">
      <c r="A626" s="2" t="s">
        <v>0</v>
      </c>
      <c r="B626" s="29">
        <v>42705</v>
      </c>
      <c r="C626" s="11">
        <v>-71.449420986800007</v>
      </c>
      <c r="D626" s="11">
        <v>41.4478380348</v>
      </c>
      <c r="E626" s="5">
        <v>702</v>
      </c>
      <c r="F626" s="5">
        <v>28</v>
      </c>
      <c r="G626" s="8">
        <v>35.549199999999999</v>
      </c>
      <c r="H626" s="1"/>
      <c r="I626" s="1"/>
      <c r="J626" s="1"/>
      <c r="K626" s="1"/>
      <c r="L626" s="1"/>
      <c r="M626" s="1"/>
    </row>
    <row r="627" spans="1:13" x14ac:dyDescent="0.2">
      <c r="A627" s="2" t="s">
        <v>0</v>
      </c>
      <c r="B627" s="29">
        <v>42705</v>
      </c>
      <c r="C627" s="11">
        <v>-71.449358758100004</v>
      </c>
      <c r="D627" s="11">
        <v>41.447857039100001</v>
      </c>
      <c r="E627" s="5">
        <v>930</v>
      </c>
      <c r="G627" s="8">
        <v>40.246000000000002</v>
      </c>
      <c r="H627" s="1"/>
      <c r="I627" s="1"/>
      <c r="J627" s="1"/>
      <c r="K627" s="1"/>
      <c r="L627" s="1"/>
      <c r="M627" s="1"/>
    </row>
    <row r="628" spans="1:13" x14ac:dyDescent="0.2">
      <c r="A628" s="2" t="s">
        <v>0</v>
      </c>
      <c r="B628" s="29">
        <v>42705</v>
      </c>
      <c r="C628" s="11">
        <v>-71.449443986800006</v>
      </c>
      <c r="D628" s="11">
        <v>41.447801701499998</v>
      </c>
      <c r="E628" s="5">
        <v>602</v>
      </c>
      <c r="F628" s="5">
        <v>34</v>
      </c>
      <c r="G628" s="8">
        <v>33.489199999999997</v>
      </c>
      <c r="H628" s="1"/>
      <c r="I628" s="1"/>
      <c r="J628" s="1"/>
      <c r="K628" s="1"/>
      <c r="L628" s="1"/>
      <c r="M628" s="1"/>
    </row>
    <row r="629" spans="1:13" x14ac:dyDescent="0.2">
      <c r="A629" s="2" t="s">
        <v>0</v>
      </c>
      <c r="B629" s="29">
        <v>42705</v>
      </c>
      <c r="C629" s="11">
        <v>-71.4495568201</v>
      </c>
      <c r="D629" s="11">
        <v>41.447735534800003</v>
      </c>
      <c r="E629" s="5">
        <v>50</v>
      </c>
      <c r="G629" s="8">
        <v>22.118000000000002</v>
      </c>
      <c r="H629" s="1"/>
      <c r="I629" s="1"/>
      <c r="J629" s="1"/>
      <c r="K629" s="1"/>
      <c r="L629" s="1"/>
      <c r="M629" s="1"/>
    </row>
    <row r="630" spans="1:13" x14ac:dyDescent="0.2">
      <c r="A630" s="2" t="s">
        <v>0</v>
      </c>
      <c r="B630" s="29">
        <v>42705</v>
      </c>
      <c r="C630" s="11">
        <v>-71.449479653500006</v>
      </c>
      <c r="D630" s="11">
        <v>41.447692534799998</v>
      </c>
      <c r="E630" s="5">
        <v>566</v>
      </c>
      <c r="F630" s="5">
        <v>35</v>
      </c>
      <c r="G630" s="8">
        <v>32.747599999999998</v>
      </c>
      <c r="H630" s="1"/>
      <c r="I630" s="1"/>
      <c r="J630" s="1"/>
      <c r="K630" s="1"/>
      <c r="L630" s="1"/>
      <c r="M630" s="1"/>
    </row>
    <row r="631" spans="1:13" x14ac:dyDescent="0.2">
      <c r="A631" s="2" t="s">
        <v>0</v>
      </c>
      <c r="B631" s="29">
        <v>42705</v>
      </c>
      <c r="C631" s="11">
        <v>-71.449378986799999</v>
      </c>
      <c r="D631" s="11">
        <v>41.4476750348</v>
      </c>
      <c r="E631" s="5">
        <v>622</v>
      </c>
      <c r="G631" s="8">
        <v>33.901200000000003</v>
      </c>
      <c r="H631" s="1"/>
      <c r="I631" s="1"/>
      <c r="J631" s="1"/>
      <c r="K631" s="1"/>
      <c r="L631" s="1"/>
      <c r="M631" s="1"/>
    </row>
    <row r="632" spans="1:13" x14ac:dyDescent="0.2">
      <c r="A632" s="2" t="s">
        <v>0</v>
      </c>
      <c r="B632" s="29">
        <v>42705</v>
      </c>
      <c r="C632" s="11">
        <v>-71.449317107200002</v>
      </c>
      <c r="D632" s="11">
        <v>41.447724278499997</v>
      </c>
      <c r="E632" s="5">
        <v>1002</v>
      </c>
      <c r="F632" s="5">
        <v>30</v>
      </c>
      <c r="G632" s="8">
        <v>41.729200000000006</v>
      </c>
      <c r="H632" s="1"/>
      <c r="I632" s="1"/>
      <c r="J632" s="1"/>
      <c r="K632" s="1"/>
      <c r="L632" s="1"/>
      <c r="M632" s="1"/>
    </row>
    <row r="633" spans="1:13" x14ac:dyDescent="0.2">
      <c r="A633" s="2" t="s">
        <v>0</v>
      </c>
      <c r="B633" s="29">
        <v>42705</v>
      </c>
      <c r="C633" s="11">
        <v>-71.449393153499997</v>
      </c>
      <c r="D633" s="11">
        <v>41.447634368099997</v>
      </c>
      <c r="E633" s="5">
        <v>622</v>
      </c>
      <c r="G633" s="8">
        <v>33.901200000000003</v>
      </c>
      <c r="H633" s="1"/>
      <c r="I633" s="1"/>
      <c r="J633" s="1"/>
      <c r="K633" s="1"/>
      <c r="L633" s="1"/>
      <c r="M633" s="1"/>
    </row>
    <row r="634" spans="1:13" x14ac:dyDescent="0.2">
      <c r="A634" s="2" t="s">
        <v>0</v>
      </c>
      <c r="B634" s="29">
        <v>42705</v>
      </c>
      <c r="C634" s="11">
        <v>-71.449556320100001</v>
      </c>
      <c r="D634" s="11">
        <v>41.4475680348</v>
      </c>
      <c r="E634" s="5">
        <v>469</v>
      </c>
      <c r="F634" s="5">
        <v>38</v>
      </c>
      <c r="G634" s="8">
        <v>30.749400000000001</v>
      </c>
      <c r="H634" s="1"/>
      <c r="I634" s="1"/>
      <c r="J634" s="1"/>
      <c r="K634" s="1"/>
      <c r="L634" s="1"/>
      <c r="M634" s="1"/>
    </row>
    <row r="635" spans="1:13" x14ac:dyDescent="0.2">
      <c r="A635" s="2" t="s">
        <v>0</v>
      </c>
      <c r="B635" s="29">
        <v>42705</v>
      </c>
      <c r="C635" s="11">
        <v>-71.449618153399996</v>
      </c>
      <c r="D635" s="11">
        <v>41.447429868299999</v>
      </c>
      <c r="E635" s="5">
        <v>149</v>
      </c>
      <c r="G635" s="8">
        <v>24.157400000000003</v>
      </c>
      <c r="H635" s="1"/>
      <c r="I635" s="1"/>
      <c r="J635" s="1"/>
      <c r="K635" s="1"/>
      <c r="L635" s="1"/>
      <c r="M635" s="1"/>
    </row>
    <row r="636" spans="1:13" x14ac:dyDescent="0.2">
      <c r="A636" s="2" t="s">
        <v>0</v>
      </c>
      <c r="B636" s="29">
        <v>42705</v>
      </c>
      <c r="C636" s="11">
        <v>-71.449482820100002</v>
      </c>
      <c r="D636" s="11">
        <v>41.4474505349</v>
      </c>
      <c r="E636" s="5">
        <v>580</v>
      </c>
      <c r="G636" s="8">
        <v>33.036000000000001</v>
      </c>
      <c r="H636" s="1"/>
      <c r="I636" s="1"/>
      <c r="J636" s="1"/>
      <c r="K636" s="1"/>
      <c r="L636" s="1"/>
      <c r="M636" s="1"/>
    </row>
    <row r="637" spans="1:13" x14ac:dyDescent="0.2">
      <c r="A637" s="2" t="s">
        <v>0</v>
      </c>
      <c r="B637" s="29">
        <v>42705</v>
      </c>
      <c r="C637" s="11">
        <v>-71.449357986899997</v>
      </c>
      <c r="D637" s="11">
        <v>41.447421701499998</v>
      </c>
      <c r="E637" s="5">
        <v>696</v>
      </c>
      <c r="F637" s="5">
        <v>38</v>
      </c>
      <c r="G637" s="8">
        <v>35.425600000000003</v>
      </c>
      <c r="H637" s="1"/>
      <c r="I637" s="1"/>
      <c r="J637" s="1"/>
      <c r="K637" s="1"/>
      <c r="L637" s="1"/>
      <c r="M637" s="1"/>
    </row>
    <row r="638" spans="1:13" x14ac:dyDescent="0.2">
      <c r="A638" s="2" t="s">
        <v>0</v>
      </c>
      <c r="B638" s="29">
        <v>42705</v>
      </c>
      <c r="C638" s="11">
        <v>-71.449251486899996</v>
      </c>
      <c r="D638" s="11">
        <v>41.447351534900001</v>
      </c>
      <c r="E638" s="5">
        <v>752</v>
      </c>
      <c r="G638" s="8">
        <v>36.5792</v>
      </c>
      <c r="H638" s="1"/>
      <c r="I638" s="1"/>
      <c r="J638" s="1"/>
      <c r="K638" s="1"/>
      <c r="L638" s="1"/>
      <c r="M638" s="1"/>
    </row>
    <row r="639" spans="1:13" x14ac:dyDescent="0.2">
      <c r="A639" s="2" t="s">
        <v>0</v>
      </c>
      <c r="B639" s="29">
        <v>42705</v>
      </c>
      <c r="C639" s="11">
        <v>-71.449295986899998</v>
      </c>
      <c r="D639" s="11">
        <v>41.447335534899999</v>
      </c>
      <c r="E639" s="5">
        <v>741</v>
      </c>
      <c r="G639" s="8">
        <v>36.352600000000002</v>
      </c>
      <c r="H639" s="1"/>
      <c r="I639" s="1"/>
      <c r="J639" s="1"/>
      <c r="K639" s="1"/>
      <c r="L639" s="1"/>
      <c r="M639" s="1"/>
    </row>
    <row r="640" spans="1:13" x14ac:dyDescent="0.2">
      <c r="A640" s="2" t="s">
        <v>0</v>
      </c>
      <c r="B640" s="29">
        <v>42705</v>
      </c>
      <c r="C640" s="11">
        <v>-71.449412653500005</v>
      </c>
      <c r="D640" s="11">
        <v>41.447327201599997</v>
      </c>
      <c r="E640" s="5">
        <v>527</v>
      </c>
      <c r="F640" s="5">
        <v>38</v>
      </c>
      <c r="G640" s="8">
        <v>31.944200000000002</v>
      </c>
      <c r="H640" s="1"/>
      <c r="I640" s="1"/>
      <c r="J640" s="1"/>
      <c r="K640" s="1"/>
      <c r="L640" s="1"/>
      <c r="M640" s="1"/>
    </row>
    <row r="641" spans="1:13" x14ac:dyDescent="0.2">
      <c r="A641" s="2" t="s">
        <v>0</v>
      </c>
      <c r="B641" s="29">
        <v>42705</v>
      </c>
      <c r="C641" s="11">
        <v>-71.449590820099999</v>
      </c>
      <c r="D641" s="11">
        <v>41.447285201600003</v>
      </c>
      <c r="E641" s="5">
        <v>25</v>
      </c>
      <c r="G641" s="8">
        <v>21.603000000000002</v>
      </c>
      <c r="H641" s="1"/>
      <c r="I641" s="1"/>
      <c r="J641" s="1"/>
      <c r="K641" s="1"/>
      <c r="L641" s="1"/>
      <c r="M641" s="1"/>
    </row>
    <row r="642" spans="1:13" x14ac:dyDescent="0.2">
      <c r="A642" s="2" t="s">
        <v>0</v>
      </c>
      <c r="B642" s="29">
        <v>42705</v>
      </c>
      <c r="C642" s="11">
        <v>-71.449478486800004</v>
      </c>
      <c r="D642" s="11">
        <v>41.4472612016</v>
      </c>
      <c r="E642" s="5">
        <v>476</v>
      </c>
      <c r="G642" s="8">
        <v>30.893599999999999</v>
      </c>
      <c r="H642" s="1"/>
      <c r="I642" s="1"/>
      <c r="J642" s="1"/>
      <c r="K642" s="1"/>
      <c r="L642" s="1"/>
      <c r="M642" s="1"/>
    </row>
    <row r="643" spans="1:13" x14ac:dyDescent="0.2">
      <c r="A643" s="2" t="s">
        <v>0</v>
      </c>
      <c r="B643" s="29">
        <v>42705</v>
      </c>
      <c r="C643" s="11">
        <v>-71.449366820199998</v>
      </c>
      <c r="D643" s="11">
        <v>41.4471852016</v>
      </c>
      <c r="E643" s="5">
        <v>615</v>
      </c>
      <c r="F643" s="5">
        <v>36</v>
      </c>
      <c r="G643" s="8">
        <v>33.757000000000005</v>
      </c>
      <c r="H643" s="1"/>
      <c r="I643" s="1"/>
      <c r="J643" s="1"/>
      <c r="K643" s="1"/>
      <c r="L643" s="1"/>
      <c r="M643" s="1"/>
    </row>
    <row r="644" spans="1:13" x14ac:dyDescent="0.2">
      <c r="A644" s="2" t="s">
        <v>0</v>
      </c>
      <c r="B644" s="29">
        <v>42705</v>
      </c>
      <c r="C644" s="11">
        <v>-71.449323986899998</v>
      </c>
      <c r="D644" s="11">
        <v>41.447124368300003</v>
      </c>
      <c r="E644" s="5">
        <v>770</v>
      </c>
      <c r="G644" s="8">
        <v>36.950000000000003</v>
      </c>
      <c r="H644" s="1"/>
      <c r="I644" s="1"/>
      <c r="J644" s="1"/>
      <c r="K644" s="1"/>
      <c r="L644" s="1"/>
      <c r="M644" s="1"/>
    </row>
    <row r="645" spans="1:13" x14ac:dyDescent="0.2">
      <c r="A645" s="2" t="s">
        <v>0</v>
      </c>
      <c r="B645" s="29">
        <v>42705</v>
      </c>
      <c r="C645" s="11">
        <v>-71.4494651535</v>
      </c>
      <c r="D645" s="11">
        <v>41.447079534899999</v>
      </c>
      <c r="E645" s="5">
        <v>480</v>
      </c>
      <c r="F645" s="5">
        <v>35</v>
      </c>
      <c r="G645" s="8">
        <v>30.975999999999999</v>
      </c>
      <c r="H645" s="1"/>
      <c r="I645" s="1"/>
      <c r="J645" s="1"/>
      <c r="K645" s="1"/>
      <c r="L645" s="1"/>
      <c r="M645" s="1"/>
    </row>
    <row r="646" spans="1:13" x14ac:dyDescent="0.2">
      <c r="A646" s="2" t="s">
        <v>0</v>
      </c>
      <c r="B646" s="29">
        <v>42705</v>
      </c>
      <c r="C646" s="11">
        <v>-71.449539653499997</v>
      </c>
      <c r="D646" s="11">
        <v>41.447040035000001</v>
      </c>
      <c r="E646" s="5">
        <v>300</v>
      </c>
      <c r="G646" s="8">
        <v>27.268000000000001</v>
      </c>
      <c r="H646" s="1"/>
      <c r="I646" s="1"/>
      <c r="J646" s="1"/>
      <c r="K646" s="1"/>
      <c r="L646" s="1"/>
      <c r="M646" s="1"/>
    </row>
    <row r="647" spans="1:13" x14ac:dyDescent="0.2">
      <c r="A647" s="2" t="s">
        <v>0</v>
      </c>
      <c r="B647" s="29">
        <v>42705</v>
      </c>
      <c r="C647" s="11">
        <v>-71.449438820200001</v>
      </c>
      <c r="D647" s="11">
        <v>41.446978701600003</v>
      </c>
      <c r="E647" s="5">
        <v>562</v>
      </c>
      <c r="G647" s="8">
        <v>32.665199999999999</v>
      </c>
      <c r="H647" s="1"/>
      <c r="I647" s="1"/>
      <c r="J647" s="1"/>
      <c r="K647" s="1"/>
      <c r="L647" s="1"/>
      <c r="M647" s="1"/>
    </row>
    <row r="648" spans="1:13" x14ac:dyDescent="0.2">
      <c r="A648" s="2" t="s">
        <v>0</v>
      </c>
      <c r="B648" s="29">
        <v>42705</v>
      </c>
      <c r="C648" s="11">
        <v>-71.449370153499999</v>
      </c>
      <c r="D648" s="11">
        <v>41.446924535000001</v>
      </c>
      <c r="E648" s="5">
        <v>730</v>
      </c>
      <c r="F648" s="5">
        <v>40</v>
      </c>
      <c r="G648" s="8">
        <v>36.126000000000005</v>
      </c>
      <c r="H648" s="1"/>
      <c r="I648" s="1"/>
      <c r="J648" s="1"/>
      <c r="K648" s="1"/>
      <c r="L648" s="1"/>
      <c r="M648" s="1"/>
    </row>
    <row r="649" spans="1:13" x14ac:dyDescent="0.2">
      <c r="A649" s="2" t="s">
        <v>0</v>
      </c>
      <c r="B649" s="29">
        <v>42705</v>
      </c>
      <c r="C649" s="11">
        <v>-71.449500320200002</v>
      </c>
      <c r="D649" s="11">
        <v>41.446924201599998</v>
      </c>
      <c r="E649" s="5">
        <v>509</v>
      </c>
      <c r="G649" s="8">
        <v>31.573399999999999</v>
      </c>
      <c r="H649" s="1"/>
      <c r="I649" s="1"/>
      <c r="J649" s="1"/>
      <c r="K649" s="1"/>
      <c r="L649" s="1"/>
      <c r="M649" s="1"/>
    </row>
    <row r="650" spans="1:13" x14ac:dyDescent="0.2">
      <c r="A650" s="2" t="s">
        <v>0</v>
      </c>
      <c r="B650" s="29">
        <v>42705</v>
      </c>
      <c r="C650" s="11">
        <v>-71.449602820099997</v>
      </c>
      <c r="D650" s="11">
        <v>41.446889034999998</v>
      </c>
      <c r="E650" s="5">
        <v>406</v>
      </c>
      <c r="G650" s="8">
        <v>29.451599999999999</v>
      </c>
      <c r="H650" s="1"/>
      <c r="I650" s="1"/>
      <c r="J650" s="1"/>
      <c r="K650" s="1"/>
      <c r="L650" s="1"/>
      <c r="M650" s="1"/>
    </row>
    <row r="651" spans="1:13" x14ac:dyDescent="0.2">
      <c r="A651" s="2" t="s">
        <v>0</v>
      </c>
      <c r="B651" s="29">
        <v>42705</v>
      </c>
      <c r="C651" s="11">
        <v>-71.449626153500006</v>
      </c>
      <c r="D651" s="11">
        <v>41.446806035000002</v>
      </c>
      <c r="E651" s="5">
        <v>623</v>
      </c>
      <c r="F651" s="5">
        <v>38</v>
      </c>
      <c r="G651" s="8">
        <v>33.921800000000005</v>
      </c>
      <c r="H651" s="1"/>
      <c r="I651" s="1"/>
      <c r="J651" s="1"/>
      <c r="K651" s="1"/>
      <c r="L651" s="1"/>
      <c r="M651" s="1"/>
    </row>
    <row r="652" spans="1:13" x14ac:dyDescent="0.2">
      <c r="A652" s="2" t="s">
        <v>0</v>
      </c>
      <c r="B652" s="29">
        <v>42705</v>
      </c>
      <c r="C652" s="11">
        <v>-71.449654986799999</v>
      </c>
      <c r="D652" s="11">
        <v>41.446761701699998</v>
      </c>
      <c r="E652" s="5">
        <v>752</v>
      </c>
      <c r="G652" s="8">
        <v>36.5792</v>
      </c>
      <c r="H652" s="1"/>
      <c r="I652" s="1"/>
      <c r="J652" s="1"/>
      <c r="K652" s="1"/>
      <c r="L652" s="1"/>
      <c r="M652" s="1"/>
    </row>
    <row r="653" spans="1:13" x14ac:dyDescent="0.2">
      <c r="A653" s="2" t="s">
        <v>0</v>
      </c>
      <c r="B653" s="29">
        <v>42705</v>
      </c>
      <c r="C653" s="11">
        <v>-71.449757653399999</v>
      </c>
      <c r="D653" s="11">
        <v>41.446820535000001</v>
      </c>
      <c r="E653" s="5">
        <v>632</v>
      </c>
      <c r="G653" s="8">
        <v>34.107199999999999</v>
      </c>
      <c r="H653" s="1"/>
      <c r="I653" s="1"/>
      <c r="J653" s="1"/>
      <c r="K653" s="1"/>
      <c r="L653" s="1"/>
      <c r="M653" s="1"/>
    </row>
    <row r="654" spans="1:13" x14ac:dyDescent="0.2">
      <c r="A654" s="2" t="s">
        <v>0</v>
      </c>
      <c r="B654" s="29">
        <v>42705</v>
      </c>
      <c r="C654" s="11">
        <v>-71.449862320099996</v>
      </c>
      <c r="D654" s="11">
        <v>41.446839368299997</v>
      </c>
      <c r="E654" s="5">
        <v>195</v>
      </c>
      <c r="G654" s="8">
        <v>25.105</v>
      </c>
      <c r="H654" s="1"/>
      <c r="I654" s="1"/>
      <c r="J654" s="1"/>
      <c r="K654" s="1"/>
      <c r="L654" s="1"/>
      <c r="M654" s="1"/>
    </row>
    <row r="655" spans="1:13" x14ac:dyDescent="0.2">
      <c r="A655" s="2" t="s">
        <v>0</v>
      </c>
      <c r="B655" s="29">
        <v>42705</v>
      </c>
      <c r="C655" s="11">
        <v>-71.449885820000006</v>
      </c>
      <c r="D655" s="11">
        <v>41.446766535000002</v>
      </c>
      <c r="E655" s="5">
        <v>576</v>
      </c>
      <c r="F655" s="5">
        <v>35</v>
      </c>
      <c r="G655" s="8">
        <v>32.953600000000002</v>
      </c>
      <c r="H655" s="1"/>
      <c r="I655" s="1"/>
      <c r="J655" s="1"/>
      <c r="K655" s="1"/>
      <c r="L655" s="1"/>
      <c r="M655" s="1"/>
    </row>
    <row r="656" spans="1:13" x14ac:dyDescent="0.2">
      <c r="A656" s="2" t="s">
        <v>0</v>
      </c>
      <c r="B656" s="29">
        <v>42705</v>
      </c>
      <c r="C656" s="11">
        <v>-71.449955486700006</v>
      </c>
      <c r="D656" s="11">
        <v>41.446690368399999</v>
      </c>
      <c r="E656" s="5">
        <v>697</v>
      </c>
      <c r="G656" s="8">
        <v>35.446200000000005</v>
      </c>
      <c r="H656" s="1"/>
      <c r="I656" s="1"/>
      <c r="J656" s="1"/>
      <c r="K656" s="1"/>
      <c r="L656" s="1"/>
      <c r="M656" s="1"/>
    </row>
    <row r="657" spans="1:13" x14ac:dyDescent="0.2">
      <c r="A657" s="2" t="s">
        <v>0</v>
      </c>
      <c r="B657" s="29">
        <v>42705</v>
      </c>
      <c r="C657" s="11">
        <v>-71.449982153400001</v>
      </c>
      <c r="D657" s="11">
        <v>41.446807701700003</v>
      </c>
      <c r="E657" s="5">
        <v>480</v>
      </c>
      <c r="F657" s="5">
        <v>32</v>
      </c>
      <c r="G657" s="8">
        <v>30.975999999999999</v>
      </c>
      <c r="H657" s="1"/>
      <c r="I657" s="1"/>
      <c r="J657" s="1"/>
      <c r="K657" s="1"/>
      <c r="L657" s="1"/>
      <c r="M657" s="1"/>
    </row>
    <row r="658" spans="1:13" x14ac:dyDescent="0.2">
      <c r="A658" s="2" t="s">
        <v>0</v>
      </c>
      <c r="B658" s="29">
        <v>42705</v>
      </c>
      <c r="C658" s="11">
        <v>-71.450014653300002</v>
      </c>
      <c r="D658" s="11">
        <v>41.4468888683</v>
      </c>
      <c r="E658" s="5">
        <v>275</v>
      </c>
      <c r="G658" s="8">
        <v>26.753</v>
      </c>
      <c r="H658" s="1"/>
      <c r="I658" s="1"/>
      <c r="J658" s="1"/>
      <c r="K658" s="1"/>
      <c r="L658" s="1"/>
      <c r="M658" s="1"/>
    </row>
    <row r="659" spans="1:13" x14ac:dyDescent="0.2">
      <c r="A659" s="2" t="s">
        <v>0</v>
      </c>
      <c r="B659" s="29">
        <v>42705</v>
      </c>
      <c r="C659" s="11">
        <v>-71.450120153300006</v>
      </c>
      <c r="D659" s="11">
        <v>41.446916868300001</v>
      </c>
      <c r="E659" s="5">
        <v>186</v>
      </c>
      <c r="G659" s="8">
        <v>24.919600000000003</v>
      </c>
      <c r="H659" s="1"/>
      <c r="I659" s="1"/>
      <c r="J659" s="1"/>
      <c r="K659" s="1"/>
      <c r="L659" s="1"/>
      <c r="M659" s="1"/>
    </row>
    <row r="660" spans="1:13" x14ac:dyDescent="0.2">
      <c r="A660" s="2" t="s">
        <v>0</v>
      </c>
      <c r="B660" s="29">
        <v>42705</v>
      </c>
      <c r="C660" s="11">
        <v>-71.45013582</v>
      </c>
      <c r="D660" s="11">
        <v>41.446807534999998</v>
      </c>
      <c r="E660" s="5">
        <v>489</v>
      </c>
      <c r="F660" s="5">
        <v>32</v>
      </c>
      <c r="G660" s="8">
        <v>31.1614</v>
      </c>
      <c r="H660" s="1"/>
      <c r="I660" s="1"/>
      <c r="J660" s="1"/>
      <c r="K660" s="1"/>
      <c r="L660" s="1"/>
      <c r="M660" s="1"/>
    </row>
    <row r="661" spans="1:13" x14ac:dyDescent="0.2">
      <c r="A661" s="2" t="s">
        <v>0</v>
      </c>
      <c r="B661" s="29">
        <v>42705</v>
      </c>
      <c r="C661" s="11">
        <v>-71.450194986599996</v>
      </c>
      <c r="D661" s="11">
        <v>41.446670868399998</v>
      </c>
      <c r="E661" s="5">
        <v>618</v>
      </c>
      <c r="G661" s="8">
        <v>33.818800000000003</v>
      </c>
      <c r="H661" s="1"/>
      <c r="I661" s="1"/>
      <c r="J661" s="1"/>
      <c r="K661" s="1"/>
      <c r="L661" s="1"/>
      <c r="M661" s="1"/>
    </row>
    <row r="662" spans="1:13" x14ac:dyDescent="0.2">
      <c r="A662" s="2" t="s">
        <v>0</v>
      </c>
      <c r="B662" s="29">
        <v>42705</v>
      </c>
      <c r="C662" s="11">
        <v>-71.450262486599996</v>
      </c>
      <c r="D662" s="11">
        <v>41.446652534999998</v>
      </c>
      <c r="E662" s="5">
        <v>730</v>
      </c>
      <c r="F662" s="5">
        <v>33</v>
      </c>
      <c r="G662" s="8">
        <v>36.126000000000005</v>
      </c>
      <c r="H662" s="1"/>
      <c r="I662" s="1"/>
      <c r="J662" s="1"/>
      <c r="K662" s="1"/>
      <c r="L662" s="1"/>
      <c r="M662" s="1"/>
    </row>
    <row r="663" spans="1:13" x14ac:dyDescent="0.2">
      <c r="A663" s="2" t="s">
        <v>0</v>
      </c>
      <c r="B663" s="29">
        <v>42705</v>
      </c>
      <c r="C663" s="11">
        <v>-71.4502906532</v>
      </c>
      <c r="D663" s="11">
        <v>41.446789701699998</v>
      </c>
      <c r="E663" s="5">
        <v>513</v>
      </c>
      <c r="G663" s="8">
        <v>31.655799999999999</v>
      </c>
      <c r="H663" s="1"/>
      <c r="I663" s="1"/>
      <c r="J663" s="1"/>
      <c r="K663" s="1"/>
      <c r="L663" s="1"/>
      <c r="M663" s="1"/>
    </row>
    <row r="664" spans="1:13" x14ac:dyDescent="0.2">
      <c r="A664" s="2" t="s">
        <v>0</v>
      </c>
      <c r="B664" s="29">
        <v>42705</v>
      </c>
      <c r="C664" s="11">
        <v>-71.450284486599998</v>
      </c>
      <c r="D664" s="11">
        <v>41.446891534999999</v>
      </c>
      <c r="E664" s="5">
        <v>388</v>
      </c>
      <c r="G664" s="8">
        <v>29.0808</v>
      </c>
      <c r="H664" s="1"/>
      <c r="I664" s="1"/>
      <c r="J664" s="1"/>
      <c r="K664" s="1"/>
      <c r="L664" s="1"/>
      <c r="M664" s="1"/>
    </row>
    <row r="665" spans="1:13" x14ac:dyDescent="0.2">
      <c r="A665" s="2" t="s">
        <v>0</v>
      </c>
      <c r="B665" s="29">
        <v>42705</v>
      </c>
      <c r="C665" s="11">
        <v>-71.450364486500007</v>
      </c>
      <c r="D665" s="11">
        <v>41.4469763683</v>
      </c>
      <c r="E665" s="5">
        <v>216</v>
      </c>
      <c r="G665" s="8">
        <v>25.537600000000001</v>
      </c>
      <c r="H665" s="1"/>
      <c r="I665" s="1"/>
      <c r="J665" s="1"/>
      <c r="K665" s="1"/>
      <c r="L665" s="1"/>
      <c r="M665" s="1"/>
    </row>
    <row r="666" spans="1:13" x14ac:dyDescent="0.2">
      <c r="A666" s="2" t="s">
        <v>0</v>
      </c>
      <c r="B666" s="29">
        <v>42705</v>
      </c>
      <c r="C666" s="11">
        <v>-71.450429819899995</v>
      </c>
      <c r="D666" s="11">
        <v>41.446835534999998</v>
      </c>
      <c r="E666" s="5">
        <v>367</v>
      </c>
      <c r="F666" s="5">
        <v>33</v>
      </c>
      <c r="G666" s="8">
        <v>28.648200000000003</v>
      </c>
      <c r="H666" s="1"/>
      <c r="I666" s="1"/>
      <c r="J666" s="1"/>
      <c r="K666" s="1"/>
      <c r="L666" s="1"/>
      <c r="M666" s="1"/>
    </row>
    <row r="667" spans="1:13" x14ac:dyDescent="0.2">
      <c r="A667" s="2" t="s">
        <v>0</v>
      </c>
      <c r="B667" s="29">
        <v>42705</v>
      </c>
      <c r="C667" s="11">
        <v>-71.450470486499995</v>
      </c>
      <c r="D667" s="11">
        <v>41.446709701700001</v>
      </c>
      <c r="E667" s="5">
        <v>644</v>
      </c>
      <c r="F667" s="5">
        <v>32</v>
      </c>
      <c r="G667" s="8">
        <v>34.354399999999998</v>
      </c>
      <c r="H667" s="1"/>
      <c r="I667" s="1"/>
      <c r="J667" s="1"/>
      <c r="K667" s="1"/>
      <c r="L667" s="1"/>
      <c r="M667" s="1"/>
    </row>
    <row r="668" spans="1:13" x14ac:dyDescent="0.2">
      <c r="A668" s="2" t="s">
        <v>0</v>
      </c>
      <c r="B668" s="29">
        <v>42705</v>
      </c>
      <c r="C668" s="11">
        <v>-71.4506149865</v>
      </c>
      <c r="D668" s="11">
        <v>41.446589035099997</v>
      </c>
      <c r="E668" s="5">
        <v>226</v>
      </c>
      <c r="F668" s="5">
        <v>23</v>
      </c>
      <c r="G668" s="8">
        <v>25.743600000000001</v>
      </c>
      <c r="H668" s="1"/>
      <c r="I668" s="1"/>
      <c r="J668" s="1"/>
      <c r="K668" s="1"/>
      <c r="L668" s="1"/>
      <c r="M668" s="1"/>
    </row>
    <row r="669" spans="1:13" x14ac:dyDescent="0.2">
      <c r="A669" s="2" t="s">
        <v>0</v>
      </c>
      <c r="B669" s="29">
        <v>42705</v>
      </c>
      <c r="C669" s="11">
        <v>-71.450548486499997</v>
      </c>
      <c r="D669" s="11">
        <v>41.446803368399998</v>
      </c>
      <c r="E669" s="5">
        <v>399</v>
      </c>
      <c r="G669" s="8">
        <v>29.307400000000001</v>
      </c>
      <c r="H669" s="1"/>
      <c r="I669" s="1"/>
      <c r="J669" s="1"/>
      <c r="K669" s="1"/>
      <c r="L669" s="1"/>
      <c r="M669" s="1"/>
    </row>
    <row r="670" spans="1:13" x14ac:dyDescent="0.2">
      <c r="A670" s="2" t="s">
        <v>0</v>
      </c>
      <c r="B670" s="29">
        <v>42705</v>
      </c>
      <c r="C670" s="11">
        <v>-71.450529819799996</v>
      </c>
      <c r="D670" s="11">
        <v>41.446928034999999</v>
      </c>
      <c r="E670" s="5">
        <v>239</v>
      </c>
      <c r="F670" s="5">
        <v>22</v>
      </c>
      <c r="G670" s="8">
        <v>26.011400000000002</v>
      </c>
      <c r="H670" s="1"/>
      <c r="I670" s="1"/>
      <c r="J670" s="1"/>
      <c r="K670" s="1"/>
      <c r="L670" s="1"/>
      <c r="M670" s="1"/>
    </row>
    <row r="671" spans="1:13" x14ac:dyDescent="0.2">
      <c r="A671" s="2" t="s">
        <v>0</v>
      </c>
      <c r="B671" s="29">
        <v>42705</v>
      </c>
      <c r="C671" s="11">
        <v>-71.450529819799996</v>
      </c>
      <c r="D671" s="11">
        <v>41.447029701699996</v>
      </c>
      <c r="E671" s="5">
        <v>138</v>
      </c>
      <c r="G671" s="8">
        <v>23.930800000000001</v>
      </c>
      <c r="H671" s="1"/>
      <c r="I671" s="1"/>
      <c r="J671" s="1"/>
      <c r="K671" s="1"/>
      <c r="L671" s="1"/>
      <c r="M671" s="1"/>
    </row>
    <row r="672" spans="1:13" x14ac:dyDescent="0.2">
      <c r="A672" s="2" t="s">
        <v>0</v>
      </c>
      <c r="B672" s="29">
        <v>42705</v>
      </c>
      <c r="C672" s="11">
        <v>-71.450689319800006</v>
      </c>
      <c r="D672" s="11">
        <v>41.447013701700001</v>
      </c>
      <c r="E672" s="5">
        <v>128</v>
      </c>
      <c r="G672" s="8">
        <v>23.724800000000002</v>
      </c>
      <c r="H672" s="1"/>
      <c r="I672" s="1"/>
      <c r="J672" s="1"/>
      <c r="K672" s="1"/>
      <c r="L672" s="1"/>
      <c r="M672" s="1"/>
    </row>
    <row r="673" spans="1:13" x14ac:dyDescent="0.2">
      <c r="A673" s="2" t="s">
        <v>0</v>
      </c>
      <c r="B673" s="29">
        <v>42705</v>
      </c>
      <c r="C673" s="11">
        <v>-71.450864986400006</v>
      </c>
      <c r="D673" s="11">
        <v>41.446992201699999</v>
      </c>
      <c r="E673" s="5">
        <v>125</v>
      </c>
      <c r="F673" s="5">
        <v>12</v>
      </c>
      <c r="G673" s="8">
        <v>23.663</v>
      </c>
      <c r="H673" s="1"/>
      <c r="I673" s="1"/>
      <c r="J673" s="1"/>
      <c r="K673" s="1"/>
      <c r="L673" s="1"/>
      <c r="M673" s="1"/>
    </row>
    <row r="674" spans="1:13" x14ac:dyDescent="0.2">
      <c r="A674" s="2" t="s">
        <v>0</v>
      </c>
      <c r="B674" s="29">
        <v>42705</v>
      </c>
      <c r="C674" s="11">
        <v>-71.450817653100003</v>
      </c>
      <c r="D674" s="11">
        <v>41.447129201700001</v>
      </c>
      <c r="E674" s="5">
        <v>69</v>
      </c>
      <c r="G674" s="8">
        <v>22.509399999999999</v>
      </c>
      <c r="H674" s="1"/>
      <c r="I674" s="1"/>
      <c r="J674" s="1"/>
      <c r="K674" s="1"/>
      <c r="L674" s="1"/>
      <c r="M674" s="1"/>
    </row>
    <row r="675" spans="1:13" x14ac:dyDescent="0.2">
      <c r="A675" s="2" t="s">
        <v>0</v>
      </c>
      <c r="B675" s="29">
        <v>42734</v>
      </c>
      <c r="C675" s="11">
        <v>-71.449432581600007</v>
      </c>
      <c r="D675" s="11">
        <v>41.447974928000001</v>
      </c>
      <c r="E675" s="5">
        <v>440</v>
      </c>
      <c r="G675" s="8">
        <v>34.628</v>
      </c>
      <c r="H675" s="1"/>
      <c r="I675" s="1"/>
      <c r="J675" s="1"/>
      <c r="K675" s="1"/>
      <c r="L675" s="1"/>
      <c r="M675" s="1"/>
    </row>
    <row r="676" spans="1:13" x14ac:dyDescent="0.2">
      <c r="A676" s="2" t="s">
        <v>0</v>
      </c>
      <c r="B676" s="29">
        <v>42734</v>
      </c>
      <c r="C676" s="11">
        <v>-71.449574320099998</v>
      </c>
      <c r="D676" s="11">
        <v>41.447887368099998</v>
      </c>
      <c r="E676" s="5">
        <v>268</v>
      </c>
      <c r="G676" s="8">
        <v>28.9176</v>
      </c>
      <c r="H676" s="1"/>
      <c r="I676" s="1"/>
      <c r="J676" s="1"/>
      <c r="K676" s="1"/>
      <c r="L676" s="1"/>
      <c r="M676" s="1"/>
    </row>
    <row r="677" spans="1:13" x14ac:dyDescent="0.2">
      <c r="A677" s="2" t="s">
        <v>0</v>
      </c>
      <c r="B677" s="29">
        <v>42734</v>
      </c>
      <c r="C677" s="11">
        <v>-71.449416986800003</v>
      </c>
      <c r="D677" s="11">
        <v>41.447888701399997</v>
      </c>
      <c r="E677" s="5">
        <v>371</v>
      </c>
      <c r="F677" s="5">
        <v>27</v>
      </c>
      <c r="G677" s="8">
        <v>32.337199999999996</v>
      </c>
      <c r="H677" s="1"/>
      <c r="I677" s="1"/>
      <c r="J677" s="1"/>
      <c r="K677" s="1"/>
      <c r="L677" s="1"/>
      <c r="M677" s="1"/>
    </row>
    <row r="678" spans="1:13" x14ac:dyDescent="0.2">
      <c r="A678" s="2" t="s">
        <v>0</v>
      </c>
      <c r="B678" s="29">
        <v>42734</v>
      </c>
      <c r="C678" s="11">
        <v>-71.449455486800005</v>
      </c>
      <c r="D678" s="11">
        <v>41.447832201499999</v>
      </c>
      <c r="E678" s="5">
        <v>315</v>
      </c>
      <c r="G678" s="8">
        <v>30.478000000000002</v>
      </c>
      <c r="H678" s="1"/>
      <c r="I678" s="1"/>
      <c r="J678" s="1"/>
      <c r="K678" s="1"/>
      <c r="L678" s="1"/>
      <c r="M678" s="1"/>
    </row>
    <row r="679" spans="1:13" x14ac:dyDescent="0.2">
      <c r="A679" s="2" t="s">
        <v>0</v>
      </c>
      <c r="B679" s="29">
        <v>42734</v>
      </c>
      <c r="C679" s="11">
        <v>-71.449563153400007</v>
      </c>
      <c r="D679" s="11">
        <v>41.447773034800001</v>
      </c>
      <c r="E679" s="5">
        <v>112</v>
      </c>
      <c r="G679" s="8">
        <v>23.738399999999999</v>
      </c>
      <c r="H679" s="1"/>
      <c r="I679" s="1"/>
      <c r="J679" s="1"/>
      <c r="K679" s="1"/>
      <c r="L679" s="1"/>
      <c r="M679" s="1"/>
    </row>
    <row r="680" spans="1:13" x14ac:dyDescent="0.2">
      <c r="A680" s="2" t="s">
        <v>0</v>
      </c>
      <c r="B680" s="29">
        <v>42734</v>
      </c>
      <c r="C680" s="11">
        <v>-71.449423320099996</v>
      </c>
      <c r="D680" s="11">
        <v>41.4477395348</v>
      </c>
      <c r="E680" s="5">
        <v>312</v>
      </c>
      <c r="G680" s="8">
        <v>30.378399999999999</v>
      </c>
      <c r="H680" s="1"/>
      <c r="I680" s="1"/>
      <c r="J680" s="1"/>
      <c r="K680" s="1"/>
      <c r="L680" s="1"/>
      <c r="M680" s="1"/>
    </row>
    <row r="681" spans="1:13" x14ac:dyDescent="0.2">
      <c r="A681" s="2" t="s">
        <v>0</v>
      </c>
      <c r="B681" s="29">
        <v>42734</v>
      </c>
      <c r="C681" s="11">
        <v>-71.449305986900001</v>
      </c>
      <c r="D681" s="11">
        <v>41.447700868200002</v>
      </c>
      <c r="E681" s="5">
        <v>468</v>
      </c>
      <c r="F681" s="5">
        <v>25</v>
      </c>
      <c r="G681" s="8">
        <v>35.557600000000001</v>
      </c>
      <c r="H681" s="1"/>
      <c r="I681" s="1"/>
      <c r="J681" s="1"/>
      <c r="K681" s="1"/>
      <c r="L681" s="1"/>
      <c r="M681" s="1"/>
    </row>
    <row r="682" spans="1:13" x14ac:dyDescent="0.2">
      <c r="A682" s="2" t="s">
        <v>0</v>
      </c>
      <c r="B682" s="29">
        <v>42734</v>
      </c>
      <c r="C682" s="11">
        <v>-71.449431986799993</v>
      </c>
      <c r="D682" s="11">
        <v>41.4476270348</v>
      </c>
      <c r="E682" s="5">
        <v>228</v>
      </c>
      <c r="G682" s="8">
        <v>27.589600000000001</v>
      </c>
      <c r="H682" s="1"/>
      <c r="I682" s="1"/>
      <c r="J682" s="1"/>
      <c r="K682" s="1"/>
      <c r="L682" s="1"/>
      <c r="M682" s="1"/>
    </row>
    <row r="683" spans="1:13" x14ac:dyDescent="0.2">
      <c r="A683" s="2" t="s">
        <v>0</v>
      </c>
      <c r="B683" s="29">
        <v>42734</v>
      </c>
      <c r="C683" s="11">
        <v>-71.449603653400004</v>
      </c>
      <c r="D683" s="11">
        <v>41.447565534900001</v>
      </c>
      <c r="E683" s="5">
        <v>82</v>
      </c>
      <c r="F683" s="5">
        <v>10</v>
      </c>
      <c r="G683" s="8">
        <v>22.7424</v>
      </c>
      <c r="H683" s="1"/>
      <c r="I683" s="1"/>
      <c r="J683" s="1"/>
      <c r="K683" s="1"/>
      <c r="L683" s="1"/>
      <c r="M683" s="1"/>
    </row>
    <row r="684" spans="1:13" x14ac:dyDescent="0.2">
      <c r="A684" s="2" t="s">
        <v>0</v>
      </c>
      <c r="B684" s="29">
        <v>42734</v>
      </c>
      <c r="C684" s="11">
        <v>-71.449454486799993</v>
      </c>
      <c r="D684" s="11">
        <v>41.447524701500001</v>
      </c>
      <c r="E684" s="5">
        <v>322</v>
      </c>
      <c r="G684" s="8">
        <v>30.7104</v>
      </c>
      <c r="H684" s="1"/>
      <c r="I684" s="1"/>
      <c r="J684" s="1"/>
      <c r="K684" s="1"/>
      <c r="L684" s="1"/>
      <c r="M684" s="1"/>
    </row>
    <row r="685" spans="1:13" x14ac:dyDescent="0.2">
      <c r="A685" s="2" t="s">
        <v>0</v>
      </c>
      <c r="B685" s="29">
        <v>42734</v>
      </c>
      <c r="C685" s="11">
        <v>-71.449280653499997</v>
      </c>
      <c r="D685" s="11">
        <v>41.447493701500001</v>
      </c>
      <c r="E685" s="5">
        <v>442</v>
      </c>
      <c r="G685" s="8">
        <v>34.694400000000002</v>
      </c>
      <c r="H685" s="1"/>
      <c r="I685" s="1"/>
      <c r="J685" s="1"/>
      <c r="K685" s="1"/>
      <c r="L685" s="1"/>
      <c r="M685" s="1"/>
    </row>
    <row r="686" spans="1:13" x14ac:dyDescent="0.2">
      <c r="A686" s="2" t="s">
        <v>0</v>
      </c>
      <c r="B686" s="29">
        <v>42734</v>
      </c>
      <c r="C686" s="11">
        <v>-71.449245986899996</v>
      </c>
      <c r="D686" s="11">
        <v>41.447411701599997</v>
      </c>
      <c r="E686" s="5">
        <v>518</v>
      </c>
      <c r="F686" s="5">
        <v>33</v>
      </c>
      <c r="G686" s="8">
        <v>37.217600000000004</v>
      </c>
      <c r="H686" s="1"/>
      <c r="I686" s="1"/>
      <c r="J686" s="1"/>
      <c r="K686" s="1"/>
      <c r="L686" s="1"/>
      <c r="M686" s="1"/>
    </row>
    <row r="687" spans="1:13" x14ac:dyDescent="0.2">
      <c r="A687" s="2" t="s">
        <v>0</v>
      </c>
      <c r="B687" s="29">
        <v>42734</v>
      </c>
      <c r="C687" s="11">
        <v>-71.449401153500006</v>
      </c>
      <c r="D687" s="11">
        <v>41.447344868199998</v>
      </c>
      <c r="E687" s="5">
        <v>413</v>
      </c>
      <c r="F687" s="5">
        <v>42</v>
      </c>
      <c r="G687" s="8">
        <v>33.7316</v>
      </c>
      <c r="H687" s="1"/>
      <c r="I687" s="1"/>
      <c r="J687" s="1"/>
      <c r="K687" s="1"/>
      <c r="L687" s="1"/>
      <c r="M687" s="1"/>
    </row>
    <row r="688" spans="1:13" x14ac:dyDescent="0.2">
      <c r="A688" s="2" t="s">
        <v>0</v>
      </c>
      <c r="B688" s="29">
        <v>42734</v>
      </c>
      <c r="C688" s="11">
        <v>-71.449535653500007</v>
      </c>
      <c r="D688" s="11">
        <v>41.447298034900001</v>
      </c>
      <c r="E688" s="5">
        <v>136</v>
      </c>
      <c r="G688" s="8">
        <v>24.5352</v>
      </c>
      <c r="H688" s="1"/>
      <c r="I688" s="1"/>
      <c r="J688" s="1"/>
      <c r="K688" s="1"/>
      <c r="L688" s="1"/>
      <c r="M688" s="1"/>
    </row>
    <row r="689" spans="1:13" x14ac:dyDescent="0.2">
      <c r="A689" s="2" t="s">
        <v>0</v>
      </c>
      <c r="B689" s="29">
        <v>42734</v>
      </c>
      <c r="C689" s="11">
        <v>-71.449588820100004</v>
      </c>
      <c r="D689" s="11">
        <v>41.447228868300002</v>
      </c>
      <c r="E689" s="5">
        <v>32</v>
      </c>
      <c r="G689" s="8">
        <v>21.0824</v>
      </c>
      <c r="H689" s="1"/>
      <c r="I689" s="1"/>
      <c r="J689" s="1"/>
      <c r="K689" s="1"/>
      <c r="L689" s="1"/>
      <c r="M689" s="1"/>
    </row>
    <row r="690" spans="1:13" x14ac:dyDescent="0.2">
      <c r="A690" s="2" t="s">
        <v>0</v>
      </c>
      <c r="B690" s="29">
        <v>42734</v>
      </c>
      <c r="C690" s="11">
        <v>-71.449412820199996</v>
      </c>
      <c r="D690" s="11">
        <v>41.447220201599997</v>
      </c>
      <c r="E690" s="5">
        <v>364</v>
      </c>
      <c r="G690" s="8">
        <v>32.104799999999997</v>
      </c>
      <c r="H690" s="1"/>
      <c r="I690" s="1"/>
      <c r="J690" s="1"/>
      <c r="K690" s="1"/>
      <c r="L690" s="1"/>
      <c r="M690" s="1"/>
    </row>
    <row r="691" spans="1:13" x14ac:dyDescent="0.2">
      <c r="A691" s="2" t="s">
        <v>0</v>
      </c>
      <c r="B691" s="29">
        <v>42734</v>
      </c>
      <c r="C691" s="11">
        <v>-71.449300820199994</v>
      </c>
      <c r="D691" s="11">
        <v>41.447172034899999</v>
      </c>
      <c r="E691" s="5">
        <v>444</v>
      </c>
      <c r="F691" s="5">
        <v>38</v>
      </c>
      <c r="G691" s="8">
        <v>34.760800000000003</v>
      </c>
      <c r="H691" s="1"/>
      <c r="I691" s="1"/>
      <c r="J691" s="1"/>
      <c r="K691" s="1"/>
      <c r="L691" s="1"/>
      <c r="M691" s="1"/>
    </row>
    <row r="692" spans="1:13" x14ac:dyDescent="0.2">
      <c r="A692" s="2" t="s">
        <v>0</v>
      </c>
      <c r="B692" s="29">
        <v>42734</v>
      </c>
      <c r="C692" s="11">
        <v>-71.449489486800005</v>
      </c>
      <c r="D692" s="11">
        <v>41.447108534900003</v>
      </c>
      <c r="E692" s="5">
        <v>328</v>
      </c>
      <c r="F692" s="5">
        <v>42</v>
      </c>
      <c r="G692" s="8">
        <v>30.909599999999998</v>
      </c>
      <c r="H692" s="1"/>
      <c r="I692" s="1"/>
      <c r="J692" s="1"/>
      <c r="K692" s="1"/>
      <c r="L692" s="1"/>
      <c r="M692" s="1"/>
    </row>
    <row r="693" spans="1:13" x14ac:dyDescent="0.2">
      <c r="A693" s="2" t="s">
        <v>0</v>
      </c>
      <c r="B693" s="29">
        <v>42734</v>
      </c>
      <c r="C693" s="11">
        <v>-71.449592986799999</v>
      </c>
      <c r="D693" s="11">
        <v>41.447067535000002</v>
      </c>
      <c r="E693" s="5">
        <v>120</v>
      </c>
      <c r="F693" s="5">
        <v>30</v>
      </c>
      <c r="G693" s="8">
        <v>24.003999999999998</v>
      </c>
      <c r="H693" s="1"/>
      <c r="I693" s="1"/>
      <c r="J693" s="1"/>
      <c r="K693" s="1"/>
      <c r="L693" s="1"/>
      <c r="M693" s="1"/>
    </row>
    <row r="694" spans="1:13" x14ac:dyDescent="0.2">
      <c r="A694" s="2" t="s">
        <v>0</v>
      </c>
      <c r="B694" s="29">
        <v>42734</v>
      </c>
      <c r="C694" s="11">
        <v>-71.449435986799998</v>
      </c>
      <c r="D694" s="11">
        <v>41.447035701600001</v>
      </c>
      <c r="E694" s="5">
        <v>273</v>
      </c>
      <c r="G694" s="8">
        <v>29.083599999999997</v>
      </c>
      <c r="H694" s="1"/>
      <c r="I694" s="1"/>
      <c r="J694" s="1"/>
      <c r="K694" s="1"/>
      <c r="L694" s="1"/>
      <c r="M694" s="1"/>
    </row>
    <row r="695" spans="1:13" x14ac:dyDescent="0.2">
      <c r="A695" s="2" t="s">
        <v>0</v>
      </c>
      <c r="B695" s="29">
        <v>42734</v>
      </c>
      <c r="C695" s="11">
        <v>-71.449354986900005</v>
      </c>
      <c r="D695" s="11">
        <v>41.446969368300003</v>
      </c>
      <c r="E695" s="5">
        <v>401</v>
      </c>
      <c r="G695" s="8">
        <v>33.333199999999998</v>
      </c>
      <c r="H695" s="1"/>
      <c r="I695" s="1"/>
      <c r="J695" s="1"/>
      <c r="K695" s="1"/>
      <c r="L695" s="1"/>
      <c r="M695" s="1"/>
    </row>
    <row r="696" spans="1:13" x14ac:dyDescent="0.2">
      <c r="A696" s="2" t="s">
        <v>0</v>
      </c>
      <c r="B696" s="29">
        <v>42734</v>
      </c>
      <c r="C696" s="11">
        <v>-71.449517653499996</v>
      </c>
      <c r="D696" s="11">
        <v>41.446933534999999</v>
      </c>
      <c r="E696" s="5">
        <v>241</v>
      </c>
      <c r="G696" s="8">
        <v>28.0212</v>
      </c>
      <c r="H696" s="1"/>
      <c r="I696" s="1"/>
      <c r="J696" s="1"/>
      <c r="K696" s="1"/>
      <c r="L696" s="1"/>
      <c r="M696" s="1"/>
    </row>
    <row r="697" spans="1:13" x14ac:dyDescent="0.2">
      <c r="A697" s="2" t="s">
        <v>0</v>
      </c>
      <c r="B697" s="29">
        <v>42734</v>
      </c>
      <c r="C697" s="11">
        <v>-71.449611153500001</v>
      </c>
      <c r="D697" s="11">
        <v>41.446874035</v>
      </c>
      <c r="E697" s="5">
        <v>200</v>
      </c>
      <c r="G697" s="8">
        <v>26.66</v>
      </c>
      <c r="H697" s="1"/>
      <c r="I697" s="1"/>
      <c r="J697" s="1"/>
      <c r="K697" s="1"/>
      <c r="L697" s="1"/>
      <c r="M697" s="1"/>
    </row>
    <row r="698" spans="1:13" x14ac:dyDescent="0.2">
      <c r="A698" s="2" t="s">
        <v>0</v>
      </c>
      <c r="B698" s="29">
        <v>42734</v>
      </c>
      <c r="C698" s="11">
        <v>-71.449483653499996</v>
      </c>
      <c r="D698" s="11">
        <v>41.4468117017</v>
      </c>
      <c r="E698" s="5">
        <v>325</v>
      </c>
      <c r="G698" s="8">
        <v>30.810000000000002</v>
      </c>
      <c r="H698" s="1"/>
      <c r="I698" s="1"/>
      <c r="J698" s="1"/>
      <c r="K698" s="1"/>
      <c r="L698" s="1"/>
      <c r="M698" s="1"/>
    </row>
    <row r="699" spans="1:13" x14ac:dyDescent="0.2">
      <c r="A699" s="2" t="s">
        <v>0</v>
      </c>
      <c r="B699" s="29">
        <v>42734</v>
      </c>
      <c r="C699" s="11">
        <v>-71.449599043000006</v>
      </c>
      <c r="D699" s="11">
        <v>41.446761348300001</v>
      </c>
      <c r="E699" s="5">
        <v>426</v>
      </c>
      <c r="F699" s="5">
        <v>35</v>
      </c>
      <c r="G699" s="8">
        <v>34.163200000000003</v>
      </c>
      <c r="H699" s="1"/>
      <c r="I699" s="1"/>
      <c r="J699" s="1"/>
      <c r="K699" s="1"/>
      <c r="L699" s="1"/>
      <c r="M699" s="1"/>
    </row>
    <row r="700" spans="1:13" x14ac:dyDescent="0.2">
      <c r="A700" s="2" t="s">
        <v>0</v>
      </c>
      <c r="B700" s="29">
        <v>42734</v>
      </c>
      <c r="C700" s="11">
        <v>-71.449706986799995</v>
      </c>
      <c r="D700" s="11">
        <v>41.446839368299997</v>
      </c>
      <c r="E700" s="5">
        <v>301</v>
      </c>
      <c r="G700" s="8">
        <v>30.013199999999998</v>
      </c>
      <c r="H700" s="1"/>
      <c r="I700" s="1"/>
      <c r="J700" s="1"/>
      <c r="K700" s="1"/>
      <c r="L700" s="1"/>
      <c r="M700" s="1"/>
    </row>
    <row r="701" spans="1:13" x14ac:dyDescent="0.2">
      <c r="A701" s="2" t="s">
        <v>0</v>
      </c>
      <c r="B701" s="29">
        <v>42734</v>
      </c>
      <c r="C701" s="11">
        <v>-71.449773986799997</v>
      </c>
      <c r="D701" s="11">
        <v>41.446736701699997</v>
      </c>
      <c r="E701" s="5">
        <v>371</v>
      </c>
      <c r="G701" s="8">
        <v>32.337199999999996</v>
      </c>
      <c r="H701" s="1"/>
      <c r="I701" s="1"/>
      <c r="J701" s="1"/>
      <c r="K701" s="1"/>
      <c r="L701" s="1"/>
      <c r="M701" s="1"/>
    </row>
    <row r="702" spans="1:13" x14ac:dyDescent="0.2">
      <c r="A702" s="2" t="s">
        <v>0</v>
      </c>
      <c r="B702" s="29">
        <v>42734</v>
      </c>
      <c r="C702" s="11">
        <v>-71.449896653400003</v>
      </c>
      <c r="D702" s="11">
        <v>41.446696368399998</v>
      </c>
      <c r="E702" s="5">
        <v>424</v>
      </c>
      <c r="F702" s="5">
        <v>41</v>
      </c>
      <c r="G702" s="8">
        <v>34.096800000000002</v>
      </c>
      <c r="H702" s="1"/>
      <c r="I702" s="1"/>
      <c r="J702" s="1"/>
      <c r="K702" s="1"/>
      <c r="L702" s="1"/>
      <c r="M702" s="1"/>
    </row>
    <row r="703" spans="1:13" x14ac:dyDescent="0.2">
      <c r="A703" s="2" t="s">
        <v>0</v>
      </c>
      <c r="B703" s="29">
        <v>42734</v>
      </c>
      <c r="C703" s="11">
        <v>-71.449957986699999</v>
      </c>
      <c r="D703" s="11">
        <v>41.446750701699997</v>
      </c>
      <c r="E703" s="5">
        <v>191</v>
      </c>
      <c r="G703" s="8">
        <v>26.3612</v>
      </c>
      <c r="H703" s="1"/>
      <c r="I703" s="1"/>
      <c r="J703" s="1"/>
      <c r="K703" s="1"/>
      <c r="L703" s="1"/>
      <c r="M703" s="1"/>
    </row>
    <row r="704" spans="1:13" x14ac:dyDescent="0.2">
      <c r="A704" s="2" t="s">
        <v>0</v>
      </c>
      <c r="B704" s="29">
        <v>42734</v>
      </c>
      <c r="C704" s="11">
        <v>-71.450016320000003</v>
      </c>
      <c r="D704" s="11">
        <v>41.446876035000003</v>
      </c>
      <c r="E704" s="5">
        <v>102</v>
      </c>
      <c r="F704" s="5">
        <v>35</v>
      </c>
      <c r="G704" s="8">
        <v>23.406399999999998</v>
      </c>
      <c r="H704" s="1"/>
      <c r="I704" s="1"/>
      <c r="J704" s="1"/>
      <c r="K704" s="1"/>
      <c r="L704" s="1"/>
      <c r="M704" s="1"/>
    </row>
    <row r="705" spans="1:13" x14ac:dyDescent="0.2">
      <c r="A705" s="2" t="s">
        <v>0</v>
      </c>
      <c r="B705" s="29">
        <v>42734</v>
      </c>
      <c r="C705" s="11">
        <v>-71.450139320000005</v>
      </c>
      <c r="D705" s="11">
        <v>41.446778201699999</v>
      </c>
      <c r="E705" s="5">
        <v>262</v>
      </c>
      <c r="G705" s="8">
        <v>28.718399999999999</v>
      </c>
      <c r="H705" s="1"/>
      <c r="I705" s="1"/>
      <c r="J705" s="1"/>
      <c r="K705" s="1"/>
      <c r="L705" s="1"/>
      <c r="M705" s="1"/>
    </row>
    <row r="706" spans="1:13" x14ac:dyDescent="0.2">
      <c r="A706" s="2" t="s">
        <v>0</v>
      </c>
      <c r="B706" s="29">
        <v>42734</v>
      </c>
      <c r="C706" s="11">
        <v>-71.450185153299998</v>
      </c>
      <c r="D706" s="11">
        <v>41.446635201699998</v>
      </c>
      <c r="E706" s="5">
        <v>372</v>
      </c>
      <c r="G706" s="8">
        <v>32.370400000000004</v>
      </c>
      <c r="H706" s="1"/>
      <c r="I706" s="1"/>
      <c r="J706" s="1"/>
      <c r="K706" s="1"/>
      <c r="L706" s="1"/>
      <c r="M706" s="1"/>
    </row>
    <row r="707" spans="1:13" x14ac:dyDescent="0.2">
      <c r="A707" s="2" t="s">
        <v>0</v>
      </c>
      <c r="B707" s="29">
        <v>42734</v>
      </c>
      <c r="C707" s="11">
        <v>-71.450311653300005</v>
      </c>
      <c r="D707" s="11">
        <v>41.4466215351</v>
      </c>
      <c r="E707" s="5">
        <v>445</v>
      </c>
      <c r="F707" s="5">
        <v>30</v>
      </c>
      <c r="G707" s="8">
        <v>34.793999999999997</v>
      </c>
      <c r="H707" s="1"/>
      <c r="I707" s="1"/>
      <c r="J707" s="1"/>
      <c r="K707" s="1"/>
      <c r="L707" s="1"/>
      <c r="M707" s="1"/>
    </row>
    <row r="708" spans="1:13" x14ac:dyDescent="0.2">
      <c r="A708" s="2" t="s">
        <v>0</v>
      </c>
      <c r="B708" s="29">
        <v>42734</v>
      </c>
      <c r="C708" s="11">
        <v>-71.450344986600001</v>
      </c>
      <c r="D708" s="11">
        <v>41.446809201699999</v>
      </c>
      <c r="E708" s="5">
        <v>242</v>
      </c>
      <c r="G708" s="8">
        <v>28.054400000000001</v>
      </c>
      <c r="H708" s="1"/>
      <c r="I708" s="1"/>
      <c r="J708" s="1"/>
      <c r="K708" s="1"/>
      <c r="L708" s="1"/>
      <c r="M708" s="1"/>
    </row>
    <row r="709" spans="1:13" x14ac:dyDescent="0.2">
      <c r="A709" s="2" t="s">
        <v>0</v>
      </c>
      <c r="B709" s="29">
        <v>42734</v>
      </c>
      <c r="C709" s="11">
        <v>-71.450291986600007</v>
      </c>
      <c r="D709" s="11">
        <v>41.446956534999998</v>
      </c>
      <c r="E709" s="5">
        <v>165</v>
      </c>
      <c r="G709" s="8">
        <v>25.497999999999998</v>
      </c>
      <c r="H709" s="1"/>
      <c r="I709" s="1"/>
      <c r="J709" s="1"/>
      <c r="K709" s="1"/>
      <c r="L709" s="1"/>
      <c r="M709" s="1"/>
    </row>
    <row r="710" spans="1:13" x14ac:dyDescent="0.2">
      <c r="A710" s="2" t="s">
        <v>0</v>
      </c>
      <c r="B710" s="29">
        <v>42734</v>
      </c>
      <c r="C710" s="11">
        <v>-71.450365486500004</v>
      </c>
      <c r="D710" s="11">
        <v>41.446983868300002</v>
      </c>
      <c r="E710" s="5">
        <v>83</v>
      </c>
      <c r="G710" s="8">
        <v>22.775600000000001</v>
      </c>
      <c r="H710" s="1"/>
      <c r="I710" s="1"/>
      <c r="J710" s="1"/>
      <c r="K710" s="1"/>
      <c r="L710" s="1"/>
      <c r="M710" s="1"/>
    </row>
    <row r="711" spans="1:13" x14ac:dyDescent="0.2">
      <c r="A711" s="2" t="s">
        <v>0</v>
      </c>
      <c r="B711" s="29">
        <v>42734</v>
      </c>
      <c r="C711" s="11">
        <v>-71.450341486599996</v>
      </c>
      <c r="D711" s="11">
        <v>41.4468452017</v>
      </c>
      <c r="E711" s="5">
        <v>255</v>
      </c>
      <c r="G711" s="8">
        <v>28.485999999999997</v>
      </c>
      <c r="H711" s="1"/>
      <c r="I711" s="1"/>
      <c r="J711" s="1"/>
      <c r="K711" s="1"/>
      <c r="L711" s="1"/>
      <c r="M711" s="1"/>
    </row>
    <row r="712" spans="1:13" x14ac:dyDescent="0.2">
      <c r="A712" s="2" t="s">
        <v>0</v>
      </c>
      <c r="B712" s="29">
        <v>42734</v>
      </c>
      <c r="C712" s="11">
        <v>-71.450370486599994</v>
      </c>
      <c r="D712" s="11">
        <v>41.446722534999999</v>
      </c>
      <c r="E712" s="5">
        <v>430</v>
      </c>
      <c r="F712" s="5">
        <v>31</v>
      </c>
      <c r="G712" s="8">
        <v>34.295999999999999</v>
      </c>
      <c r="H712" s="1"/>
      <c r="I712" s="1"/>
      <c r="J712" s="1"/>
      <c r="K712" s="1"/>
      <c r="L712" s="1"/>
      <c r="M712" s="1"/>
    </row>
    <row r="713" spans="1:13" x14ac:dyDescent="0.2">
      <c r="A713" s="2" t="s">
        <v>0</v>
      </c>
      <c r="B713" s="29">
        <v>42734</v>
      </c>
      <c r="C713" s="11">
        <v>-71.450356986599999</v>
      </c>
      <c r="D713" s="11">
        <v>41.446582368400001</v>
      </c>
      <c r="E713" s="5">
        <v>442</v>
      </c>
      <c r="G713" s="8">
        <v>34.694400000000002</v>
      </c>
      <c r="H713" s="1"/>
      <c r="I713" s="1"/>
      <c r="J713" s="1"/>
      <c r="K713" s="1"/>
      <c r="L713" s="1"/>
      <c r="M713" s="1"/>
    </row>
    <row r="714" spans="1:13" x14ac:dyDescent="0.2">
      <c r="A714" s="2" t="s">
        <v>0</v>
      </c>
      <c r="B714" s="29">
        <v>42734</v>
      </c>
      <c r="C714" s="11">
        <v>-71.4505024865</v>
      </c>
      <c r="D714" s="11">
        <v>41.446611535099997</v>
      </c>
      <c r="E714" s="5">
        <v>403</v>
      </c>
      <c r="G714" s="8">
        <v>33.3996</v>
      </c>
      <c r="H714" s="1"/>
      <c r="I714" s="1"/>
      <c r="J714" s="1"/>
      <c r="K714" s="1"/>
      <c r="L714" s="1"/>
      <c r="M714" s="1"/>
    </row>
    <row r="715" spans="1:13" x14ac:dyDescent="0.2">
      <c r="A715" s="2" t="s">
        <v>0</v>
      </c>
      <c r="B715" s="29">
        <v>42734</v>
      </c>
      <c r="C715" s="11">
        <v>-71.450453819900005</v>
      </c>
      <c r="D715" s="11">
        <v>41.446799868399999</v>
      </c>
      <c r="E715" s="5">
        <v>318</v>
      </c>
      <c r="G715" s="8">
        <v>30.5776</v>
      </c>
      <c r="H715" s="1"/>
      <c r="I715" s="1"/>
      <c r="J715" s="1"/>
      <c r="K715" s="1"/>
      <c r="L715" s="1"/>
      <c r="M715" s="1"/>
    </row>
    <row r="716" spans="1:13" x14ac:dyDescent="0.2">
      <c r="A716" s="2" t="s">
        <v>0</v>
      </c>
      <c r="B716" s="29">
        <v>42734</v>
      </c>
      <c r="C716" s="11">
        <v>-71.450370319900003</v>
      </c>
      <c r="D716" s="11">
        <v>41.446970368300001</v>
      </c>
      <c r="E716" s="5">
        <v>117</v>
      </c>
      <c r="F716" s="5">
        <v>32</v>
      </c>
      <c r="G716" s="8">
        <v>23.904399999999999</v>
      </c>
      <c r="H716" s="1"/>
      <c r="I716" s="1"/>
      <c r="J716" s="1"/>
      <c r="K716" s="1"/>
      <c r="L716" s="1"/>
      <c r="M716" s="1"/>
    </row>
    <row r="717" spans="1:13" x14ac:dyDescent="0.2">
      <c r="A717" s="2" t="s">
        <v>0</v>
      </c>
      <c r="B717" s="29">
        <v>42734</v>
      </c>
      <c r="C717" s="11">
        <v>-71.450497319899995</v>
      </c>
      <c r="D717" s="11">
        <v>41.446818368400002</v>
      </c>
      <c r="E717" s="5">
        <v>171</v>
      </c>
      <c r="G717" s="8">
        <v>25.697199999999999</v>
      </c>
      <c r="H717" s="1"/>
      <c r="I717" s="1"/>
      <c r="J717" s="1"/>
      <c r="K717" s="1"/>
      <c r="L717" s="1"/>
      <c r="M717" s="1"/>
    </row>
    <row r="718" spans="1:13" x14ac:dyDescent="0.2">
      <c r="A718" s="2" t="s">
        <v>0</v>
      </c>
      <c r="B718" s="29">
        <v>42734</v>
      </c>
      <c r="C718" s="11">
        <v>-71.450645486499994</v>
      </c>
      <c r="D718" s="11">
        <v>41.446719701699998</v>
      </c>
      <c r="E718" s="5">
        <v>68</v>
      </c>
      <c r="F718" s="5">
        <v>16</v>
      </c>
      <c r="G718" s="8">
        <v>22.2776</v>
      </c>
      <c r="H718" s="1"/>
      <c r="I718" s="1"/>
      <c r="J718" s="1"/>
      <c r="K718" s="1"/>
      <c r="L718" s="1"/>
      <c r="M718" s="1"/>
    </row>
    <row r="719" spans="1:13" x14ac:dyDescent="0.2">
      <c r="A719" s="2" t="s">
        <v>0</v>
      </c>
      <c r="B719" s="29">
        <v>42734</v>
      </c>
      <c r="C719" s="11">
        <v>-71.450607153199996</v>
      </c>
      <c r="D719" s="11">
        <v>41.4466147017</v>
      </c>
      <c r="E719" s="5">
        <v>76</v>
      </c>
      <c r="G719" s="8">
        <v>22.543199999999999</v>
      </c>
      <c r="H719" s="1"/>
      <c r="I719" s="1"/>
      <c r="J719" s="1"/>
      <c r="K719" s="1"/>
      <c r="L719" s="1"/>
      <c r="M719" s="1"/>
    </row>
    <row r="720" spans="1:13" x14ac:dyDescent="0.2">
      <c r="A720" s="2" t="s">
        <v>0</v>
      </c>
      <c r="B720" s="29">
        <v>42734</v>
      </c>
      <c r="C720" s="11">
        <v>-71.450745486399995</v>
      </c>
      <c r="D720" s="11">
        <v>41.446851035000002</v>
      </c>
      <c r="E720" s="5">
        <v>43</v>
      </c>
      <c r="F720" s="5">
        <v>15</v>
      </c>
      <c r="G720" s="8">
        <v>21.447600000000001</v>
      </c>
      <c r="H720" s="1"/>
      <c r="I720" s="1"/>
      <c r="J720" s="1"/>
      <c r="K720" s="1"/>
      <c r="L720" s="1"/>
      <c r="M720" s="1"/>
    </row>
    <row r="721" spans="1:13" x14ac:dyDescent="0.2">
      <c r="A721" s="2" t="s">
        <v>0</v>
      </c>
      <c r="B721" s="29">
        <v>42734</v>
      </c>
      <c r="C721" s="11">
        <v>-71.450624653099993</v>
      </c>
      <c r="D721" s="11">
        <v>41.446947868400002</v>
      </c>
      <c r="E721" s="5">
        <v>103</v>
      </c>
      <c r="F721" s="5">
        <v>21</v>
      </c>
      <c r="G721" s="8">
        <v>23.439599999999999</v>
      </c>
      <c r="H721" s="1"/>
      <c r="I721" s="1"/>
      <c r="J721" s="1"/>
      <c r="K721" s="1"/>
      <c r="L721" s="1"/>
      <c r="M721" s="1"/>
    </row>
    <row r="722" spans="1:13" x14ac:dyDescent="0.2">
      <c r="A722" s="2" t="s">
        <v>0</v>
      </c>
      <c r="B722" s="29">
        <v>42734</v>
      </c>
      <c r="C722" s="11">
        <v>-71.450534153199996</v>
      </c>
      <c r="D722" s="11">
        <v>41.4470732017</v>
      </c>
      <c r="E722" s="5">
        <v>105</v>
      </c>
      <c r="G722" s="8">
        <v>23.506</v>
      </c>
      <c r="H722" s="1"/>
      <c r="I722" s="1"/>
      <c r="J722" s="1"/>
      <c r="K722" s="1"/>
      <c r="L722" s="1"/>
      <c r="M722" s="1"/>
    </row>
    <row r="723" spans="1:13" x14ac:dyDescent="0.2">
      <c r="A723" s="2" t="s">
        <v>0</v>
      </c>
      <c r="B723" s="29">
        <v>42734</v>
      </c>
      <c r="C723" s="11">
        <v>-71.450783986399998</v>
      </c>
      <c r="D723" s="11">
        <v>41.446963035000003</v>
      </c>
      <c r="E723" s="5">
        <v>58</v>
      </c>
      <c r="G723" s="8">
        <v>21.945599999999999</v>
      </c>
      <c r="H723" s="1"/>
      <c r="I723" s="1"/>
      <c r="J723" s="1"/>
      <c r="K723" s="1"/>
      <c r="L723" s="1"/>
      <c r="M723" s="1"/>
    </row>
    <row r="724" spans="1:13" x14ac:dyDescent="0.2">
      <c r="A724" s="2" t="s">
        <v>0</v>
      </c>
      <c r="B724" s="29">
        <v>42734</v>
      </c>
      <c r="C724" s="11">
        <v>-71.450785319700003</v>
      </c>
      <c r="D724" s="11">
        <v>41.447144035000001</v>
      </c>
      <c r="E724" s="5">
        <v>28</v>
      </c>
      <c r="G724" s="8">
        <v>20.9496</v>
      </c>
      <c r="H724" s="1"/>
      <c r="I724" s="1"/>
      <c r="J724" s="1"/>
      <c r="K724" s="1"/>
      <c r="L724" s="1"/>
      <c r="M724" s="1"/>
    </row>
    <row r="725" spans="1:13" x14ac:dyDescent="0.2">
      <c r="A725" s="2" t="s">
        <v>0</v>
      </c>
      <c r="B725" s="29">
        <v>42761</v>
      </c>
      <c r="C725" s="11">
        <v>-71.449452911400002</v>
      </c>
      <c r="D725" s="11">
        <v>41.448126413600001</v>
      </c>
      <c r="E725" s="5">
        <v>465</v>
      </c>
      <c r="F725" s="5">
        <v>41</v>
      </c>
      <c r="G725" s="8">
        <v>38.471499999999999</v>
      </c>
      <c r="H725" s="1"/>
      <c r="I725" s="1"/>
      <c r="J725" s="1"/>
      <c r="K725" s="1"/>
      <c r="L725" s="1"/>
      <c r="M725" s="1"/>
    </row>
    <row r="726" spans="1:13" x14ac:dyDescent="0.2">
      <c r="A726" s="2" t="s">
        <v>0</v>
      </c>
      <c r="B726" s="29">
        <v>42761</v>
      </c>
      <c r="C726" s="11">
        <v>-71.449536653400003</v>
      </c>
      <c r="D726" s="11">
        <v>41.448036201400001</v>
      </c>
      <c r="E726" s="5">
        <v>224</v>
      </c>
      <c r="F726" s="5">
        <v>33</v>
      </c>
      <c r="G726" s="8">
        <v>24.4694</v>
      </c>
      <c r="H726" s="1"/>
      <c r="I726" s="1"/>
      <c r="J726" s="1"/>
      <c r="K726" s="1"/>
      <c r="L726" s="1"/>
      <c r="M726" s="1"/>
    </row>
    <row r="727" spans="1:13" x14ac:dyDescent="0.2">
      <c r="A727" s="2" t="s">
        <v>0</v>
      </c>
      <c r="B727" s="29">
        <v>42761</v>
      </c>
      <c r="C727" s="11">
        <v>-71.449419158599994</v>
      </c>
      <c r="D727" s="11">
        <v>41.448005948499997</v>
      </c>
      <c r="E727" s="5">
        <v>428</v>
      </c>
      <c r="G727" s="8">
        <v>36.321799999999996</v>
      </c>
      <c r="H727" s="1"/>
      <c r="I727" s="1"/>
      <c r="J727" s="1"/>
      <c r="K727" s="1"/>
      <c r="L727" s="1"/>
      <c r="M727" s="1"/>
    </row>
    <row r="728" spans="1:13" x14ac:dyDescent="0.2">
      <c r="A728" s="2" t="s">
        <v>0</v>
      </c>
      <c r="B728" s="29">
        <v>42761</v>
      </c>
      <c r="C728" s="11">
        <v>-71.449478153499996</v>
      </c>
      <c r="D728" s="11">
        <v>41.447936868100001</v>
      </c>
      <c r="E728" s="5">
        <v>328</v>
      </c>
      <c r="G728" s="8">
        <v>30.511800000000001</v>
      </c>
      <c r="H728" s="1"/>
      <c r="I728" s="1"/>
      <c r="J728" s="1"/>
      <c r="K728" s="1"/>
      <c r="L728" s="1"/>
      <c r="M728" s="1"/>
    </row>
    <row r="729" spans="1:13" x14ac:dyDescent="0.2">
      <c r="A729" s="2" t="s">
        <v>0</v>
      </c>
      <c r="B729" s="29">
        <v>42761</v>
      </c>
      <c r="C729" s="11">
        <v>-71.449532820100004</v>
      </c>
      <c r="D729" s="11">
        <v>41.447852701499997</v>
      </c>
      <c r="E729" s="5">
        <v>182</v>
      </c>
      <c r="F729" s="5">
        <v>25</v>
      </c>
      <c r="G729" s="8">
        <v>22.029199999999999</v>
      </c>
      <c r="H729" s="1"/>
      <c r="I729" s="1"/>
      <c r="J729" s="1"/>
      <c r="K729" s="1"/>
      <c r="L729" s="1"/>
      <c r="M729" s="1"/>
    </row>
    <row r="730" spans="1:13" x14ac:dyDescent="0.2">
      <c r="A730" s="2" t="s">
        <v>0</v>
      </c>
      <c r="B730" s="29">
        <v>42761</v>
      </c>
      <c r="C730" s="11">
        <v>-71.449428820099996</v>
      </c>
      <c r="D730" s="11">
        <v>41.447811701500001</v>
      </c>
      <c r="E730" s="5">
        <v>378</v>
      </c>
      <c r="F730" s="5">
        <v>15</v>
      </c>
      <c r="G730" s="8">
        <v>33.416800000000002</v>
      </c>
      <c r="H730" s="1"/>
      <c r="I730" s="1"/>
      <c r="J730" s="1"/>
      <c r="K730" s="1"/>
      <c r="L730" s="1"/>
      <c r="M730" s="1"/>
    </row>
    <row r="731" spans="1:13" x14ac:dyDescent="0.2">
      <c r="A731" s="2" t="s">
        <v>0</v>
      </c>
      <c r="B731" s="29">
        <v>42761</v>
      </c>
      <c r="C731" s="11">
        <v>-71.449342653499997</v>
      </c>
      <c r="D731" s="11">
        <v>41.447742701499998</v>
      </c>
      <c r="E731" s="5">
        <v>462</v>
      </c>
      <c r="F731" s="5">
        <v>20</v>
      </c>
      <c r="G731" s="8">
        <v>38.297199999999997</v>
      </c>
      <c r="H731" s="1"/>
      <c r="I731" s="1"/>
      <c r="J731" s="1"/>
      <c r="K731" s="1"/>
      <c r="L731" s="1"/>
      <c r="M731" s="1"/>
    </row>
    <row r="732" spans="1:13" x14ac:dyDescent="0.2">
      <c r="A732" s="2" t="s">
        <v>0</v>
      </c>
      <c r="B732" s="29">
        <v>42761</v>
      </c>
      <c r="C732" s="11">
        <v>-71.449458320100007</v>
      </c>
      <c r="D732" s="11">
        <v>41.447677701499998</v>
      </c>
      <c r="E732" s="5">
        <v>282</v>
      </c>
      <c r="G732" s="8">
        <v>27.839199999999998</v>
      </c>
      <c r="H732" s="1"/>
      <c r="I732" s="1"/>
      <c r="J732" s="1"/>
      <c r="K732" s="1"/>
      <c r="L732" s="1"/>
      <c r="M732" s="1"/>
    </row>
    <row r="733" spans="1:13" x14ac:dyDescent="0.2">
      <c r="A733" s="2" t="s">
        <v>0</v>
      </c>
      <c r="B733" s="29">
        <v>42761</v>
      </c>
      <c r="C733" s="11">
        <v>-71.449564986799999</v>
      </c>
      <c r="D733" s="11">
        <v>41.447636701500002</v>
      </c>
      <c r="E733" s="5">
        <v>24</v>
      </c>
      <c r="F733" s="5">
        <v>6</v>
      </c>
      <c r="G733" s="8">
        <v>12.849399999999999</v>
      </c>
      <c r="H733" s="1"/>
      <c r="I733" s="1"/>
      <c r="J733" s="1"/>
      <c r="K733" s="1"/>
      <c r="L733" s="1"/>
      <c r="M733" s="1"/>
    </row>
    <row r="734" spans="1:13" x14ac:dyDescent="0.2">
      <c r="A734" s="2" t="s">
        <v>0</v>
      </c>
      <c r="B734" s="29">
        <v>42761</v>
      </c>
      <c r="C734" s="11">
        <v>-71.449425320200007</v>
      </c>
      <c r="D734" s="11">
        <v>41.447586034799997</v>
      </c>
      <c r="E734" s="5">
        <v>315</v>
      </c>
      <c r="G734" s="8">
        <v>29.756500000000003</v>
      </c>
      <c r="H734" s="1"/>
      <c r="I734" s="1"/>
      <c r="J734" s="1"/>
      <c r="K734" s="1"/>
      <c r="L734" s="1"/>
      <c r="M734" s="1"/>
    </row>
    <row r="735" spans="1:13" x14ac:dyDescent="0.2">
      <c r="A735" s="2" t="s">
        <v>0</v>
      </c>
      <c r="B735" s="29">
        <v>42761</v>
      </c>
      <c r="C735" s="11">
        <v>-71.449376153499998</v>
      </c>
      <c r="D735" s="11">
        <v>41.447581034899997</v>
      </c>
      <c r="E735" s="5">
        <v>413</v>
      </c>
      <c r="F735" s="5">
        <v>21</v>
      </c>
      <c r="G735" s="8">
        <v>35.450299999999999</v>
      </c>
      <c r="H735" s="1"/>
      <c r="I735" s="1"/>
      <c r="J735" s="1"/>
      <c r="K735" s="1"/>
      <c r="L735" s="1"/>
      <c r="M735" s="1"/>
    </row>
    <row r="736" spans="1:13" x14ac:dyDescent="0.2">
      <c r="A736" s="2" t="s">
        <v>0</v>
      </c>
      <c r="B736" s="29">
        <v>42761</v>
      </c>
      <c r="C736" s="11">
        <v>-71.449265986900002</v>
      </c>
      <c r="D736" s="11">
        <v>41.447488534900003</v>
      </c>
      <c r="E736" s="5">
        <v>499</v>
      </c>
      <c r="G736" s="8">
        <v>40.446899999999999</v>
      </c>
      <c r="H736" s="1"/>
      <c r="I736" s="1"/>
      <c r="J736" s="1"/>
      <c r="K736" s="1"/>
      <c r="L736" s="1"/>
      <c r="M736" s="1"/>
    </row>
    <row r="737" spans="1:13" x14ac:dyDescent="0.2">
      <c r="A737" s="2" t="s">
        <v>0</v>
      </c>
      <c r="B737" s="29">
        <v>42761</v>
      </c>
      <c r="C737" s="11">
        <v>-71.449397320200006</v>
      </c>
      <c r="D737" s="11">
        <v>41.447472201499998</v>
      </c>
      <c r="E737" s="5">
        <v>471</v>
      </c>
      <c r="F737" s="5">
        <v>40</v>
      </c>
      <c r="G737" s="8">
        <v>38.820099999999996</v>
      </c>
      <c r="H737" s="1"/>
      <c r="I737" s="1"/>
      <c r="J737" s="1"/>
      <c r="K737" s="1"/>
      <c r="L737" s="1"/>
      <c r="M737" s="1"/>
    </row>
    <row r="738" spans="1:13" x14ac:dyDescent="0.2">
      <c r="A738" s="2" t="s">
        <v>0</v>
      </c>
      <c r="B738" s="29">
        <v>42761</v>
      </c>
      <c r="C738" s="11">
        <v>-71.449517153499997</v>
      </c>
      <c r="D738" s="11">
        <v>41.447446201600002</v>
      </c>
      <c r="E738" s="5">
        <v>244</v>
      </c>
      <c r="G738" s="8">
        <v>25.631399999999999</v>
      </c>
      <c r="H738" s="1"/>
      <c r="I738" s="1"/>
      <c r="J738" s="1"/>
      <c r="K738" s="1"/>
      <c r="L738" s="1"/>
      <c r="M738" s="1"/>
    </row>
    <row r="739" spans="1:13" x14ac:dyDescent="0.2">
      <c r="A739" s="2" t="s">
        <v>0</v>
      </c>
      <c r="B739" s="29">
        <v>42761</v>
      </c>
      <c r="C739" s="11">
        <v>-71.4495474868</v>
      </c>
      <c r="D739" s="11">
        <v>41.447373201600001</v>
      </c>
      <c r="E739" s="5">
        <v>35</v>
      </c>
      <c r="G739" s="8">
        <v>13.4885</v>
      </c>
      <c r="H739" s="1"/>
      <c r="I739" s="1"/>
      <c r="J739" s="1"/>
      <c r="K739" s="1"/>
      <c r="L739" s="1"/>
      <c r="M739" s="1"/>
    </row>
    <row r="740" spans="1:13" x14ac:dyDescent="0.2">
      <c r="A740" s="2" t="s">
        <v>0</v>
      </c>
      <c r="B740" s="29">
        <v>42761</v>
      </c>
      <c r="C740" s="11">
        <v>-71.449435653500004</v>
      </c>
      <c r="D740" s="11">
        <v>41.447331868200003</v>
      </c>
      <c r="E740" s="5">
        <v>336</v>
      </c>
      <c r="F740" s="5">
        <v>40</v>
      </c>
      <c r="G740" s="8">
        <v>30.976599999999998</v>
      </c>
      <c r="H740" s="1"/>
      <c r="I740" s="1"/>
      <c r="J740" s="1"/>
      <c r="K740" s="1"/>
      <c r="L740" s="1"/>
      <c r="M740" s="1"/>
    </row>
    <row r="741" spans="1:13" x14ac:dyDescent="0.2">
      <c r="A741" s="2" t="s">
        <v>0</v>
      </c>
      <c r="B741" s="29">
        <v>42761</v>
      </c>
      <c r="C741" s="11">
        <v>-71.449292153499997</v>
      </c>
      <c r="D741" s="11">
        <v>41.4473158682</v>
      </c>
      <c r="E741" s="5">
        <v>455</v>
      </c>
      <c r="G741" s="8">
        <v>37.890500000000003</v>
      </c>
      <c r="H741" s="1"/>
      <c r="I741" s="1"/>
      <c r="J741" s="1"/>
      <c r="K741" s="1"/>
      <c r="L741" s="1"/>
      <c r="M741" s="1"/>
    </row>
    <row r="742" spans="1:13" x14ac:dyDescent="0.2">
      <c r="A742" s="2" t="s">
        <v>0</v>
      </c>
      <c r="B742" s="29">
        <v>42761</v>
      </c>
      <c r="C742" s="11">
        <v>-71.449253986900004</v>
      </c>
      <c r="D742" s="11">
        <v>41.447265701600003</v>
      </c>
      <c r="E742" s="5">
        <v>475</v>
      </c>
      <c r="G742" s="8">
        <v>39.052500000000002</v>
      </c>
      <c r="H742" s="1"/>
      <c r="I742" s="1"/>
      <c r="J742" s="1"/>
      <c r="K742" s="1"/>
      <c r="L742" s="1"/>
      <c r="M742" s="1"/>
    </row>
    <row r="743" spans="1:13" x14ac:dyDescent="0.2">
      <c r="A743" s="2" t="s">
        <v>0</v>
      </c>
      <c r="B743" s="29">
        <v>42761</v>
      </c>
      <c r="C743" s="11">
        <v>-71.449391653500001</v>
      </c>
      <c r="D743" s="11">
        <v>41.447252534900002</v>
      </c>
      <c r="E743" s="5">
        <v>352</v>
      </c>
      <c r="F743" s="5">
        <v>42</v>
      </c>
      <c r="G743" s="8">
        <v>31.906199999999998</v>
      </c>
      <c r="H743" s="1"/>
      <c r="I743" s="1"/>
      <c r="J743" s="1"/>
      <c r="K743" s="1"/>
      <c r="L743" s="1"/>
      <c r="M743" s="1"/>
    </row>
    <row r="744" spans="1:13" x14ac:dyDescent="0.2">
      <c r="A744" s="2" t="s">
        <v>0</v>
      </c>
      <c r="B744" s="29">
        <v>42761</v>
      </c>
      <c r="C744" s="11">
        <v>-71.449514486799998</v>
      </c>
      <c r="D744" s="11">
        <v>41.447220701600003</v>
      </c>
      <c r="E744" s="5">
        <v>288</v>
      </c>
      <c r="G744" s="8">
        <v>28.187800000000003</v>
      </c>
      <c r="H744" s="1"/>
      <c r="I744" s="1"/>
      <c r="J744" s="1"/>
      <c r="K744" s="1"/>
      <c r="L744" s="1"/>
      <c r="M744" s="1"/>
    </row>
    <row r="745" spans="1:13" x14ac:dyDescent="0.2">
      <c r="A745" s="2" t="s">
        <v>0</v>
      </c>
      <c r="B745" s="29">
        <v>42761</v>
      </c>
      <c r="C745" s="11">
        <v>-71.449576486799998</v>
      </c>
      <c r="D745" s="11">
        <v>41.447202368299997</v>
      </c>
      <c r="E745" s="5">
        <v>30</v>
      </c>
      <c r="G745" s="8">
        <v>13.198</v>
      </c>
      <c r="H745" s="1"/>
      <c r="I745" s="1"/>
      <c r="J745" s="1"/>
      <c r="K745" s="1"/>
      <c r="L745" s="1"/>
      <c r="M745" s="1"/>
    </row>
    <row r="746" spans="1:13" x14ac:dyDescent="0.2">
      <c r="A746" s="2" t="s">
        <v>0</v>
      </c>
      <c r="B746" s="29">
        <v>42761</v>
      </c>
      <c r="C746" s="11">
        <v>-71.449470653500001</v>
      </c>
      <c r="D746" s="11">
        <v>41.447159034899997</v>
      </c>
      <c r="E746" s="5">
        <v>300</v>
      </c>
      <c r="G746" s="8">
        <v>28.884999999999998</v>
      </c>
      <c r="H746" s="1"/>
      <c r="I746" s="1"/>
      <c r="J746" s="1"/>
      <c r="K746" s="1"/>
      <c r="L746" s="1"/>
      <c r="M746" s="1"/>
    </row>
    <row r="747" spans="1:13" x14ac:dyDescent="0.2">
      <c r="A747" s="2" t="s">
        <v>0</v>
      </c>
      <c r="B747" s="29">
        <v>42761</v>
      </c>
      <c r="C747" s="11">
        <v>-71.449403320200005</v>
      </c>
      <c r="D747" s="11">
        <v>41.4471210349</v>
      </c>
      <c r="E747" s="5">
        <v>343</v>
      </c>
      <c r="F747" s="5">
        <v>32</v>
      </c>
      <c r="G747" s="8">
        <v>31.383299999999998</v>
      </c>
      <c r="H747" s="1"/>
      <c r="I747" s="1"/>
      <c r="J747" s="1"/>
      <c r="K747" s="1"/>
      <c r="L747" s="1"/>
      <c r="M747" s="1"/>
    </row>
    <row r="748" spans="1:13" x14ac:dyDescent="0.2">
      <c r="A748" s="2" t="s">
        <v>0</v>
      </c>
      <c r="B748" s="29">
        <v>42761</v>
      </c>
      <c r="C748" s="11">
        <v>-71.449363653500001</v>
      </c>
      <c r="D748" s="11">
        <v>41.447070368299997</v>
      </c>
      <c r="E748" s="5">
        <v>369</v>
      </c>
      <c r="G748" s="8">
        <v>32.893900000000002</v>
      </c>
      <c r="H748" s="1"/>
      <c r="I748" s="1"/>
      <c r="J748" s="1"/>
      <c r="K748" s="1"/>
      <c r="L748" s="1"/>
      <c r="M748" s="1"/>
    </row>
    <row r="749" spans="1:13" x14ac:dyDescent="0.2">
      <c r="A749" s="2" t="s">
        <v>0</v>
      </c>
      <c r="B749" s="29">
        <v>42761</v>
      </c>
      <c r="C749" s="11">
        <v>-71.449484986800002</v>
      </c>
      <c r="D749" s="11">
        <v>41.447017035000002</v>
      </c>
      <c r="E749" s="5">
        <v>265</v>
      </c>
      <c r="G749" s="8">
        <v>26.851500000000001</v>
      </c>
      <c r="H749" s="1"/>
      <c r="I749" s="1"/>
      <c r="J749" s="1"/>
      <c r="K749" s="1"/>
      <c r="L749" s="1"/>
      <c r="M749" s="1"/>
    </row>
    <row r="750" spans="1:13" x14ac:dyDescent="0.2">
      <c r="A750" s="2" t="s">
        <v>0</v>
      </c>
      <c r="B750" s="29">
        <v>42761</v>
      </c>
      <c r="C750" s="11">
        <v>-71.449531153500004</v>
      </c>
      <c r="D750" s="11">
        <v>41.446977035000003</v>
      </c>
      <c r="E750" s="5">
        <v>212</v>
      </c>
      <c r="G750" s="8">
        <v>23.772199999999998</v>
      </c>
      <c r="H750" s="1"/>
      <c r="I750" s="1"/>
      <c r="J750" s="1"/>
      <c r="K750" s="1"/>
      <c r="L750" s="1"/>
      <c r="M750" s="1"/>
    </row>
    <row r="751" spans="1:13" x14ac:dyDescent="0.2">
      <c r="A751" s="2" t="s">
        <v>0</v>
      </c>
      <c r="B751" s="29">
        <v>42761</v>
      </c>
      <c r="C751" s="11">
        <v>-71.449484486800003</v>
      </c>
      <c r="D751" s="11">
        <v>41.446901535000002</v>
      </c>
      <c r="E751" s="5">
        <v>345</v>
      </c>
      <c r="G751" s="8">
        <v>31.499499999999998</v>
      </c>
      <c r="H751" s="1"/>
      <c r="I751" s="1"/>
      <c r="J751" s="1"/>
      <c r="K751" s="1"/>
      <c r="L751" s="1"/>
      <c r="M751" s="1"/>
    </row>
    <row r="752" spans="1:13" x14ac:dyDescent="0.2">
      <c r="A752" s="2" t="s">
        <v>0</v>
      </c>
      <c r="B752" s="29">
        <v>42761</v>
      </c>
      <c r="C752" s="11">
        <v>-71.449422986900004</v>
      </c>
      <c r="D752" s="11">
        <v>41.446845368300004</v>
      </c>
      <c r="E752" s="5">
        <v>280</v>
      </c>
      <c r="F752" s="5">
        <v>39</v>
      </c>
      <c r="G752" s="8">
        <v>27.722999999999999</v>
      </c>
      <c r="H752" s="1"/>
      <c r="I752" s="1"/>
      <c r="J752" s="1"/>
      <c r="K752" s="1"/>
      <c r="L752" s="1"/>
      <c r="M752" s="1"/>
    </row>
    <row r="753" spans="1:13" x14ac:dyDescent="0.2">
      <c r="A753" s="2" t="s">
        <v>0</v>
      </c>
      <c r="B753" s="29">
        <v>42761</v>
      </c>
      <c r="C753" s="11">
        <v>-71.449460653499997</v>
      </c>
      <c r="D753" s="11">
        <v>41.446836535000003</v>
      </c>
      <c r="E753" s="5">
        <v>332</v>
      </c>
      <c r="G753" s="8">
        <v>30.744199999999999</v>
      </c>
      <c r="H753" s="1"/>
      <c r="I753" s="1"/>
      <c r="J753" s="1"/>
      <c r="K753" s="1"/>
      <c r="L753" s="1"/>
      <c r="M753" s="1"/>
    </row>
    <row r="754" spans="1:13" x14ac:dyDescent="0.2">
      <c r="A754" s="2" t="s">
        <v>0</v>
      </c>
      <c r="B754" s="29">
        <v>42761</v>
      </c>
      <c r="C754" s="11">
        <v>-71.4495699868</v>
      </c>
      <c r="D754" s="11">
        <v>41.446850034999997</v>
      </c>
      <c r="E754" s="5">
        <v>307</v>
      </c>
      <c r="G754" s="8">
        <v>29.291699999999999</v>
      </c>
      <c r="H754" s="1"/>
      <c r="I754" s="1"/>
      <c r="J754" s="1"/>
      <c r="K754" s="1"/>
      <c r="L754" s="1"/>
      <c r="M754" s="1"/>
    </row>
    <row r="755" spans="1:13" x14ac:dyDescent="0.2">
      <c r="A755" s="2" t="s">
        <v>0</v>
      </c>
      <c r="B755" s="29">
        <v>42761</v>
      </c>
      <c r="C755" s="11">
        <v>-71.449677986799998</v>
      </c>
      <c r="D755" s="11">
        <v>41.446857201699999</v>
      </c>
      <c r="E755" s="5">
        <v>252</v>
      </c>
      <c r="G755" s="8">
        <v>26.0962</v>
      </c>
      <c r="H755" s="1"/>
      <c r="I755" s="1"/>
      <c r="J755" s="1"/>
      <c r="K755" s="1"/>
      <c r="L755" s="1"/>
      <c r="M755" s="1"/>
    </row>
    <row r="756" spans="1:13" x14ac:dyDescent="0.2">
      <c r="A756" s="2" t="s">
        <v>0</v>
      </c>
      <c r="B756" s="29">
        <v>42761</v>
      </c>
      <c r="C756" s="11">
        <v>-71.449690486799994</v>
      </c>
      <c r="D756" s="11">
        <v>41.446803035000002</v>
      </c>
      <c r="E756" s="5">
        <v>384</v>
      </c>
      <c r="G756" s="8">
        <v>33.7654</v>
      </c>
      <c r="H756" s="1"/>
      <c r="I756" s="1"/>
      <c r="J756" s="1"/>
      <c r="K756" s="1"/>
      <c r="L756" s="1"/>
      <c r="M756" s="1"/>
    </row>
    <row r="757" spans="1:13" x14ac:dyDescent="0.2">
      <c r="A757" s="2" t="s">
        <v>0</v>
      </c>
      <c r="B757" s="29">
        <v>42761</v>
      </c>
      <c r="C757" s="11">
        <v>-71.449761320099995</v>
      </c>
      <c r="D757" s="11">
        <v>41.446734368400001</v>
      </c>
      <c r="E757" s="5">
        <v>369</v>
      </c>
      <c r="F757" s="5">
        <v>40</v>
      </c>
      <c r="G757" s="8">
        <v>32.893900000000002</v>
      </c>
      <c r="H757" s="1"/>
      <c r="I757" s="1"/>
      <c r="J757" s="1"/>
      <c r="K757" s="1"/>
      <c r="L757" s="1"/>
      <c r="M757" s="1"/>
    </row>
    <row r="758" spans="1:13" x14ac:dyDescent="0.2">
      <c r="A758" s="2" t="s">
        <v>0</v>
      </c>
      <c r="B758" s="29">
        <v>42761</v>
      </c>
      <c r="C758" s="11">
        <v>-71.449803653399997</v>
      </c>
      <c r="D758" s="11">
        <v>41.446793868299999</v>
      </c>
      <c r="E758" s="5">
        <v>313</v>
      </c>
      <c r="G758" s="8">
        <v>29.640299999999996</v>
      </c>
      <c r="H758" s="1"/>
      <c r="I758" s="1"/>
      <c r="J758" s="1"/>
      <c r="K758" s="1"/>
      <c r="L758" s="1"/>
      <c r="M758" s="1"/>
    </row>
    <row r="759" spans="1:13" x14ac:dyDescent="0.2">
      <c r="A759" s="2" t="s">
        <v>0</v>
      </c>
      <c r="B759" s="29">
        <v>42761</v>
      </c>
      <c r="C759" s="11">
        <v>-71.449859986700005</v>
      </c>
      <c r="D759" s="11">
        <v>41.446829368300001</v>
      </c>
      <c r="E759" s="5">
        <v>152</v>
      </c>
      <c r="G759" s="8">
        <v>20.286200000000001</v>
      </c>
      <c r="H759" s="1"/>
      <c r="I759" s="1"/>
      <c r="J759" s="1"/>
      <c r="K759" s="1"/>
      <c r="L759" s="1"/>
      <c r="M759" s="1"/>
    </row>
    <row r="760" spans="1:13" x14ac:dyDescent="0.2">
      <c r="A760" s="2" t="s">
        <v>0</v>
      </c>
      <c r="B760" s="29">
        <v>42761</v>
      </c>
      <c r="C760" s="11">
        <v>-71.449909820000002</v>
      </c>
      <c r="D760" s="11">
        <v>41.446754868399999</v>
      </c>
      <c r="E760" s="5">
        <v>318</v>
      </c>
      <c r="G760" s="8">
        <v>29.930799999999998</v>
      </c>
      <c r="H760" s="1"/>
      <c r="I760" s="1"/>
      <c r="J760" s="1"/>
      <c r="K760" s="1"/>
      <c r="L760" s="1"/>
      <c r="M760" s="1"/>
    </row>
    <row r="761" spans="1:13" x14ac:dyDescent="0.2">
      <c r="A761" s="2" t="s">
        <v>0</v>
      </c>
      <c r="B761" s="29">
        <v>42761</v>
      </c>
      <c r="C761" s="11">
        <v>-71.450017486700006</v>
      </c>
      <c r="D761" s="11">
        <v>41.446667035099999</v>
      </c>
      <c r="E761" s="5">
        <v>315</v>
      </c>
      <c r="F761" s="5">
        <v>33</v>
      </c>
      <c r="G761" s="8">
        <v>29.756500000000003</v>
      </c>
      <c r="H761" s="1"/>
      <c r="I761" s="1"/>
      <c r="J761" s="1"/>
      <c r="K761" s="1"/>
      <c r="L761" s="1"/>
      <c r="M761" s="1"/>
    </row>
    <row r="762" spans="1:13" x14ac:dyDescent="0.2">
      <c r="A762" s="2" t="s">
        <v>0</v>
      </c>
      <c r="B762" s="29">
        <v>42761</v>
      </c>
      <c r="C762" s="11">
        <v>-71.450015486699996</v>
      </c>
      <c r="D762" s="11">
        <v>41.446745868400001</v>
      </c>
      <c r="E762" s="5">
        <v>302</v>
      </c>
      <c r="F762" s="5">
        <v>35</v>
      </c>
      <c r="G762" s="8">
        <v>29.001199999999997</v>
      </c>
      <c r="H762" s="1"/>
      <c r="I762" s="1"/>
      <c r="J762" s="1"/>
      <c r="K762" s="1"/>
      <c r="L762" s="1"/>
      <c r="M762" s="1"/>
    </row>
    <row r="763" spans="1:13" x14ac:dyDescent="0.2">
      <c r="A763" s="2" t="s">
        <v>0</v>
      </c>
      <c r="B763" s="29">
        <v>42761</v>
      </c>
      <c r="C763" s="11">
        <v>-71.450051153299995</v>
      </c>
      <c r="D763" s="11">
        <v>41.446832701700004</v>
      </c>
      <c r="E763" s="5">
        <v>161</v>
      </c>
      <c r="G763" s="8">
        <v>20.809100000000001</v>
      </c>
      <c r="H763" s="1"/>
      <c r="I763" s="1"/>
      <c r="J763" s="1"/>
      <c r="K763" s="1"/>
      <c r="L763" s="1"/>
      <c r="M763" s="1"/>
    </row>
    <row r="764" spans="1:13" x14ac:dyDescent="0.2">
      <c r="A764" s="2" t="s">
        <v>0</v>
      </c>
      <c r="B764" s="29">
        <v>42761</v>
      </c>
      <c r="C764" s="11">
        <v>-71.450061320000003</v>
      </c>
      <c r="D764" s="11">
        <v>41.446935868300002</v>
      </c>
      <c r="E764" s="5">
        <v>109</v>
      </c>
      <c r="G764" s="8">
        <v>17.7879</v>
      </c>
      <c r="H764" s="1"/>
      <c r="I764" s="1"/>
      <c r="J764" s="1"/>
      <c r="K764" s="1"/>
      <c r="L764" s="1"/>
      <c r="M764" s="1"/>
    </row>
    <row r="765" spans="1:13" x14ac:dyDescent="0.2">
      <c r="A765" s="2" t="s">
        <v>0</v>
      </c>
      <c r="B765" s="29">
        <v>42761</v>
      </c>
      <c r="C765" s="11">
        <v>-71.450108653300006</v>
      </c>
      <c r="D765" s="11">
        <v>41.446834701699999</v>
      </c>
      <c r="E765" s="5">
        <v>226</v>
      </c>
      <c r="G765" s="8">
        <v>24.585599999999999</v>
      </c>
      <c r="H765" s="1"/>
      <c r="I765" s="1"/>
      <c r="J765" s="1"/>
      <c r="K765" s="1"/>
      <c r="L765" s="1"/>
      <c r="M765" s="1"/>
    </row>
    <row r="766" spans="1:13" x14ac:dyDescent="0.2">
      <c r="A766" s="2" t="s">
        <v>0</v>
      </c>
      <c r="B766" s="29">
        <v>42761</v>
      </c>
      <c r="C766" s="11">
        <v>-71.450174653299996</v>
      </c>
      <c r="D766" s="11">
        <v>41.446724701699999</v>
      </c>
      <c r="E766" s="5">
        <v>274</v>
      </c>
      <c r="G766" s="8">
        <v>27.374400000000001</v>
      </c>
      <c r="H766" s="1"/>
      <c r="I766" s="1"/>
      <c r="J766" s="1"/>
      <c r="K766" s="1"/>
      <c r="L766" s="1"/>
      <c r="M766" s="1"/>
    </row>
    <row r="767" spans="1:13" x14ac:dyDescent="0.2">
      <c r="A767" s="2" t="s">
        <v>0</v>
      </c>
      <c r="B767" s="29">
        <v>42761</v>
      </c>
      <c r="C767" s="11">
        <v>-71.450232486600001</v>
      </c>
      <c r="D767" s="11">
        <v>41.446622035099999</v>
      </c>
      <c r="E767" s="5">
        <v>326</v>
      </c>
      <c r="G767" s="8">
        <v>30.395600000000002</v>
      </c>
      <c r="H767" s="1"/>
      <c r="I767" s="1"/>
      <c r="J767" s="1"/>
      <c r="K767" s="1"/>
      <c r="L767" s="1"/>
      <c r="M767" s="1"/>
    </row>
    <row r="768" spans="1:13" x14ac:dyDescent="0.2">
      <c r="A768" s="2" t="s">
        <v>0</v>
      </c>
      <c r="B768" s="29">
        <v>42761</v>
      </c>
      <c r="C768" s="11">
        <v>-71.450254486600002</v>
      </c>
      <c r="D768" s="11">
        <v>41.446733201699999</v>
      </c>
      <c r="E768" s="5">
        <v>342</v>
      </c>
      <c r="F768" s="5">
        <v>35</v>
      </c>
      <c r="G768" s="8">
        <v>31.325200000000002</v>
      </c>
      <c r="H768" s="1"/>
      <c r="I768" s="1"/>
      <c r="J768" s="1"/>
      <c r="K768" s="1"/>
      <c r="L768" s="1"/>
      <c r="M768" s="1"/>
    </row>
    <row r="769" spans="1:13" x14ac:dyDescent="0.2">
      <c r="A769" s="2" t="s">
        <v>0</v>
      </c>
      <c r="B769" s="29">
        <v>42761</v>
      </c>
      <c r="C769" s="11">
        <v>-71.450247486600006</v>
      </c>
      <c r="D769" s="11">
        <v>41.446834535000001</v>
      </c>
      <c r="E769" s="5">
        <v>301</v>
      </c>
      <c r="G769" s="8">
        <v>28.943100000000001</v>
      </c>
      <c r="H769" s="1"/>
      <c r="I769" s="1"/>
      <c r="J769" s="1"/>
      <c r="K769" s="1"/>
      <c r="L769" s="1"/>
      <c r="M769" s="1"/>
    </row>
    <row r="770" spans="1:13" x14ac:dyDescent="0.2">
      <c r="A770" s="2" t="s">
        <v>0</v>
      </c>
      <c r="B770" s="29">
        <v>42761</v>
      </c>
      <c r="C770" s="11">
        <v>-71.450234153300002</v>
      </c>
      <c r="D770" s="11">
        <v>41.446943034999997</v>
      </c>
      <c r="E770" s="5">
        <v>180</v>
      </c>
      <c r="G770" s="8">
        <v>21.913</v>
      </c>
      <c r="H770" s="1"/>
      <c r="I770" s="1"/>
      <c r="J770" s="1"/>
      <c r="K770" s="1"/>
      <c r="L770" s="1"/>
      <c r="M770" s="1"/>
    </row>
    <row r="771" spans="1:13" x14ac:dyDescent="0.2">
      <c r="A771" s="2" t="s">
        <v>0</v>
      </c>
      <c r="B771" s="29">
        <v>42761</v>
      </c>
      <c r="C771" s="11">
        <v>-71.450287653199993</v>
      </c>
      <c r="D771" s="11">
        <v>41.446997868300002</v>
      </c>
      <c r="E771" s="5">
        <v>105</v>
      </c>
      <c r="G771" s="8">
        <v>17.555500000000002</v>
      </c>
      <c r="H771" s="1"/>
      <c r="I771" s="1"/>
      <c r="J771" s="1"/>
      <c r="K771" s="1"/>
      <c r="L771" s="1"/>
      <c r="M771" s="1"/>
    </row>
    <row r="772" spans="1:13" x14ac:dyDescent="0.2">
      <c r="A772" s="2" t="s">
        <v>0</v>
      </c>
      <c r="B772" s="29">
        <v>42761</v>
      </c>
      <c r="C772" s="11">
        <v>-71.450340486599998</v>
      </c>
      <c r="D772" s="11">
        <v>41.446908201699998</v>
      </c>
      <c r="E772" s="5">
        <v>224</v>
      </c>
      <c r="G772" s="8">
        <v>24.4694</v>
      </c>
      <c r="H772" s="1"/>
      <c r="I772" s="1"/>
      <c r="J772" s="1"/>
      <c r="K772" s="1"/>
      <c r="L772" s="1"/>
      <c r="M772" s="1"/>
    </row>
    <row r="773" spans="1:13" x14ac:dyDescent="0.2">
      <c r="A773" s="2" t="s">
        <v>0</v>
      </c>
      <c r="B773" s="29">
        <v>42761</v>
      </c>
      <c r="C773" s="11">
        <v>-71.450402319899993</v>
      </c>
      <c r="D773" s="11">
        <v>41.446794035000003</v>
      </c>
      <c r="E773" s="5">
        <v>351</v>
      </c>
      <c r="F773" s="5">
        <v>36</v>
      </c>
      <c r="G773" s="8">
        <v>31.848100000000002</v>
      </c>
      <c r="H773" s="1"/>
      <c r="I773" s="1"/>
      <c r="J773" s="1"/>
      <c r="K773" s="1"/>
      <c r="L773" s="1"/>
      <c r="M773" s="1"/>
    </row>
    <row r="774" spans="1:13" x14ac:dyDescent="0.2">
      <c r="A774" s="2" t="s">
        <v>0</v>
      </c>
      <c r="B774" s="29">
        <v>42761</v>
      </c>
      <c r="C774" s="11">
        <v>-71.450492653200001</v>
      </c>
      <c r="D774" s="11">
        <v>41.446694535100001</v>
      </c>
      <c r="E774" s="5">
        <v>400</v>
      </c>
      <c r="G774" s="8">
        <v>34.695</v>
      </c>
      <c r="H774" s="1"/>
      <c r="I774" s="1"/>
      <c r="J774" s="1"/>
      <c r="K774" s="1"/>
      <c r="L774" s="1"/>
      <c r="M774" s="1"/>
    </row>
    <row r="775" spans="1:13" x14ac:dyDescent="0.2">
      <c r="A775" s="2" t="s">
        <v>0</v>
      </c>
      <c r="B775" s="29">
        <v>42761</v>
      </c>
      <c r="C775" s="11">
        <v>-71.450595153199998</v>
      </c>
      <c r="D775" s="11">
        <v>41.446544868399997</v>
      </c>
      <c r="E775" s="5">
        <v>19</v>
      </c>
      <c r="G775" s="8">
        <v>12.5589</v>
      </c>
      <c r="H775" s="1"/>
      <c r="I775" s="1"/>
      <c r="J775" s="1"/>
      <c r="K775" s="1"/>
      <c r="L775" s="1"/>
      <c r="M775" s="1"/>
    </row>
    <row r="776" spans="1:13" x14ac:dyDescent="0.2">
      <c r="A776" s="2" t="s">
        <v>0</v>
      </c>
      <c r="B776" s="29">
        <v>42761</v>
      </c>
      <c r="C776" s="11">
        <v>-71.450634986500006</v>
      </c>
      <c r="D776" s="11">
        <v>41.446657868400003</v>
      </c>
      <c r="E776" s="5">
        <v>72</v>
      </c>
      <c r="G776" s="8">
        <v>15.638200000000001</v>
      </c>
      <c r="H776" s="1"/>
      <c r="I776" s="1"/>
      <c r="J776" s="1"/>
      <c r="K776" s="1"/>
      <c r="L776" s="1"/>
      <c r="M776" s="1"/>
    </row>
    <row r="777" spans="1:13" x14ac:dyDescent="0.2">
      <c r="A777" s="2" t="s">
        <v>0</v>
      </c>
      <c r="B777" s="29">
        <v>42761</v>
      </c>
      <c r="C777" s="11">
        <v>-71.450589819800001</v>
      </c>
      <c r="D777" s="11">
        <v>41.446819701700001</v>
      </c>
      <c r="E777" s="5">
        <v>202</v>
      </c>
      <c r="F777" s="5">
        <v>23</v>
      </c>
      <c r="G777" s="8">
        <v>23.191200000000002</v>
      </c>
      <c r="H777" s="1"/>
      <c r="I777" s="1"/>
      <c r="J777" s="1"/>
      <c r="K777" s="1"/>
      <c r="L777" s="1"/>
      <c r="M777" s="1"/>
    </row>
    <row r="778" spans="1:13" x14ac:dyDescent="0.2">
      <c r="A778" s="2" t="s">
        <v>0</v>
      </c>
      <c r="B778" s="29">
        <v>42761</v>
      </c>
      <c r="C778" s="11">
        <v>-71.450523986500002</v>
      </c>
      <c r="D778" s="11">
        <v>41.446922035</v>
      </c>
      <c r="E778" s="5">
        <v>141</v>
      </c>
      <c r="G778" s="8">
        <v>19.647100000000002</v>
      </c>
      <c r="H778" s="1"/>
      <c r="I778" s="1"/>
      <c r="J778" s="1"/>
      <c r="K778" s="1"/>
      <c r="L778" s="1"/>
      <c r="M778" s="1"/>
    </row>
    <row r="779" spans="1:13" x14ac:dyDescent="0.2">
      <c r="A779" s="2" t="s">
        <v>0</v>
      </c>
      <c r="B779" s="29">
        <v>42761</v>
      </c>
      <c r="C779" s="11">
        <v>-71.450479153200007</v>
      </c>
      <c r="D779" s="11">
        <v>41.447027368299999</v>
      </c>
      <c r="E779" s="5">
        <v>118</v>
      </c>
      <c r="G779" s="8">
        <v>18.3108</v>
      </c>
      <c r="H779" s="1"/>
      <c r="I779" s="1"/>
      <c r="J779" s="1"/>
      <c r="K779" s="1"/>
      <c r="L779" s="1"/>
      <c r="M779" s="1"/>
    </row>
    <row r="780" spans="1:13" x14ac:dyDescent="0.2">
      <c r="A780" s="2" t="s">
        <v>0</v>
      </c>
      <c r="B780" s="29">
        <v>42761</v>
      </c>
      <c r="C780" s="11">
        <v>-71.450632986499997</v>
      </c>
      <c r="D780" s="11">
        <v>41.446980535000002</v>
      </c>
      <c r="E780" s="5">
        <v>101</v>
      </c>
      <c r="G780" s="8">
        <v>17.3231</v>
      </c>
      <c r="H780" s="1"/>
      <c r="I780" s="1"/>
      <c r="J780" s="1"/>
      <c r="K780" s="1"/>
      <c r="L780" s="1"/>
      <c r="M780" s="1"/>
    </row>
    <row r="781" spans="1:13" x14ac:dyDescent="0.2">
      <c r="A781" s="2" t="s">
        <v>0</v>
      </c>
      <c r="B781" s="29">
        <v>42761</v>
      </c>
      <c r="C781" s="11">
        <v>-71.450763819700001</v>
      </c>
      <c r="D781" s="11">
        <v>41.446961201699999</v>
      </c>
      <c r="E781" s="5">
        <v>54</v>
      </c>
      <c r="F781" s="5">
        <v>4</v>
      </c>
      <c r="G781" s="8">
        <v>14.5924</v>
      </c>
      <c r="H781" s="1"/>
      <c r="I781" s="1"/>
      <c r="J781" s="1"/>
      <c r="K781" s="1"/>
      <c r="L781" s="1"/>
      <c r="M781" s="1"/>
    </row>
    <row r="782" spans="1:13" x14ac:dyDescent="0.2">
      <c r="A782" s="2" t="s">
        <v>0</v>
      </c>
      <c r="B782" s="29">
        <v>42761</v>
      </c>
      <c r="C782" s="11">
        <v>-71.450769153099998</v>
      </c>
      <c r="D782" s="11">
        <v>41.447062701699998</v>
      </c>
      <c r="E782" s="5">
        <v>88</v>
      </c>
      <c r="F782" s="5">
        <v>15</v>
      </c>
      <c r="G782" s="8">
        <v>16.567799999999998</v>
      </c>
      <c r="H782" s="1"/>
      <c r="I782" s="1"/>
      <c r="J782" s="1"/>
      <c r="K782" s="1"/>
      <c r="L782" s="1"/>
      <c r="M782" s="1"/>
    </row>
    <row r="783" spans="1:13" x14ac:dyDescent="0.2">
      <c r="A783" s="2" t="s">
        <v>0</v>
      </c>
      <c r="B783" s="29">
        <v>42796</v>
      </c>
      <c r="C783" s="11">
        <v>-71.449476986799993</v>
      </c>
      <c r="D783" s="11">
        <v>41.448159201400003</v>
      </c>
      <c r="E783" s="5">
        <v>435</v>
      </c>
      <c r="F783" s="5">
        <v>37</v>
      </c>
      <c r="G783" s="8">
        <v>33.4129</v>
      </c>
      <c r="H783" s="1"/>
      <c r="I783" s="1"/>
      <c r="J783" s="1"/>
      <c r="K783" s="1"/>
      <c r="L783" s="1"/>
      <c r="M783" s="1"/>
    </row>
    <row r="784" spans="1:13" x14ac:dyDescent="0.2">
      <c r="A784" s="2" t="s">
        <v>0</v>
      </c>
      <c r="B784" s="29">
        <v>42796</v>
      </c>
      <c r="C784" s="11">
        <v>-71.4495589868</v>
      </c>
      <c r="D784" s="11">
        <v>41.4480660348</v>
      </c>
      <c r="E784" s="5">
        <v>209</v>
      </c>
      <c r="G784" s="8">
        <v>20.078899999999997</v>
      </c>
      <c r="H784" s="1"/>
      <c r="I784" s="1"/>
      <c r="J784" s="1"/>
      <c r="K784" s="1"/>
      <c r="L784" s="1"/>
      <c r="M784" s="1"/>
    </row>
    <row r="785" spans="1:13" x14ac:dyDescent="0.2">
      <c r="A785" s="2" t="s">
        <v>0</v>
      </c>
      <c r="B785" s="29">
        <v>42796</v>
      </c>
      <c r="C785" s="11">
        <v>-71.449419806600005</v>
      </c>
      <c r="D785" s="11">
        <v>41.448000609600001</v>
      </c>
      <c r="E785" s="5">
        <v>403</v>
      </c>
      <c r="G785" s="8">
        <v>31.524899999999995</v>
      </c>
      <c r="H785" s="1"/>
      <c r="I785" s="1"/>
      <c r="J785" s="1"/>
      <c r="K785" s="1"/>
      <c r="L785" s="1"/>
      <c r="M785" s="1"/>
    </row>
    <row r="786" spans="1:13" x14ac:dyDescent="0.2">
      <c r="A786" s="2" t="s">
        <v>0</v>
      </c>
      <c r="B786" s="29">
        <v>42796</v>
      </c>
      <c r="C786" s="11">
        <v>-71.4495453201</v>
      </c>
      <c r="D786" s="11">
        <v>41.447896034800003</v>
      </c>
      <c r="E786" s="5">
        <v>215</v>
      </c>
      <c r="F786" s="5">
        <v>17</v>
      </c>
      <c r="G786" s="8">
        <v>20.432899999999997</v>
      </c>
      <c r="H786" s="1"/>
      <c r="I786" s="1"/>
      <c r="J786" s="1"/>
      <c r="K786" s="1"/>
      <c r="L786" s="1"/>
      <c r="M786" s="1"/>
    </row>
    <row r="787" spans="1:13" x14ac:dyDescent="0.2">
      <c r="A787" s="2" t="s">
        <v>0</v>
      </c>
      <c r="B787" s="29">
        <v>42796</v>
      </c>
      <c r="C787" s="11">
        <v>-71.449443320100002</v>
      </c>
      <c r="D787" s="11">
        <v>41.4478830348</v>
      </c>
      <c r="E787" s="5">
        <v>312</v>
      </c>
      <c r="G787" s="8">
        <v>26.155899999999995</v>
      </c>
      <c r="H787" s="1"/>
      <c r="I787" s="1"/>
      <c r="J787" s="1"/>
      <c r="K787" s="1"/>
      <c r="L787" s="1"/>
      <c r="M787" s="1"/>
    </row>
    <row r="788" spans="1:13" x14ac:dyDescent="0.2">
      <c r="A788" s="2" t="s">
        <v>0</v>
      </c>
      <c r="B788" s="29">
        <v>42796</v>
      </c>
      <c r="C788" s="11">
        <v>-71.449338820199998</v>
      </c>
      <c r="D788" s="11">
        <v>41.447845534800003</v>
      </c>
      <c r="E788" s="5">
        <v>370</v>
      </c>
      <c r="F788" s="5">
        <v>16</v>
      </c>
      <c r="G788" s="8">
        <v>29.5779</v>
      </c>
      <c r="H788" s="1"/>
      <c r="I788" s="1"/>
      <c r="J788" s="1"/>
      <c r="K788" s="1"/>
      <c r="L788" s="1"/>
      <c r="M788" s="1"/>
    </row>
    <row r="789" spans="1:13" x14ac:dyDescent="0.2">
      <c r="A789" s="2" t="s">
        <v>0</v>
      </c>
      <c r="B789" s="29">
        <v>42796</v>
      </c>
      <c r="C789" s="11">
        <v>-71.449467153499995</v>
      </c>
      <c r="D789" s="11">
        <v>41.447819701500002</v>
      </c>
      <c r="E789" s="5">
        <v>377</v>
      </c>
      <c r="G789" s="8">
        <v>29.990899999999996</v>
      </c>
      <c r="H789" s="1"/>
      <c r="I789" s="1"/>
      <c r="J789" s="1"/>
      <c r="K789" s="1"/>
      <c r="L789" s="1"/>
      <c r="M789" s="1"/>
    </row>
    <row r="790" spans="1:13" x14ac:dyDescent="0.2">
      <c r="A790" s="2" t="s">
        <v>0</v>
      </c>
      <c r="B790" s="29">
        <v>42796</v>
      </c>
      <c r="C790" s="11">
        <v>-71.449556153399996</v>
      </c>
      <c r="D790" s="11">
        <v>41.447749868199999</v>
      </c>
      <c r="E790" s="5">
        <v>13</v>
      </c>
      <c r="G790" s="8">
        <v>8.514899999999999</v>
      </c>
      <c r="H790" s="1"/>
      <c r="I790" s="1"/>
      <c r="J790" s="1"/>
      <c r="K790" s="1"/>
      <c r="L790" s="1"/>
      <c r="M790" s="1"/>
    </row>
    <row r="791" spans="1:13" x14ac:dyDescent="0.2">
      <c r="A791" s="2" t="s">
        <v>0</v>
      </c>
      <c r="B791" s="29">
        <v>42796</v>
      </c>
      <c r="C791" s="11">
        <v>-71.449431320100004</v>
      </c>
      <c r="D791" s="11">
        <v>41.447713368199999</v>
      </c>
      <c r="E791" s="5">
        <v>282</v>
      </c>
      <c r="G791" s="8">
        <v>24.385899999999999</v>
      </c>
      <c r="H791" s="1"/>
      <c r="I791" s="1"/>
      <c r="J791" s="1"/>
      <c r="K791" s="1"/>
      <c r="L791" s="1"/>
      <c r="M791" s="1"/>
    </row>
    <row r="792" spans="1:13" x14ac:dyDescent="0.2">
      <c r="A792" s="2" t="s">
        <v>0</v>
      </c>
      <c r="B792" s="29">
        <v>42796</v>
      </c>
      <c r="C792" s="11">
        <v>-71.449339320199996</v>
      </c>
      <c r="D792" s="11">
        <v>41.4476122015</v>
      </c>
      <c r="E792" s="5">
        <v>420</v>
      </c>
      <c r="F792" s="5">
        <v>18</v>
      </c>
      <c r="G792" s="8">
        <v>32.527899999999995</v>
      </c>
      <c r="H792" s="1"/>
      <c r="I792" s="1"/>
      <c r="J792" s="1"/>
      <c r="K792" s="1"/>
      <c r="L792" s="1"/>
      <c r="M792" s="1"/>
    </row>
    <row r="793" spans="1:13" x14ac:dyDescent="0.2">
      <c r="A793" s="2" t="s">
        <v>0</v>
      </c>
      <c r="B793" s="29">
        <v>42796</v>
      </c>
      <c r="C793" s="11">
        <v>-71.449452153500005</v>
      </c>
      <c r="D793" s="11">
        <v>41.447546368200001</v>
      </c>
      <c r="E793" s="5">
        <v>316</v>
      </c>
      <c r="F793" s="5">
        <v>35</v>
      </c>
      <c r="G793" s="8">
        <v>26.3919</v>
      </c>
      <c r="H793" s="1"/>
      <c r="I793" s="1"/>
      <c r="J793" s="1"/>
      <c r="K793" s="1"/>
      <c r="L793" s="1"/>
      <c r="M793" s="1"/>
    </row>
    <row r="794" spans="1:13" x14ac:dyDescent="0.2">
      <c r="A794" s="2" t="s">
        <v>0</v>
      </c>
      <c r="B794" s="29">
        <v>42796</v>
      </c>
      <c r="C794" s="11">
        <v>-71.449557320099998</v>
      </c>
      <c r="D794" s="11">
        <v>41.447476701500001</v>
      </c>
      <c r="E794" s="5">
        <v>9</v>
      </c>
      <c r="G794" s="8">
        <v>8.2789000000000001</v>
      </c>
      <c r="H794" s="1"/>
      <c r="I794" s="1"/>
      <c r="J794" s="1"/>
      <c r="K794" s="1"/>
      <c r="L794" s="1"/>
      <c r="M794" s="1"/>
    </row>
    <row r="795" spans="1:13" x14ac:dyDescent="0.2">
      <c r="A795" s="2" t="s">
        <v>0</v>
      </c>
      <c r="B795" s="29">
        <v>42796</v>
      </c>
      <c r="C795" s="11">
        <v>-71.449433820199999</v>
      </c>
      <c r="D795" s="11">
        <v>41.447449368199997</v>
      </c>
      <c r="E795" s="5">
        <v>358</v>
      </c>
      <c r="G795" s="8">
        <v>28.869900000000001</v>
      </c>
      <c r="H795" s="1"/>
      <c r="I795" s="1"/>
      <c r="J795" s="1"/>
      <c r="K795" s="1"/>
      <c r="L795" s="1"/>
      <c r="M795" s="1"/>
    </row>
    <row r="796" spans="1:13" x14ac:dyDescent="0.2">
      <c r="A796" s="2" t="s">
        <v>0</v>
      </c>
      <c r="B796" s="29">
        <v>42796</v>
      </c>
      <c r="C796" s="11">
        <v>-71.449228747999996</v>
      </c>
      <c r="D796" s="11">
        <v>41.447373955300002</v>
      </c>
      <c r="E796" s="5">
        <v>441</v>
      </c>
      <c r="G796" s="8">
        <v>33.7669</v>
      </c>
      <c r="H796" s="1"/>
      <c r="I796" s="1"/>
      <c r="J796" s="1"/>
      <c r="K796" s="1"/>
      <c r="L796" s="1"/>
      <c r="M796" s="1"/>
    </row>
    <row r="797" spans="1:13" x14ac:dyDescent="0.2">
      <c r="A797" s="2" t="s">
        <v>0</v>
      </c>
      <c r="B797" s="29">
        <v>42796</v>
      </c>
      <c r="C797" s="11">
        <v>-71.449312820200007</v>
      </c>
      <c r="D797" s="11">
        <v>41.447326701599998</v>
      </c>
      <c r="E797" s="5">
        <v>441</v>
      </c>
      <c r="G797" s="8">
        <v>33.7669</v>
      </c>
      <c r="H797" s="1"/>
      <c r="I797" s="1"/>
      <c r="J797" s="1"/>
      <c r="K797" s="1"/>
      <c r="L797" s="1"/>
      <c r="M797" s="1"/>
    </row>
    <row r="798" spans="1:13" x14ac:dyDescent="0.2">
      <c r="A798" s="2" t="s">
        <v>0</v>
      </c>
      <c r="B798" s="29">
        <v>42796</v>
      </c>
      <c r="C798" s="11">
        <v>-71.449445153499994</v>
      </c>
      <c r="D798" s="11">
        <v>41.447306368200003</v>
      </c>
      <c r="E798" s="5">
        <v>271</v>
      </c>
      <c r="F798" s="5">
        <v>26</v>
      </c>
      <c r="G798" s="8">
        <v>23.736899999999999</v>
      </c>
      <c r="H798" s="1"/>
      <c r="I798" s="1"/>
      <c r="J798" s="1"/>
      <c r="K798" s="1"/>
      <c r="L798" s="1"/>
      <c r="M798" s="1"/>
    </row>
    <row r="799" spans="1:13" x14ac:dyDescent="0.2">
      <c r="A799" s="2" t="s">
        <v>0</v>
      </c>
      <c r="B799" s="29">
        <v>42796</v>
      </c>
      <c r="C799" s="11">
        <v>-71.4495343201</v>
      </c>
      <c r="D799" s="11">
        <v>41.447306534900001</v>
      </c>
      <c r="E799" s="5">
        <v>18</v>
      </c>
      <c r="F799" s="5">
        <v>6</v>
      </c>
      <c r="G799" s="8">
        <v>8.809899999999999</v>
      </c>
      <c r="H799" s="1"/>
      <c r="I799" s="1"/>
      <c r="J799" s="1"/>
      <c r="K799" s="1"/>
      <c r="L799" s="1"/>
      <c r="M799" s="1"/>
    </row>
    <row r="800" spans="1:13" x14ac:dyDescent="0.2">
      <c r="A800" s="2" t="s">
        <v>0</v>
      </c>
      <c r="B800" s="29">
        <v>42796</v>
      </c>
      <c r="C800" s="11">
        <v>-71.449421320200003</v>
      </c>
      <c r="D800" s="11">
        <v>41.447219868300003</v>
      </c>
      <c r="E800" s="5">
        <v>351</v>
      </c>
      <c r="F800" s="5">
        <v>37</v>
      </c>
      <c r="G800" s="8">
        <v>28.456899999999997</v>
      </c>
      <c r="H800" s="1"/>
      <c r="I800" s="1"/>
      <c r="J800" s="1"/>
      <c r="K800" s="1"/>
      <c r="L800" s="1"/>
      <c r="M800" s="1"/>
    </row>
    <row r="801" spans="1:13" x14ac:dyDescent="0.2">
      <c r="A801" s="2" t="s">
        <v>0</v>
      </c>
      <c r="B801" s="29">
        <v>42796</v>
      </c>
      <c r="C801" s="11">
        <v>-71.449352320200006</v>
      </c>
      <c r="D801" s="11">
        <v>41.447196034900003</v>
      </c>
      <c r="E801" s="5">
        <v>430</v>
      </c>
      <c r="G801" s="8">
        <v>33.117899999999999</v>
      </c>
      <c r="H801" s="1"/>
      <c r="I801" s="1"/>
      <c r="J801" s="1"/>
      <c r="K801" s="1"/>
      <c r="L801" s="1"/>
      <c r="M801" s="1"/>
    </row>
    <row r="802" spans="1:13" x14ac:dyDescent="0.2">
      <c r="A802" s="2" t="s">
        <v>0</v>
      </c>
      <c r="B802" s="29">
        <v>42796</v>
      </c>
      <c r="C802" s="11">
        <v>-71.449447486799997</v>
      </c>
      <c r="D802" s="11">
        <v>41.447106534900001</v>
      </c>
      <c r="E802" s="5">
        <v>305</v>
      </c>
      <c r="F802" s="5">
        <v>32</v>
      </c>
      <c r="G802" s="8">
        <v>25.742899999999999</v>
      </c>
      <c r="H802" s="1"/>
      <c r="I802" s="1"/>
      <c r="J802" s="1"/>
      <c r="K802" s="1"/>
      <c r="L802" s="1"/>
      <c r="M802" s="1"/>
    </row>
    <row r="803" spans="1:13" x14ac:dyDescent="0.2">
      <c r="A803" s="2" t="s">
        <v>0</v>
      </c>
      <c r="B803" s="29">
        <v>42796</v>
      </c>
      <c r="C803" s="11">
        <v>-71.449553320099994</v>
      </c>
      <c r="D803" s="11">
        <v>41.447064368299998</v>
      </c>
      <c r="E803" s="5">
        <v>175</v>
      </c>
      <c r="G803" s="8">
        <v>18.072899999999997</v>
      </c>
      <c r="H803" s="1"/>
      <c r="I803" s="1"/>
      <c r="J803" s="1"/>
      <c r="K803" s="1"/>
      <c r="L803" s="1"/>
      <c r="M803" s="1"/>
    </row>
    <row r="804" spans="1:13" x14ac:dyDescent="0.2">
      <c r="A804" s="2" t="s">
        <v>0</v>
      </c>
      <c r="B804" s="29">
        <v>42796</v>
      </c>
      <c r="C804" s="11">
        <v>-71.449418153500005</v>
      </c>
      <c r="D804" s="11">
        <v>41.447035868299999</v>
      </c>
      <c r="E804" s="5">
        <v>298</v>
      </c>
      <c r="G804" s="8">
        <v>25.329900000000002</v>
      </c>
      <c r="H804" s="1"/>
      <c r="I804" s="1"/>
      <c r="J804" s="1"/>
      <c r="K804" s="1"/>
      <c r="L804" s="1"/>
      <c r="M804" s="1"/>
    </row>
    <row r="805" spans="1:13" x14ac:dyDescent="0.2">
      <c r="A805" s="2" t="s">
        <v>0</v>
      </c>
      <c r="B805" s="29">
        <v>42796</v>
      </c>
      <c r="C805" s="11">
        <v>-71.449357320199994</v>
      </c>
      <c r="D805" s="11">
        <v>41.446960535000002</v>
      </c>
      <c r="E805" s="5">
        <v>398</v>
      </c>
      <c r="F805" s="5">
        <v>28</v>
      </c>
      <c r="G805" s="8">
        <v>31.229900000000001</v>
      </c>
      <c r="H805" s="1"/>
      <c r="I805" s="1"/>
      <c r="J805" s="1"/>
      <c r="K805" s="1"/>
      <c r="L805" s="1"/>
      <c r="M805" s="1"/>
    </row>
    <row r="806" spans="1:13" x14ac:dyDescent="0.2">
      <c r="A806" s="2" t="s">
        <v>0</v>
      </c>
      <c r="B806" s="29">
        <v>42796</v>
      </c>
      <c r="C806" s="11">
        <v>-71.449466820200001</v>
      </c>
      <c r="D806" s="11">
        <v>41.446932201599999</v>
      </c>
      <c r="E806" s="5">
        <v>327</v>
      </c>
      <c r="G806" s="8">
        <v>27.040900000000001</v>
      </c>
      <c r="H806" s="1"/>
      <c r="I806" s="1"/>
      <c r="J806" s="1"/>
      <c r="K806" s="1"/>
      <c r="L806" s="1"/>
      <c r="M806" s="1"/>
    </row>
    <row r="807" spans="1:13" x14ac:dyDescent="0.2">
      <c r="A807" s="2" t="s">
        <v>0</v>
      </c>
      <c r="B807" s="29">
        <v>42796</v>
      </c>
      <c r="C807" s="11">
        <v>-71.449542986799997</v>
      </c>
      <c r="D807" s="11">
        <v>41.446906201700003</v>
      </c>
      <c r="E807" s="5">
        <v>219</v>
      </c>
      <c r="G807" s="8">
        <v>20.668900000000001</v>
      </c>
      <c r="H807" s="1"/>
      <c r="I807" s="1"/>
      <c r="J807" s="1"/>
      <c r="K807" s="1"/>
      <c r="L807" s="1"/>
      <c r="M807" s="1"/>
    </row>
    <row r="808" spans="1:13" x14ac:dyDescent="0.2">
      <c r="A808" s="2" t="s">
        <v>0</v>
      </c>
      <c r="B808" s="29">
        <v>42796</v>
      </c>
      <c r="C808" s="11">
        <v>-71.449470986799994</v>
      </c>
      <c r="D808" s="11">
        <v>41.446833034999997</v>
      </c>
      <c r="E808" s="5">
        <v>329</v>
      </c>
      <c r="G808" s="8">
        <v>27.158899999999996</v>
      </c>
      <c r="H808" s="1"/>
      <c r="I808" s="1"/>
      <c r="J808" s="1"/>
      <c r="K808" s="1"/>
      <c r="L808" s="1"/>
      <c r="M808" s="1"/>
    </row>
    <row r="809" spans="1:13" x14ac:dyDescent="0.2">
      <c r="A809" s="2" t="s">
        <v>0</v>
      </c>
      <c r="B809" s="29">
        <v>42796</v>
      </c>
      <c r="C809" s="11">
        <v>-71.449600320100004</v>
      </c>
      <c r="D809" s="11">
        <v>41.446773368400002</v>
      </c>
      <c r="E809" s="5">
        <v>419</v>
      </c>
      <c r="F809" s="5">
        <v>32</v>
      </c>
      <c r="G809" s="8">
        <v>32.468899999999998</v>
      </c>
      <c r="H809" s="1"/>
      <c r="I809" s="1"/>
      <c r="J809" s="1"/>
      <c r="K809" s="1"/>
      <c r="L809" s="1"/>
      <c r="M809" s="1"/>
    </row>
    <row r="810" spans="1:13" x14ac:dyDescent="0.2">
      <c r="A810" s="2" t="s">
        <v>0</v>
      </c>
      <c r="B810" s="29">
        <v>42796</v>
      </c>
      <c r="C810" s="11">
        <v>-71.4496638201</v>
      </c>
      <c r="D810" s="11">
        <v>41.446819201700002</v>
      </c>
      <c r="E810" s="5">
        <v>393</v>
      </c>
      <c r="F810" s="5">
        <v>34</v>
      </c>
      <c r="G810" s="8">
        <v>30.934899999999999</v>
      </c>
      <c r="H810" s="1"/>
      <c r="I810" s="1"/>
      <c r="J810" s="1"/>
      <c r="K810" s="1"/>
      <c r="L810" s="1"/>
      <c r="M810" s="1"/>
    </row>
    <row r="811" spans="1:13" x14ac:dyDescent="0.2">
      <c r="A811" s="2" t="s">
        <v>0</v>
      </c>
      <c r="B811" s="29">
        <v>42796</v>
      </c>
      <c r="C811" s="11">
        <v>-71.449764320100002</v>
      </c>
      <c r="D811" s="11">
        <v>41.446859868300002</v>
      </c>
      <c r="E811" s="5">
        <v>246</v>
      </c>
      <c r="G811" s="8">
        <v>22.261899999999997</v>
      </c>
      <c r="H811" s="1"/>
      <c r="I811" s="1"/>
      <c r="J811" s="1"/>
      <c r="K811" s="1"/>
      <c r="L811" s="1"/>
      <c r="M811" s="1"/>
    </row>
    <row r="812" spans="1:13" x14ac:dyDescent="0.2">
      <c r="A812" s="2" t="s">
        <v>0</v>
      </c>
      <c r="B812" s="29">
        <v>42796</v>
      </c>
      <c r="C812" s="11">
        <v>-71.449774320100005</v>
      </c>
      <c r="D812" s="11">
        <v>41.446752535000002</v>
      </c>
      <c r="E812" s="5">
        <v>368</v>
      </c>
      <c r="G812" s="8">
        <v>29.459899999999998</v>
      </c>
      <c r="H812" s="1"/>
      <c r="I812" s="1"/>
      <c r="J812" s="1"/>
      <c r="K812" s="1"/>
      <c r="L812" s="1"/>
      <c r="M812" s="1"/>
    </row>
    <row r="813" spans="1:13" x14ac:dyDescent="0.2">
      <c r="A813" s="2" t="s">
        <v>0</v>
      </c>
      <c r="B813" s="29">
        <v>42796</v>
      </c>
      <c r="C813" s="11">
        <v>-71.449846820100007</v>
      </c>
      <c r="D813" s="11">
        <v>41.446705535</v>
      </c>
      <c r="E813" s="5">
        <v>438</v>
      </c>
      <c r="F813" s="5">
        <v>36</v>
      </c>
      <c r="G813" s="8">
        <v>33.5899</v>
      </c>
      <c r="H813" s="1"/>
      <c r="I813" s="1"/>
      <c r="J813" s="1"/>
      <c r="K813" s="1"/>
      <c r="L813" s="1"/>
      <c r="M813" s="1"/>
    </row>
    <row r="814" spans="1:13" x14ac:dyDescent="0.2">
      <c r="A814" s="2" t="s">
        <v>0</v>
      </c>
      <c r="B814" s="29">
        <v>42796</v>
      </c>
      <c r="C814" s="11">
        <v>-71.449926486699994</v>
      </c>
      <c r="D814" s="11">
        <v>41.4467828684</v>
      </c>
      <c r="E814" s="5">
        <v>170</v>
      </c>
      <c r="G814" s="8">
        <v>17.777899999999999</v>
      </c>
      <c r="H814" s="1"/>
      <c r="I814" s="1"/>
      <c r="J814" s="1"/>
      <c r="K814" s="1"/>
      <c r="L814" s="1"/>
      <c r="M814" s="1"/>
    </row>
    <row r="815" spans="1:13" x14ac:dyDescent="0.2">
      <c r="A815" s="2" t="s">
        <v>0</v>
      </c>
      <c r="B815" s="29">
        <v>42796</v>
      </c>
      <c r="C815" s="11">
        <v>-71.449964320000007</v>
      </c>
      <c r="D815" s="11">
        <v>41.446879868300002</v>
      </c>
      <c r="E815" s="5">
        <v>80</v>
      </c>
      <c r="F815" s="5">
        <v>24</v>
      </c>
      <c r="G815" s="8">
        <v>12.4679</v>
      </c>
      <c r="H815" s="1"/>
      <c r="I815" s="1"/>
      <c r="J815" s="1"/>
      <c r="K815" s="1"/>
      <c r="L815" s="1"/>
      <c r="M815" s="1"/>
    </row>
    <row r="816" spans="1:13" x14ac:dyDescent="0.2">
      <c r="A816" s="2" t="s">
        <v>0</v>
      </c>
      <c r="B816" s="29">
        <v>42796</v>
      </c>
      <c r="C816" s="11">
        <v>-71.450059486699999</v>
      </c>
      <c r="D816" s="11">
        <v>41.446791034999997</v>
      </c>
      <c r="E816" s="5">
        <v>216</v>
      </c>
      <c r="F816" s="5">
        <v>22</v>
      </c>
      <c r="G816" s="8">
        <v>20.491900000000001</v>
      </c>
      <c r="H816" s="1"/>
      <c r="I816" s="1"/>
      <c r="J816" s="1"/>
      <c r="K816" s="1"/>
      <c r="L816" s="1"/>
      <c r="M816" s="1"/>
    </row>
    <row r="817" spans="1:13" x14ac:dyDescent="0.2">
      <c r="A817" s="2" t="s">
        <v>0</v>
      </c>
      <c r="B817" s="29">
        <v>42796</v>
      </c>
      <c r="C817" s="11">
        <v>-71.450037153300002</v>
      </c>
      <c r="D817" s="11">
        <v>41.446696701699999</v>
      </c>
      <c r="E817" s="5">
        <v>336</v>
      </c>
      <c r="G817" s="8">
        <v>27.571899999999999</v>
      </c>
      <c r="H817" s="1"/>
      <c r="I817" s="1"/>
      <c r="J817" s="1"/>
      <c r="K817" s="1"/>
      <c r="L817" s="1"/>
      <c r="M817" s="1"/>
    </row>
    <row r="818" spans="1:13" x14ac:dyDescent="0.2">
      <c r="A818" s="2" t="s">
        <v>0</v>
      </c>
      <c r="B818" s="29">
        <v>42796</v>
      </c>
      <c r="C818" s="11">
        <v>-71.4501786533</v>
      </c>
      <c r="D818" s="11">
        <v>41.446654035100003</v>
      </c>
      <c r="E818" s="5">
        <v>294</v>
      </c>
      <c r="G818" s="8">
        <v>25.093899999999998</v>
      </c>
      <c r="H818" s="1"/>
      <c r="I818" s="1"/>
      <c r="J818" s="1"/>
      <c r="K818" s="1"/>
      <c r="L818" s="1"/>
      <c r="M818" s="1"/>
    </row>
    <row r="819" spans="1:13" x14ac:dyDescent="0.2">
      <c r="A819" s="2" t="s">
        <v>0</v>
      </c>
      <c r="B819" s="29">
        <v>42796</v>
      </c>
      <c r="C819" s="11">
        <v>-71.450216819900007</v>
      </c>
      <c r="D819" s="11">
        <v>41.446767201699998</v>
      </c>
      <c r="E819" s="5">
        <v>323</v>
      </c>
      <c r="G819" s="8">
        <v>26.804899999999996</v>
      </c>
      <c r="H819" s="1"/>
      <c r="I819" s="1"/>
      <c r="J819" s="1"/>
      <c r="K819" s="1"/>
      <c r="L819" s="1"/>
      <c r="M819" s="1"/>
    </row>
    <row r="820" spans="1:13" x14ac:dyDescent="0.2">
      <c r="A820" s="2" t="s">
        <v>0</v>
      </c>
      <c r="B820" s="29">
        <v>42796</v>
      </c>
      <c r="C820" s="11">
        <v>-71.450229319900004</v>
      </c>
      <c r="D820" s="11">
        <v>41.446888534999999</v>
      </c>
      <c r="E820" s="5">
        <v>226</v>
      </c>
      <c r="G820" s="8">
        <v>21.081899999999997</v>
      </c>
      <c r="H820" s="1"/>
      <c r="I820" s="1"/>
      <c r="J820" s="1"/>
      <c r="K820" s="1"/>
      <c r="L820" s="1"/>
      <c r="M820" s="1"/>
    </row>
    <row r="821" spans="1:13" x14ac:dyDescent="0.2">
      <c r="A821" s="2" t="s">
        <v>0</v>
      </c>
      <c r="B821" s="29">
        <v>42796</v>
      </c>
      <c r="C821" s="11">
        <v>-71.450269819900001</v>
      </c>
      <c r="D821" s="11">
        <v>41.446982868299997</v>
      </c>
      <c r="E821" s="5">
        <v>34</v>
      </c>
      <c r="G821" s="8">
        <v>9.7538999999999998</v>
      </c>
      <c r="H821" s="1"/>
      <c r="I821" s="1"/>
      <c r="J821" s="1"/>
      <c r="K821" s="1"/>
      <c r="L821" s="1"/>
      <c r="M821" s="1"/>
    </row>
    <row r="822" spans="1:13" x14ac:dyDescent="0.2">
      <c r="A822" s="2" t="s">
        <v>0</v>
      </c>
      <c r="B822" s="29">
        <v>42796</v>
      </c>
      <c r="C822" s="11">
        <v>-71.450316653200005</v>
      </c>
      <c r="D822" s="11">
        <v>41.446896535</v>
      </c>
      <c r="E822" s="5">
        <v>192</v>
      </c>
      <c r="F822" s="5">
        <v>20</v>
      </c>
      <c r="G822" s="8">
        <v>19.075899999999997</v>
      </c>
      <c r="H822" s="1"/>
      <c r="I822" s="1"/>
      <c r="J822" s="1"/>
      <c r="K822" s="1"/>
      <c r="L822" s="1"/>
      <c r="M822" s="1"/>
    </row>
    <row r="823" spans="1:13" x14ac:dyDescent="0.2">
      <c r="A823" s="2" t="s">
        <v>0</v>
      </c>
      <c r="B823" s="29">
        <v>42796</v>
      </c>
      <c r="C823" s="11">
        <v>-71.450367153200006</v>
      </c>
      <c r="D823" s="11">
        <v>41.446758535000001</v>
      </c>
      <c r="E823" s="5">
        <v>404</v>
      </c>
      <c r="G823" s="8">
        <v>31.5839</v>
      </c>
      <c r="H823" s="1"/>
      <c r="I823" s="1"/>
      <c r="J823" s="1"/>
      <c r="K823" s="1"/>
      <c r="L823" s="1"/>
      <c r="M823" s="1"/>
    </row>
    <row r="824" spans="1:13" x14ac:dyDescent="0.2">
      <c r="A824" s="2" t="s">
        <v>0</v>
      </c>
      <c r="B824" s="29">
        <v>42796</v>
      </c>
      <c r="C824" s="11">
        <v>-71.450375486599995</v>
      </c>
      <c r="D824" s="11">
        <v>41.446653868399999</v>
      </c>
      <c r="E824" s="5">
        <v>451</v>
      </c>
      <c r="G824" s="8">
        <v>34.356899999999996</v>
      </c>
      <c r="H824" s="1"/>
      <c r="I824" s="1"/>
      <c r="J824" s="1"/>
      <c r="K824" s="1"/>
      <c r="L824" s="1"/>
      <c r="M824" s="1"/>
    </row>
    <row r="825" spans="1:13" x14ac:dyDescent="0.2">
      <c r="A825" s="2" t="s">
        <v>0</v>
      </c>
      <c r="B825" s="29">
        <v>42796</v>
      </c>
      <c r="C825" s="11">
        <v>-71.450479653200006</v>
      </c>
      <c r="D825" s="11">
        <v>41.446681868399999</v>
      </c>
      <c r="E825" s="5">
        <v>329</v>
      </c>
      <c r="G825" s="8">
        <v>27.158899999999996</v>
      </c>
      <c r="H825" s="1"/>
      <c r="I825" s="1"/>
      <c r="J825" s="1"/>
      <c r="K825" s="1"/>
      <c r="L825" s="1"/>
      <c r="M825" s="1"/>
    </row>
    <row r="826" spans="1:13" x14ac:dyDescent="0.2">
      <c r="A826" s="2" t="s">
        <v>0</v>
      </c>
      <c r="B826" s="29">
        <v>42796</v>
      </c>
      <c r="C826" s="11">
        <v>-71.450604319799993</v>
      </c>
      <c r="D826" s="11">
        <v>41.446581201800001</v>
      </c>
      <c r="E826" s="5">
        <v>22</v>
      </c>
      <c r="F826" s="5">
        <v>3</v>
      </c>
      <c r="G826" s="8">
        <v>9.0458999999999996</v>
      </c>
      <c r="H826" s="1"/>
      <c r="I826" s="1"/>
      <c r="J826" s="1"/>
      <c r="K826" s="1"/>
      <c r="L826" s="1"/>
      <c r="M826" s="1"/>
    </row>
    <row r="827" spans="1:13" x14ac:dyDescent="0.2">
      <c r="A827" s="2" t="s">
        <v>0</v>
      </c>
      <c r="B827" s="29">
        <v>42796</v>
      </c>
      <c r="C827" s="11">
        <v>-71.450587653200003</v>
      </c>
      <c r="D827" s="11">
        <v>41.446757201700002</v>
      </c>
      <c r="E827" s="5">
        <v>258</v>
      </c>
      <c r="G827" s="8">
        <v>22.969899999999999</v>
      </c>
      <c r="H827" s="1"/>
      <c r="I827" s="1"/>
      <c r="J827" s="1"/>
      <c r="K827" s="1"/>
      <c r="L827" s="1"/>
      <c r="M827" s="1"/>
    </row>
    <row r="828" spans="1:13" x14ac:dyDescent="0.2">
      <c r="A828" s="2" t="s">
        <v>0</v>
      </c>
      <c r="B828" s="29">
        <v>42796</v>
      </c>
      <c r="C828" s="11">
        <v>-71.450536653200004</v>
      </c>
      <c r="D828" s="11">
        <v>41.446876035000003</v>
      </c>
      <c r="E828" s="5">
        <v>168</v>
      </c>
      <c r="F828" s="5">
        <v>17</v>
      </c>
      <c r="G828" s="8">
        <v>17.6599</v>
      </c>
      <c r="H828" s="1"/>
      <c r="I828" s="1"/>
      <c r="J828" s="1"/>
      <c r="K828" s="1"/>
      <c r="L828" s="1"/>
      <c r="M828" s="1"/>
    </row>
    <row r="829" spans="1:13" x14ac:dyDescent="0.2">
      <c r="A829" s="2" t="s">
        <v>0</v>
      </c>
      <c r="B829" s="29">
        <v>42796</v>
      </c>
      <c r="C829" s="11">
        <v>-71.450483486500005</v>
      </c>
      <c r="D829" s="11">
        <v>41.446943535000003</v>
      </c>
      <c r="E829" s="5">
        <v>152</v>
      </c>
      <c r="G829" s="8">
        <v>16.715899999999998</v>
      </c>
      <c r="H829" s="1"/>
      <c r="I829" s="1"/>
      <c r="J829" s="1"/>
      <c r="K829" s="1"/>
      <c r="L829" s="1"/>
      <c r="M829" s="1"/>
    </row>
    <row r="830" spans="1:13" x14ac:dyDescent="0.2">
      <c r="A830" s="2" t="s">
        <v>0</v>
      </c>
      <c r="B830" s="29">
        <v>42796</v>
      </c>
      <c r="C830" s="11">
        <v>-71.450433653199994</v>
      </c>
      <c r="D830" s="11">
        <v>41.447024201700003</v>
      </c>
      <c r="E830" s="5">
        <v>58</v>
      </c>
      <c r="F830" s="5">
        <v>16</v>
      </c>
      <c r="G830" s="8">
        <v>11.169899999999998</v>
      </c>
      <c r="H830" s="1"/>
      <c r="I830" s="1"/>
      <c r="J830" s="1"/>
      <c r="K830" s="1"/>
      <c r="L830" s="1"/>
      <c r="M830" s="1"/>
    </row>
    <row r="831" spans="1:13" x14ac:dyDescent="0.2">
      <c r="A831" s="2" t="s">
        <v>0</v>
      </c>
      <c r="B831" s="29">
        <v>42796</v>
      </c>
      <c r="C831" s="11">
        <v>-71.450592319799995</v>
      </c>
      <c r="D831" s="11">
        <v>41.446932201700001</v>
      </c>
      <c r="E831" s="5">
        <v>88</v>
      </c>
      <c r="G831" s="8">
        <v>12.9399</v>
      </c>
      <c r="H831" s="1"/>
      <c r="I831" s="1"/>
      <c r="J831" s="1"/>
      <c r="K831" s="1"/>
      <c r="L831" s="1"/>
      <c r="M831" s="1"/>
    </row>
    <row r="832" spans="1:13" x14ac:dyDescent="0.2">
      <c r="A832" s="2" t="s">
        <v>0</v>
      </c>
      <c r="B832" s="29">
        <v>42796</v>
      </c>
      <c r="C832" s="11">
        <v>-71.450735319800003</v>
      </c>
      <c r="D832" s="11">
        <v>41.446890535000001</v>
      </c>
      <c r="E832" s="5">
        <v>66</v>
      </c>
      <c r="F832" s="5">
        <v>7</v>
      </c>
      <c r="G832" s="8">
        <v>11.6419</v>
      </c>
      <c r="H832" s="1"/>
      <c r="I832" s="1"/>
      <c r="J832" s="1"/>
      <c r="K832" s="1"/>
      <c r="L832" s="1"/>
      <c r="M832" s="1"/>
    </row>
    <row r="833" spans="1:13" x14ac:dyDescent="0.2">
      <c r="A833" s="2" t="s">
        <v>0</v>
      </c>
      <c r="B833" s="29">
        <v>42796</v>
      </c>
      <c r="C833" s="11">
        <v>-71.450833653100005</v>
      </c>
      <c r="D833" s="11">
        <v>41.446931701700002</v>
      </c>
      <c r="E833" s="5">
        <v>55</v>
      </c>
      <c r="F833" s="5">
        <v>15</v>
      </c>
      <c r="G833" s="8">
        <v>10.992899999999999</v>
      </c>
      <c r="H833" s="1"/>
      <c r="I833" s="1"/>
      <c r="J833" s="1"/>
      <c r="K833" s="1"/>
      <c r="L833" s="1"/>
      <c r="M833" s="1"/>
    </row>
    <row r="834" spans="1:13" x14ac:dyDescent="0.2">
      <c r="A834" s="2" t="s">
        <v>0</v>
      </c>
      <c r="B834" s="29">
        <v>42796</v>
      </c>
      <c r="C834" s="11">
        <v>-71.450738319799996</v>
      </c>
      <c r="D834" s="11">
        <v>41.447019368299998</v>
      </c>
      <c r="E834" s="5">
        <v>50</v>
      </c>
      <c r="F834" s="5">
        <v>11</v>
      </c>
      <c r="G834" s="8">
        <v>10.697899999999999</v>
      </c>
      <c r="H834" s="1"/>
      <c r="I834" s="1"/>
      <c r="J834" s="1"/>
      <c r="K834" s="1"/>
      <c r="L834" s="1"/>
      <c r="M834" s="1"/>
    </row>
    <row r="835" spans="1:13" x14ac:dyDescent="0.2">
      <c r="A835" s="2" t="s">
        <v>0</v>
      </c>
      <c r="B835" s="29">
        <v>42796</v>
      </c>
      <c r="C835" s="11">
        <v>-71.450720153099994</v>
      </c>
      <c r="D835" s="11">
        <v>41.447117534999997</v>
      </c>
      <c r="E835" s="5">
        <v>47</v>
      </c>
      <c r="G835" s="8">
        <v>10.520899999999999</v>
      </c>
      <c r="H835" s="1"/>
      <c r="I835" s="1"/>
      <c r="J835" s="1"/>
      <c r="K835" s="1"/>
      <c r="L835" s="1"/>
      <c r="M835" s="1"/>
    </row>
    <row r="836" spans="1:13" x14ac:dyDescent="0.2">
      <c r="A836" s="2" t="s">
        <v>0</v>
      </c>
      <c r="B836" s="29">
        <v>42796</v>
      </c>
      <c r="C836" s="11">
        <v>-71.450876819699999</v>
      </c>
      <c r="D836" s="11">
        <v>41.447076701699999</v>
      </c>
      <c r="E836" s="5">
        <v>16</v>
      </c>
      <c r="F836" s="5">
        <v>0</v>
      </c>
      <c r="G836" s="8">
        <v>8.6919000000000004</v>
      </c>
      <c r="H836" s="1"/>
      <c r="I836" s="1"/>
      <c r="J836" s="1"/>
      <c r="K836" s="1"/>
      <c r="L836" s="1"/>
      <c r="M836" s="1"/>
    </row>
    <row r="837" spans="1:13" x14ac:dyDescent="0.2">
      <c r="A837" s="2" t="s">
        <v>0</v>
      </c>
      <c r="B837" s="29">
        <v>42823</v>
      </c>
      <c r="C837" s="11">
        <v>-71.449481653399999</v>
      </c>
      <c r="D837" s="11">
        <v>41.448115034700002</v>
      </c>
      <c r="E837" s="5">
        <v>531</v>
      </c>
      <c r="G837" s="8">
        <v>33.223500000000001</v>
      </c>
      <c r="H837" s="1"/>
      <c r="I837" s="1"/>
      <c r="J837" s="1"/>
      <c r="K837" s="1"/>
      <c r="L837" s="1"/>
      <c r="M837" s="1"/>
    </row>
    <row r="838" spans="1:13" x14ac:dyDescent="0.2">
      <c r="A838" s="2" t="s">
        <v>0</v>
      </c>
      <c r="B838" s="29">
        <v>42823</v>
      </c>
      <c r="C838" s="11">
        <v>-71.4495321534</v>
      </c>
      <c r="D838" s="11">
        <v>41.448028868100003</v>
      </c>
      <c r="E838" s="5">
        <v>224</v>
      </c>
      <c r="G838" s="8">
        <v>22.018000000000001</v>
      </c>
      <c r="H838" s="1"/>
      <c r="I838" s="1"/>
      <c r="J838" s="1"/>
      <c r="K838" s="1"/>
      <c r="L838" s="1"/>
      <c r="M838" s="1"/>
    </row>
    <row r="839" spans="1:13" x14ac:dyDescent="0.2">
      <c r="A839" s="2" t="s">
        <v>0</v>
      </c>
      <c r="B839" s="29">
        <v>42823</v>
      </c>
      <c r="C839" s="11">
        <v>-71.449433820099998</v>
      </c>
      <c r="D839" s="11">
        <v>41.447972034800003</v>
      </c>
      <c r="E839" s="5">
        <v>516</v>
      </c>
      <c r="F839" s="5">
        <v>32</v>
      </c>
      <c r="G839" s="8">
        <v>32.676000000000002</v>
      </c>
      <c r="H839" s="1"/>
      <c r="I839" s="1"/>
      <c r="J839" s="1"/>
      <c r="K839" s="1"/>
      <c r="L839" s="1"/>
      <c r="M839" s="1"/>
    </row>
    <row r="840" spans="1:13" x14ac:dyDescent="0.2">
      <c r="A840" s="2" t="s">
        <v>0</v>
      </c>
      <c r="B840" s="29">
        <v>42823</v>
      </c>
      <c r="C840" s="11">
        <v>-71.449484486800003</v>
      </c>
      <c r="D840" s="11">
        <v>41.447968534799998</v>
      </c>
      <c r="E840" s="5">
        <v>256</v>
      </c>
      <c r="F840" s="5">
        <v>25</v>
      </c>
      <c r="G840" s="8">
        <v>23.186</v>
      </c>
      <c r="H840" s="1"/>
      <c r="I840" s="1"/>
      <c r="J840" s="1"/>
      <c r="K840" s="1"/>
      <c r="L840" s="1"/>
      <c r="M840" s="1"/>
    </row>
    <row r="841" spans="1:13" x14ac:dyDescent="0.2">
      <c r="A841" s="2" t="s">
        <v>0</v>
      </c>
      <c r="B841" s="29">
        <v>42823</v>
      </c>
      <c r="C841" s="11">
        <v>-71.449412320099995</v>
      </c>
      <c r="D841" s="11">
        <v>41.4479008681</v>
      </c>
      <c r="E841" s="5">
        <v>331</v>
      </c>
      <c r="G841" s="8">
        <v>25.923500000000001</v>
      </c>
      <c r="H841" s="1"/>
      <c r="I841" s="1"/>
      <c r="J841" s="1"/>
      <c r="K841" s="1"/>
      <c r="L841" s="1"/>
      <c r="M841" s="1"/>
    </row>
    <row r="842" spans="1:13" x14ac:dyDescent="0.2">
      <c r="A842" s="2" t="s">
        <v>0</v>
      </c>
      <c r="B842" s="29">
        <v>42823</v>
      </c>
      <c r="C842" s="11">
        <v>-71.449388153499996</v>
      </c>
      <c r="D842" s="11">
        <v>41.447870701399999</v>
      </c>
      <c r="E842" s="5">
        <v>466</v>
      </c>
      <c r="F842" s="5">
        <v>20</v>
      </c>
      <c r="G842" s="8">
        <v>30.850999999999999</v>
      </c>
      <c r="H842" s="1"/>
      <c r="I842" s="1"/>
      <c r="J842" s="1"/>
      <c r="K842" s="1"/>
      <c r="L842" s="1"/>
      <c r="M842" s="1"/>
    </row>
    <row r="843" spans="1:13" x14ac:dyDescent="0.2">
      <c r="A843" s="2" t="s">
        <v>0</v>
      </c>
      <c r="B843" s="29">
        <v>42823</v>
      </c>
      <c r="C843" s="11">
        <v>-71.449503653400001</v>
      </c>
      <c r="D843" s="11">
        <v>41.447804201499999</v>
      </c>
      <c r="E843" s="5">
        <v>322</v>
      </c>
      <c r="G843" s="8">
        <v>25.594999999999999</v>
      </c>
      <c r="H843" s="1"/>
      <c r="I843" s="1"/>
      <c r="J843" s="1"/>
      <c r="K843" s="1"/>
      <c r="L843" s="1"/>
      <c r="M843" s="1"/>
    </row>
    <row r="844" spans="1:13" x14ac:dyDescent="0.2">
      <c r="A844" s="2" t="s">
        <v>0</v>
      </c>
      <c r="B844" s="29">
        <v>42823</v>
      </c>
      <c r="C844" s="11">
        <v>-71.449550153399997</v>
      </c>
      <c r="D844" s="11">
        <v>41.447738534800003</v>
      </c>
      <c r="E844" s="5">
        <v>17</v>
      </c>
      <c r="G844" s="8">
        <v>14.4625</v>
      </c>
      <c r="H844" s="1"/>
      <c r="I844" s="1"/>
      <c r="J844" s="1"/>
      <c r="K844" s="1"/>
      <c r="L844" s="1"/>
      <c r="M844" s="1"/>
    </row>
    <row r="845" spans="1:13" x14ac:dyDescent="0.2">
      <c r="A845" s="2" t="s">
        <v>0</v>
      </c>
      <c r="B845" s="29">
        <v>42823</v>
      </c>
      <c r="C845" s="11">
        <v>-71.449453486799996</v>
      </c>
      <c r="D845" s="11">
        <v>41.447698201500003</v>
      </c>
      <c r="E845" s="5">
        <v>256</v>
      </c>
      <c r="F845" s="5">
        <v>39</v>
      </c>
      <c r="G845" s="8">
        <v>23.186</v>
      </c>
      <c r="H845" s="1"/>
      <c r="I845" s="1"/>
      <c r="J845" s="1"/>
      <c r="K845" s="1"/>
      <c r="L845" s="1"/>
      <c r="M845" s="1"/>
    </row>
    <row r="846" spans="1:13" x14ac:dyDescent="0.2">
      <c r="A846" s="2" t="s">
        <v>0</v>
      </c>
      <c r="B846" s="29">
        <v>42823</v>
      </c>
      <c r="C846" s="11">
        <v>-71.449330320200005</v>
      </c>
      <c r="D846" s="11">
        <v>41.447664368200002</v>
      </c>
      <c r="E846" s="5">
        <v>493</v>
      </c>
      <c r="G846" s="8">
        <v>31.836500000000001</v>
      </c>
      <c r="H846" s="1"/>
      <c r="I846" s="1"/>
      <c r="J846" s="1"/>
      <c r="K846" s="1"/>
      <c r="L846" s="1"/>
      <c r="M846" s="1"/>
    </row>
    <row r="847" spans="1:13" x14ac:dyDescent="0.2">
      <c r="A847" s="2" t="s">
        <v>0</v>
      </c>
      <c r="B847" s="29">
        <v>42823</v>
      </c>
      <c r="C847" s="11">
        <v>-71.449448653499999</v>
      </c>
      <c r="D847" s="11">
        <v>41.447598701499999</v>
      </c>
      <c r="E847" s="5">
        <v>204</v>
      </c>
      <c r="G847" s="8">
        <v>21.288</v>
      </c>
      <c r="H847" s="1"/>
      <c r="I847" s="1"/>
      <c r="J847" s="1"/>
      <c r="K847" s="1"/>
      <c r="L847" s="1"/>
      <c r="M847" s="1"/>
    </row>
    <row r="848" spans="1:13" x14ac:dyDescent="0.2">
      <c r="A848" s="2" t="s">
        <v>0</v>
      </c>
      <c r="B848" s="29">
        <v>42823</v>
      </c>
      <c r="C848" s="11">
        <v>-71.449535986800001</v>
      </c>
      <c r="D848" s="11">
        <v>41.447555201500002</v>
      </c>
      <c r="E848" s="5">
        <v>17</v>
      </c>
      <c r="G848" s="8">
        <v>14.4625</v>
      </c>
      <c r="H848" s="1"/>
      <c r="I848" s="1"/>
      <c r="J848" s="1"/>
      <c r="K848" s="1"/>
      <c r="L848" s="1"/>
      <c r="M848" s="1"/>
    </row>
    <row r="849" spans="1:13" x14ac:dyDescent="0.2">
      <c r="A849" s="2" t="s">
        <v>0</v>
      </c>
      <c r="B849" s="29">
        <v>42823</v>
      </c>
      <c r="C849" s="11">
        <v>-71.449448820200004</v>
      </c>
      <c r="D849" s="11">
        <v>41.447503534900001</v>
      </c>
      <c r="E849" s="5">
        <v>335</v>
      </c>
      <c r="F849" s="5">
        <v>40</v>
      </c>
      <c r="G849" s="8">
        <v>26.069499999999998</v>
      </c>
      <c r="H849" s="1"/>
      <c r="I849" s="1"/>
      <c r="J849" s="1"/>
      <c r="K849" s="1"/>
      <c r="L849" s="1"/>
      <c r="M849" s="1"/>
    </row>
    <row r="850" spans="1:13" x14ac:dyDescent="0.2">
      <c r="A850" s="2" t="s">
        <v>0</v>
      </c>
      <c r="B850" s="29">
        <v>42823</v>
      </c>
      <c r="C850" s="11">
        <v>-71.449358653499999</v>
      </c>
      <c r="D850" s="11">
        <v>41.447440868199998</v>
      </c>
      <c r="E850" s="5">
        <v>426</v>
      </c>
      <c r="G850" s="8">
        <v>29.390999999999998</v>
      </c>
      <c r="H850" s="1"/>
      <c r="I850" s="1"/>
      <c r="J850" s="1"/>
      <c r="K850" s="1"/>
      <c r="L850" s="1"/>
      <c r="M850" s="1"/>
    </row>
    <row r="851" spans="1:13" x14ac:dyDescent="0.2">
      <c r="A851" s="2" t="s">
        <v>0</v>
      </c>
      <c r="B851" s="29">
        <v>42823</v>
      </c>
      <c r="C851" s="11">
        <v>-71.449265153599995</v>
      </c>
      <c r="D851" s="11">
        <v>41.447379534900001</v>
      </c>
      <c r="E851" s="5">
        <v>484</v>
      </c>
      <c r="F851" s="5">
        <v>25</v>
      </c>
      <c r="G851" s="8">
        <v>31.508000000000003</v>
      </c>
      <c r="H851" s="1"/>
      <c r="I851" s="1"/>
      <c r="J851" s="1"/>
      <c r="K851" s="1"/>
      <c r="L851" s="1"/>
      <c r="M851" s="1"/>
    </row>
    <row r="852" spans="1:13" x14ac:dyDescent="0.2">
      <c r="A852" s="2" t="s">
        <v>0</v>
      </c>
      <c r="B852" s="29">
        <v>42823</v>
      </c>
      <c r="C852" s="11">
        <v>-71.4493899868</v>
      </c>
      <c r="D852" s="11">
        <v>41.447330034899998</v>
      </c>
      <c r="E852" s="5">
        <v>323</v>
      </c>
      <c r="G852" s="8">
        <v>25.631499999999999</v>
      </c>
      <c r="H852" s="1"/>
      <c r="I852" s="1"/>
      <c r="J852" s="1"/>
      <c r="K852" s="1"/>
      <c r="L852" s="1"/>
      <c r="M852" s="1"/>
    </row>
    <row r="853" spans="1:13" x14ac:dyDescent="0.2">
      <c r="A853" s="2" t="s">
        <v>0</v>
      </c>
      <c r="B853" s="29">
        <v>42823</v>
      </c>
      <c r="C853" s="11">
        <v>-71.4495343201</v>
      </c>
      <c r="D853" s="11">
        <v>41.447302368199999</v>
      </c>
      <c r="E853" s="5">
        <v>90</v>
      </c>
      <c r="F853" s="5">
        <v>10</v>
      </c>
      <c r="G853" s="8">
        <v>17.126999999999999</v>
      </c>
      <c r="H853" s="1"/>
      <c r="I853" s="1"/>
      <c r="J853" s="1"/>
      <c r="K853" s="1"/>
      <c r="L853" s="1"/>
      <c r="M853" s="1"/>
    </row>
    <row r="854" spans="1:13" x14ac:dyDescent="0.2">
      <c r="A854" s="2" t="s">
        <v>0</v>
      </c>
      <c r="B854" s="29">
        <v>42823</v>
      </c>
      <c r="C854" s="11">
        <v>-71.449576320099993</v>
      </c>
      <c r="D854" s="11">
        <v>41.447226034899998</v>
      </c>
      <c r="E854" s="5">
        <v>15</v>
      </c>
      <c r="G854" s="8">
        <v>14.3895</v>
      </c>
      <c r="H854" s="1"/>
      <c r="I854" s="1"/>
      <c r="J854" s="1"/>
      <c r="K854" s="1"/>
      <c r="L854" s="1"/>
      <c r="M854" s="1"/>
    </row>
    <row r="855" spans="1:13" x14ac:dyDescent="0.2">
      <c r="A855" s="2" t="s">
        <v>0</v>
      </c>
      <c r="B855" s="29">
        <v>42823</v>
      </c>
      <c r="C855" s="11">
        <v>-71.449467653499994</v>
      </c>
      <c r="D855" s="11">
        <v>41.447164201600003</v>
      </c>
      <c r="E855" s="5">
        <v>241</v>
      </c>
      <c r="G855" s="8">
        <v>22.638500000000001</v>
      </c>
      <c r="H855" s="1"/>
      <c r="I855" s="1"/>
      <c r="J855" s="1"/>
      <c r="K855" s="1"/>
      <c r="L855" s="1"/>
      <c r="M855" s="1"/>
    </row>
    <row r="856" spans="1:13" x14ac:dyDescent="0.2">
      <c r="A856" s="2" t="s">
        <v>0</v>
      </c>
      <c r="B856" s="29">
        <v>42823</v>
      </c>
      <c r="C856" s="11">
        <v>-71.4493301535</v>
      </c>
      <c r="D856" s="11">
        <v>41.447135201599998</v>
      </c>
      <c r="E856" s="5">
        <v>450</v>
      </c>
      <c r="G856" s="8">
        <v>30.267000000000003</v>
      </c>
      <c r="H856" s="1"/>
      <c r="I856" s="1"/>
      <c r="J856" s="1"/>
      <c r="K856" s="1"/>
      <c r="L856" s="1"/>
      <c r="M856" s="1"/>
    </row>
    <row r="857" spans="1:13" x14ac:dyDescent="0.2">
      <c r="A857" s="2" t="s">
        <v>0</v>
      </c>
      <c r="B857" s="29">
        <v>42823</v>
      </c>
      <c r="C857" s="11">
        <v>-71.449483820200001</v>
      </c>
      <c r="D857" s="11">
        <v>41.447111701600001</v>
      </c>
      <c r="E857" s="5">
        <v>241</v>
      </c>
      <c r="F857" s="5">
        <v>33</v>
      </c>
      <c r="G857" s="8">
        <v>22.638500000000001</v>
      </c>
      <c r="H857" s="1"/>
      <c r="I857" s="1"/>
      <c r="J857" s="1"/>
      <c r="K857" s="1"/>
      <c r="L857" s="1"/>
      <c r="M857" s="1"/>
    </row>
    <row r="858" spans="1:13" x14ac:dyDescent="0.2">
      <c r="A858" s="2" t="s">
        <v>0</v>
      </c>
      <c r="B858" s="29">
        <v>42823</v>
      </c>
      <c r="C858" s="11">
        <v>-71.449528986800004</v>
      </c>
      <c r="D858" s="11">
        <v>41.447057701600002</v>
      </c>
      <c r="E858" s="5">
        <v>169</v>
      </c>
      <c r="G858" s="8">
        <v>20.0105</v>
      </c>
      <c r="H858" s="1"/>
      <c r="I858" s="1"/>
      <c r="J858" s="1"/>
      <c r="K858" s="1"/>
      <c r="L858" s="1"/>
      <c r="M858" s="1"/>
    </row>
    <row r="859" spans="1:13" x14ac:dyDescent="0.2">
      <c r="A859" s="2" t="s">
        <v>0</v>
      </c>
      <c r="B859" s="29">
        <v>42823</v>
      </c>
      <c r="C859" s="11">
        <v>-71.449420320200005</v>
      </c>
      <c r="D859" s="11">
        <v>41.446992868300001</v>
      </c>
      <c r="E859" s="5">
        <v>341</v>
      </c>
      <c r="G859" s="8">
        <v>26.288499999999999</v>
      </c>
      <c r="H859" s="1"/>
      <c r="I859" s="1"/>
      <c r="J859" s="1"/>
      <c r="K859" s="1"/>
      <c r="L859" s="1"/>
      <c r="M859" s="1"/>
    </row>
    <row r="860" spans="1:13" x14ac:dyDescent="0.2">
      <c r="A860" s="2" t="s">
        <v>0</v>
      </c>
      <c r="B860" s="29">
        <v>42823</v>
      </c>
      <c r="C860" s="11">
        <v>-71.449383820199998</v>
      </c>
      <c r="D860" s="11">
        <v>41.446906868299997</v>
      </c>
      <c r="E860" s="5">
        <v>484</v>
      </c>
      <c r="G860" s="8">
        <v>31.508000000000003</v>
      </c>
      <c r="H860" s="1"/>
      <c r="I860" s="1"/>
      <c r="J860" s="1"/>
      <c r="K860" s="1"/>
      <c r="L860" s="1"/>
      <c r="M860" s="1"/>
    </row>
    <row r="861" spans="1:13" x14ac:dyDescent="0.2">
      <c r="A861" s="2" t="s">
        <v>0</v>
      </c>
      <c r="B861" s="29">
        <v>42823</v>
      </c>
      <c r="C861" s="11">
        <v>-71.449533820200003</v>
      </c>
      <c r="D861" s="11">
        <v>41.446911701600001</v>
      </c>
      <c r="E861" s="5">
        <v>209</v>
      </c>
      <c r="G861" s="8">
        <v>21.470500000000001</v>
      </c>
      <c r="H861" s="1"/>
      <c r="I861" s="1"/>
      <c r="J861" s="1"/>
      <c r="K861" s="1"/>
      <c r="L861" s="1"/>
      <c r="M861" s="1"/>
    </row>
    <row r="862" spans="1:13" x14ac:dyDescent="0.2">
      <c r="A862" s="2" t="s">
        <v>0</v>
      </c>
      <c r="B862" s="29">
        <v>42823</v>
      </c>
      <c r="C862" s="11">
        <v>-71.449543653500001</v>
      </c>
      <c r="D862" s="11">
        <v>41.446825201700001</v>
      </c>
      <c r="E862" s="5">
        <v>388</v>
      </c>
      <c r="G862" s="8">
        <v>28.003999999999998</v>
      </c>
      <c r="H862" s="1"/>
      <c r="I862" s="1"/>
      <c r="J862" s="1"/>
      <c r="K862" s="1"/>
      <c r="L862" s="1"/>
      <c r="M862" s="1"/>
    </row>
    <row r="863" spans="1:13" x14ac:dyDescent="0.2">
      <c r="A863" s="2" t="s">
        <v>0</v>
      </c>
      <c r="B863" s="29">
        <v>42823</v>
      </c>
      <c r="C863" s="11">
        <v>-71.449651653499998</v>
      </c>
      <c r="D863" s="11">
        <v>41.446751034999998</v>
      </c>
      <c r="E863" s="5">
        <v>484</v>
      </c>
      <c r="F863" s="5">
        <v>32</v>
      </c>
      <c r="G863" s="8">
        <v>31.508000000000003</v>
      </c>
      <c r="H863" s="1"/>
      <c r="I863" s="1"/>
      <c r="J863" s="1"/>
      <c r="K863" s="1"/>
      <c r="L863" s="1"/>
      <c r="M863" s="1"/>
    </row>
    <row r="864" spans="1:13" x14ac:dyDescent="0.2">
      <c r="A864" s="2" t="s">
        <v>0</v>
      </c>
      <c r="B864" s="29">
        <v>42823</v>
      </c>
      <c r="C864" s="11">
        <v>-71.449741986800007</v>
      </c>
      <c r="D864" s="11">
        <v>41.446807701700003</v>
      </c>
      <c r="E864" s="5">
        <v>408</v>
      </c>
      <c r="G864" s="8">
        <v>28.734000000000002</v>
      </c>
      <c r="H864" s="1"/>
      <c r="I864" s="1"/>
      <c r="J864" s="1"/>
      <c r="K864" s="1"/>
      <c r="L864" s="1"/>
      <c r="M864" s="1"/>
    </row>
    <row r="865" spans="1:13" x14ac:dyDescent="0.2">
      <c r="A865" s="2" t="s">
        <v>0</v>
      </c>
      <c r="B865" s="29">
        <v>42823</v>
      </c>
      <c r="C865" s="11">
        <v>-71.4497763201</v>
      </c>
      <c r="D865" s="11">
        <v>41.446827201700003</v>
      </c>
      <c r="E865" s="5">
        <v>209</v>
      </c>
      <c r="G865" s="8">
        <v>21.470500000000001</v>
      </c>
      <c r="H865" s="1"/>
      <c r="I865" s="1"/>
      <c r="J865" s="1"/>
      <c r="K865" s="1"/>
      <c r="L865" s="1"/>
      <c r="M865" s="1"/>
    </row>
    <row r="866" spans="1:13" x14ac:dyDescent="0.2">
      <c r="A866" s="2" t="s">
        <v>0</v>
      </c>
      <c r="B866" s="29">
        <v>42823</v>
      </c>
      <c r="C866" s="11">
        <v>-71.449790153400002</v>
      </c>
      <c r="D866" s="11">
        <v>41.446747868400003</v>
      </c>
      <c r="E866" s="5">
        <v>389</v>
      </c>
      <c r="G866" s="8">
        <v>28.040500000000002</v>
      </c>
      <c r="H866" s="1"/>
      <c r="I866" s="1"/>
      <c r="J866" s="1"/>
      <c r="K866" s="1"/>
      <c r="L866" s="1"/>
      <c r="M866" s="1"/>
    </row>
    <row r="867" spans="1:13" x14ac:dyDescent="0.2">
      <c r="A867" s="2" t="s">
        <v>0</v>
      </c>
      <c r="B867" s="29">
        <v>42823</v>
      </c>
      <c r="C867" s="11">
        <v>-71.449914320000005</v>
      </c>
      <c r="D867" s="11">
        <v>41.446681034999997</v>
      </c>
      <c r="E867" s="5">
        <v>451</v>
      </c>
      <c r="F867" s="5">
        <v>26</v>
      </c>
      <c r="G867" s="8">
        <v>30.3035</v>
      </c>
      <c r="H867" s="1"/>
      <c r="I867" s="1"/>
      <c r="J867" s="1"/>
      <c r="K867" s="1"/>
      <c r="L867" s="1"/>
      <c r="M867" s="1"/>
    </row>
    <row r="868" spans="1:13" x14ac:dyDescent="0.2">
      <c r="A868" s="2" t="s">
        <v>0</v>
      </c>
      <c r="B868" s="29">
        <v>42823</v>
      </c>
      <c r="C868" s="11">
        <v>-71.449952986699998</v>
      </c>
      <c r="D868" s="11">
        <v>41.446766868399997</v>
      </c>
      <c r="E868" s="5">
        <v>202</v>
      </c>
      <c r="F868" s="5">
        <v>16</v>
      </c>
      <c r="G868" s="8">
        <v>21.215</v>
      </c>
      <c r="H868" s="1"/>
      <c r="I868" s="1"/>
      <c r="J868" s="1"/>
      <c r="K868" s="1"/>
      <c r="L868" s="1"/>
      <c r="M868" s="1"/>
    </row>
    <row r="869" spans="1:13" x14ac:dyDescent="0.2">
      <c r="A869" s="2" t="s">
        <v>0</v>
      </c>
      <c r="B869" s="29">
        <v>42823</v>
      </c>
      <c r="C869" s="11">
        <v>-71.449993653299998</v>
      </c>
      <c r="D869" s="11">
        <v>41.446876535000001</v>
      </c>
      <c r="E869" s="5">
        <v>129</v>
      </c>
      <c r="G869" s="8">
        <v>18.5505</v>
      </c>
      <c r="H869" s="1"/>
      <c r="I869" s="1"/>
      <c r="J869" s="1"/>
      <c r="K869" s="1"/>
      <c r="L869" s="1"/>
      <c r="M869" s="1"/>
    </row>
    <row r="870" spans="1:13" x14ac:dyDescent="0.2">
      <c r="A870" s="2" t="s">
        <v>0</v>
      </c>
      <c r="B870" s="29">
        <v>42823</v>
      </c>
      <c r="C870" s="11">
        <v>-71.450107320000001</v>
      </c>
      <c r="D870" s="11">
        <v>41.446823701699998</v>
      </c>
      <c r="E870" s="5">
        <v>228</v>
      </c>
      <c r="G870" s="8">
        <v>22.164000000000001</v>
      </c>
      <c r="H870" s="1"/>
      <c r="I870" s="1"/>
      <c r="J870" s="1"/>
      <c r="K870" s="1"/>
      <c r="L870" s="1"/>
      <c r="M870" s="1"/>
    </row>
    <row r="871" spans="1:13" x14ac:dyDescent="0.2">
      <c r="A871" s="2" t="s">
        <v>0</v>
      </c>
      <c r="B871" s="29">
        <v>42823</v>
      </c>
      <c r="C871" s="11">
        <v>-71.4502478199</v>
      </c>
      <c r="D871" s="11">
        <v>41.4466737017</v>
      </c>
      <c r="E871" s="5">
        <v>359</v>
      </c>
      <c r="G871" s="8">
        <v>26.945499999999999</v>
      </c>
      <c r="H871" s="1"/>
      <c r="I871" s="1"/>
      <c r="J871" s="1"/>
      <c r="K871" s="1"/>
      <c r="L871" s="1"/>
      <c r="M871" s="1"/>
    </row>
    <row r="872" spans="1:13" x14ac:dyDescent="0.2">
      <c r="A872" s="2" t="s">
        <v>0</v>
      </c>
      <c r="B872" s="29">
        <v>42823</v>
      </c>
      <c r="C872" s="11">
        <v>-71.450305653200004</v>
      </c>
      <c r="D872" s="11">
        <v>41.446796368400001</v>
      </c>
      <c r="E872" s="5">
        <v>267</v>
      </c>
      <c r="G872" s="8">
        <v>23.587499999999999</v>
      </c>
      <c r="H872" s="1"/>
      <c r="I872" s="1"/>
      <c r="J872" s="1"/>
      <c r="K872" s="1"/>
      <c r="L872" s="1"/>
      <c r="M872" s="1"/>
    </row>
    <row r="873" spans="1:13" x14ac:dyDescent="0.2">
      <c r="A873" s="2" t="s">
        <v>0</v>
      </c>
      <c r="B873" s="29">
        <v>42823</v>
      </c>
      <c r="C873" s="11">
        <v>-71.450275486600006</v>
      </c>
      <c r="D873" s="11">
        <v>41.446939534999999</v>
      </c>
      <c r="E873" s="5">
        <v>143</v>
      </c>
      <c r="G873" s="8">
        <v>19.061500000000002</v>
      </c>
      <c r="H873" s="1"/>
      <c r="I873" s="1"/>
      <c r="J873" s="1"/>
      <c r="K873" s="1"/>
      <c r="L873" s="1"/>
      <c r="M873" s="1"/>
    </row>
    <row r="874" spans="1:13" x14ac:dyDescent="0.2">
      <c r="A874" s="2" t="s">
        <v>0</v>
      </c>
      <c r="B874" s="29">
        <v>42823</v>
      </c>
      <c r="C874" s="11">
        <v>-71.450308986600007</v>
      </c>
      <c r="D874" s="11">
        <v>41.447000868300002</v>
      </c>
      <c r="E874" s="5">
        <v>59</v>
      </c>
      <c r="G874" s="8">
        <v>15.9955</v>
      </c>
      <c r="H874" s="1"/>
      <c r="I874" s="1"/>
      <c r="J874" s="1"/>
      <c r="K874" s="1"/>
      <c r="L874" s="1"/>
      <c r="M874" s="1"/>
    </row>
    <row r="875" spans="1:13" x14ac:dyDescent="0.2">
      <c r="A875" s="2" t="s">
        <v>0</v>
      </c>
      <c r="B875" s="29">
        <v>42823</v>
      </c>
      <c r="C875" s="11">
        <v>-71.450416653199994</v>
      </c>
      <c r="D875" s="11">
        <v>41.446868035000001</v>
      </c>
      <c r="E875" s="5">
        <v>161</v>
      </c>
      <c r="F875" s="5">
        <v>28</v>
      </c>
      <c r="G875" s="8">
        <v>19.718499999999999</v>
      </c>
      <c r="H875" s="1"/>
      <c r="I875" s="1"/>
      <c r="J875" s="1"/>
      <c r="K875" s="1"/>
      <c r="L875" s="1"/>
      <c r="M875" s="1"/>
    </row>
    <row r="876" spans="1:13" x14ac:dyDescent="0.2">
      <c r="A876" s="2" t="s">
        <v>0</v>
      </c>
      <c r="B876" s="29">
        <v>42823</v>
      </c>
      <c r="C876" s="11">
        <v>-71.450530819799994</v>
      </c>
      <c r="D876" s="11">
        <v>41.446713868400003</v>
      </c>
      <c r="E876" s="5">
        <v>376</v>
      </c>
      <c r="G876" s="8">
        <v>27.565999999999999</v>
      </c>
      <c r="H876" s="1"/>
      <c r="I876" s="1"/>
      <c r="J876" s="1"/>
      <c r="K876" s="1"/>
      <c r="L876" s="1"/>
      <c r="M876" s="1"/>
    </row>
    <row r="877" spans="1:13" x14ac:dyDescent="0.2">
      <c r="A877" s="2" t="s">
        <v>0</v>
      </c>
      <c r="B877" s="29">
        <v>42823</v>
      </c>
      <c r="C877" s="11">
        <v>-71.450622486499995</v>
      </c>
      <c r="D877" s="11">
        <v>41.446566035099998</v>
      </c>
      <c r="E877" s="5">
        <v>19</v>
      </c>
      <c r="G877" s="8">
        <v>14.535500000000001</v>
      </c>
      <c r="H877" s="1"/>
      <c r="I877" s="1"/>
      <c r="J877" s="1"/>
      <c r="K877" s="1"/>
      <c r="L877" s="1"/>
      <c r="M877" s="1"/>
    </row>
    <row r="878" spans="1:13" x14ac:dyDescent="0.2">
      <c r="A878" s="2" t="s">
        <v>0</v>
      </c>
      <c r="B878" s="29">
        <v>42823</v>
      </c>
      <c r="C878" s="11">
        <v>-71.450528653199996</v>
      </c>
      <c r="D878" s="11">
        <v>41.446801701699997</v>
      </c>
      <c r="E878" s="5">
        <v>315</v>
      </c>
      <c r="F878" s="5">
        <v>24</v>
      </c>
      <c r="G878" s="8">
        <v>25.339500000000001</v>
      </c>
      <c r="H878" s="1"/>
      <c r="I878" s="1"/>
      <c r="J878" s="1"/>
      <c r="K878" s="1"/>
      <c r="L878" s="1"/>
      <c r="M878" s="1"/>
    </row>
    <row r="879" spans="1:13" x14ac:dyDescent="0.2">
      <c r="A879" s="2" t="s">
        <v>0</v>
      </c>
      <c r="B879" s="29">
        <v>42823</v>
      </c>
      <c r="C879" s="11">
        <v>-71.450489319799999</v>
      </c>
      <c r="D879" s="11">
        <v>41.4468918683</v>
      </c>
      <c r="E879" s="5">
        <v>131</v>
      </c>
      <c r="G879" s="8">
        <v>18.6235</v>
      </c>
      <c r="H879" s="1"/>
      <c r="I879" s="1"/>
      <c r="J879" s="1"/>
      <c r="K879" s="1"/>
      <c r="L879" s="1"/>
      <c r="M879" s="1"/>
    </row>
    <row r="880" spans="1:13" x14ac:dyDescent="0.2">
      <c r="A880" s="2" t="s">
        <v>0</v>
      </c>
      <c r="B880" s="29">
        <v>42823</v>
      </c>
      <c r="C880" s="11">
        <v>-71.450456319799997</v>
      </c>
      <c r="D880" s="11">
        <v>41.446998035</v>
      </c>
      <c r="E880" s="5">
        <v>75</v>
      </c>
      <c r="G880" s="8">
        <v>16.579499999999999</v>
      </c>
      <c r="H880" s="1"/>
      <c r="I880" s="1"/>
      <c r="J880" s="1"/>
      <c r="K880" s="1"/>
      <c r="L880" s="1"/>
      <c r="M880" s="1"/>
    </row>
    <row r="881" spans="1:13" x14ac:dyDescent="0.2">
      <c r="A881" s="2" t="s">
        <v>0</v>
      </c>
      <c r="B881" s="29">
        <v>42823</v>
      </c>
      <c r="C881" s="11">
        <v>-71.450530153200006</v>
      </c>
      <c r="D881" s="11">
        <v>41.446940034999997</v>
      </c>
      <c r="E881" s="5">
        <v>108</v>
      </c>
      <c r="F881" s="5">
        <v>16</v>
      </c>
      <c r="G881" s="8">
        <v>17.783999999999999</v>
      </c>
      <c r="H881" s="1"/>
      <c r="I881" s="1"/>
      <c r="J881" s="1"/>
      <c r="K881" s="1"/>
      <c r="L881" s="1"/>
      <c r="M881" s="1"/>
    </row>
    <row r="882" spans="1:13" x14ac:dyDescent="0.2">
      <c r="A882" s="2" t="s">
        <v>0</v>
      </c>
      <c r="B882" s="29">
        <v>42823</v>
      </c>
      <c r="C882" s="11">
        <v>-71.450635153099995</v>
      </c>
      <c r="D882" s="11">
        <v>41.446841701700002</v>
      </c>
      <c r="E882" s="5">
        <v>117</v>
      </c>
      <c r="G882" s="8">
        <v>18.112500000000001</v>
      </c>
      <c r="H882" s="1"/>
      <c r="I882" s="1"/>
      <c r="J882" s="1"/>
      <c r="K882" s="1"/>
      <c r="L882" s="1"/>
      <c r="M882" s="1"/>
    </row>
    <row r="883" spans="1:13" x14ac:dyDescent="0.2">
      <c r="A883" s="2" t="s">
        <v>0</v>
      </c>
      <c r="B883" s="29">
        <v>42823</v>
      </c>
      <c r="C883" s="11">
        <v>-71.450762319800006</v>
      </c>
      <c r="D883" s="11">
        <v>41.446884368399999</v>
      </c>
      <c r="E883" s="5">
        <v>61</v>
      </c>
      <c r="F883" s="5">
        <v>19</v>
      </c>
      <c r="G883" s="8">
        <v>16.0685</v>
      </c>
      <c r="H883" s="1"/>
      <c r="I883" s="1"/>
      <c r="J883" s="1"/>
      <c r="K883" s="1"/>
      <c r="L883" s="1"/>
      <c r="M883" s="1"/>
    </row>
    <row r="884" spans="1:13" x14ac:dyDescent="0.2">
      <c r="A884" s="2" t="s">
        <v>0</v>
      </c>
      <c r="B884" s="29">
        <v>42823</v>
      </c>
      <c r="C884" s="11">
        <v>-71.450739486399996</v>
      </c>
      <c r="D884" s="11">
        <v>41.446988201700002</v>
      </c>
      <c r="E884" s="5">
        <v>45</v>
      </c>
      <c r="G884" s="8">
        <v>15.484500000000001</v>
      </c>
      <c r="H884" s="1"/>
      <c r="I884" s="1"/>
      <c r="J884" s="1"/>
      <c r="K884" s="1"/>
      <c r="L884" s="1"/>
      <c r="M884" s="1"/>
    </row>
    <row r="885" spans="1:13" x14ac:dyDescent="0.2">
      <c r="A885" s="2" t="s">
        <v>0</v>
      </c>
      <c r="B885" s="29">
        <v>42823</v>
      </c>
      <c r="C885" s="11">
        <v>-71.450690319800003</v>
      </c>
      <c r="D885" s="11">
        <v>41.4470973683</v>
      </c>
      <c r="E885" s="5">
        <v>60</v>
      </c>
      <c r="F885" s="5">
        <v>10</v>
      </c>
      <c r="G885" s="8">
        <v>16.032</v>
      </c>
      <c r="H885" s="1"/>
      <c r="I885" s="1"/>
      <c r="J885" s="1"/>
      <c r="K885" s="1"/>
      <c r="L885" s="1"/>
      <c r="M885" s="1"/>
    </row>
    <row r="886" spans="1:13" x14ac:dyDescent="0.2">
      <c r="A886" s="2" t="s">
        <v>0</v>
      </c>
      <c r="B886" s="29">
        <v>42823</v>
      </c>
      <c r="C886" s="11">
        <v>-71.450863652999999</v>
      </c>
      <c r="D886" s="11">
        <v>41.447064868299996</v>
      </c>
      <c r="E886" s="5">
        <v>24</v>
      </c>
      <c r="F886" s="5">
        <v>5</v>
      </c>
      <c r="G886" s="8">
        <v>14.718</v>
      </c>
      <c r="H886" s="1"/>
      <c r="I886" s="1"/>
      <c r="J886" s="1"/>
      <c r="K886" s="1"/>
      <c r="L886" s="1"/>
      <c r="M886" s="1"/>
    </row>
    <row r="887" spans="1:13" x14ac:dyDescent="0.2">
      <c r="A887" s="2" t="s">
        <v>0</v>
      </c>
      <c r="B887" s="29">
        <v>42858</v>
      </c>
      <c r="C887" s="11">
        <v>-71.449452342300006</v>
      </c>
      <c r="D887" s="11">
        <v>41.448118706000002</v>
      </c>
      <c r="E887" s="5">
        <v>410</v>
      </c>
      <c r="G887" s="8">
        <v>30.739000000000001</v>
      </c>
      <c r="H887" s="1"/>
      <c r="I887" s="1"/>
      <c r="J887" s="1"/>
      <c r="K887" s="1"/>
      <c r="L887" s="1"/>
      <c r="M887" s="1"/>
    </row>
    <row r="888" spans="1:13" x14ac:dyDescent="0.2">
      <c r="A888" s="2" t="s">
        <v>0</v>
      </c>
      <c r="B888" s="29">
        <v>42858</v>
      </c>
      <c r="C888" s="11">
        <v>-71.449558320099996</v>
      </c>
      <c r="D888" s="11">
        <v>41.448042034799997</v>
      </c>
      <c r="E888" s="5">
        <v>226</v>
      </c>
      <c r="G888" s="8">
        <v>22.054200000000002</v>
      </c>
      <c r="H888" s="1"/>
      <c r="I888" s="1"/>
      <c r="J888" s="1"/>
      <c r="K888" s="1"/>
      <c r="L888" s="1"/>
      <c r="M888" s="1"/>
    </row>
    <row r="889" spans="1:13" x14ac:dyDescent="0.2">
      <c r="A889" s="2" t="s">
        <v>0</v>
      </c>
      <c r="B889" s="29">
        <v>42858</v>
      </c>
      <c r="C889" s="11">
        <v>-71.449447153500003</v>
      </c>
      <c r="D889" s="11">
        <v>41.448027034799999</v>
      </c>
      <c r="E889" s="5">
        <v>369</v>
      </c>
      <c r="G889" s="8">
        <v>28.803799999999999</v>
      </c>
      <c r="H889" s="1"/>
      <c r="I889" s="1"/>
      <c r="J889" s="1"/>
      <c r="K889" s="1"/>
      <c r="L889" s="1"/>
      <c r="M889" s="1"/>
    </row>
    <row r="890" spans="1:13" x14ac:dyDescent="0.2">
      <c r="A890" s="2" t="s">
        <v>0</v>
      </c>
      <c r="B890" s="29">
        <v>42858</v>
      </c>
      <c r="C890" s="11">
        <v>-71.4495453201</v>
      </c>
      <c r="D890" s="11">
        <v>41.4479302015</v>
      </c>
      <c r="E890" s="5">
        <v>226</v>
      </c>
      <c r="G890" s="8">
        <v>22.054200000000002</v>
      </c>
      <c r="H890" s="1"/>
      <c r="I890" s="1"/>
      <c r="J890" s="1"/>
      <c r="K890" s="1"/>
      <c r="L890" s="1"/>
      <c r="M890" s="1"/>
    </row>
    <row r="891" spans="1:13" x14ac:dyDescent="0.2">
      <c r="A891" s="2" t="s">
        <v>0</v>
      </c>
      <c r="B891" s="29">
        <v>42858</v>
      </c>
      <c r="C891" s="11">
        <v>-71.449442320100005</v>
      </c>
      <c r="D891" s="11">
        <v>41.447930701499999</v>
      </c>
      <c r="E891" s="5">
        <v>344</v>
      </c>
      <c r="F891" s="5">
        <v>19</v>
      </c>
      <c r="G891" s="8">
        <v>27.623799999999999</v>
      </c>
      <c r="H891" s="1"/>
      <c r="I891" s="1"/>
      <c r="J891" s="1"/>
      <c r="K891" s="1"/>
      <c r="L891" s="1"/>
      <c r="M891" s="1"/>
    </row>
    <row r="892" spans="1:13" x14ac:dyDescent="0.2">
      <c r="A892" s="2" t="s">
        <v>0</v>
      </c>
      <c r="B892" s="29">
        <v>42858</v>
      </c>
      <c r="C892" s="11">
        <v>-71.449503320100007</v>
      </c>
      <c r="D892" s="11">
        <v>41.447850868099998</v>
      </c>
      <c r="E892" s="5">
        <v>207</v>
      </c>
      <c r="F892" s="5">
        <v>12</v>
      </c>
      <c r="G892" s="8">
        <v>21.157400000000003</v>
      </c>
      <c r="H892" s="1"/>
      <c r="I892" s="1"/>
      <c r="J892" s="1"/>
      <c r="K892" s="1"/>
      <c r="L892" s="1"/>
      <c r="M892" s="1"/>
    </row>
    <row r="893" spans="1:13" x14ac:dyDescent="0.2">
      <c r="A893" s="2" t="s">
        <v>0</v>
      </c>
      <c r="B893" s="29">
        <v>42858</v>
      </c>
      <c r="C893" s="11">
        <v>-71.449411986800001</v>
      </c>
      <c r="D893" s="11">
        <v>41.447822534799997</v>
      </c>
      <c r="E893" s="5">
        <v>395</v>
      </c>
      <c r="G893" s="8">
        <v>30.030999999999999</v>
      </c>
      <c r="H893" s="1"/>
      <c r="I893" s="1"/>
      <c r="J893" s="1"/>
      <c r="K893" s="1"/>
      <c r="L893" s="1"/>
      <c r="M893" s="1"/>
    </row>
    <row r="894" spans="1:13" x14ac:dyDescent="0.2">
      <c r="A894" s="2" t="s">
        <v>0</v>
      </c>
      <c r="B894" s="29">
        <v>42858</v>
      </c>
      <c r="C894" s="11">
        <v>-71.449332486800003</v>
      </c>
      <c r="D894" s="11">
        <v>41.447792368099996</v>
      </c>
      <c r="E894" s="5">
        <v>392</v>
      </c>
      <c r="F894" s="5">
        <v>18</v>
      </c>
      <c r="G894" s="8">
        <v>29.889399999999998</v>
      </c>
      <c r="H894" s="1"/>
      <c r="I894" s="1"/>
      <c r="J894" s="1"/>
      <c r="K894" s="1"/>
      <c r="L894" s="1"/>
      <c r="M894" s="1"/>
    </row>
    <row r="895" spans="1:13" x14ac:dyDescent="0.2">
      <c r="A895" s="2" t="s">
        <v>0</v>
      </c>
      <c r="B895" s="29">
        <v>42858</v>
      </c>
      <c r="C895" s="11">
        <v>-71.4494629868</v>
      </c>
      <c r="D895" s="11">
        <v>41.447720368100001</v>
      </c>
      <c r="E895" s="5">
        <v>297</v>
      </c>
      <c r="F895" s="5">
        <v>33</v>
      </c>
      <c r="G895" s="8">
        <v>25.4054</v>
      </c>
      <c r="H895" s="1"/>
      <c r="I895" s="1"/>
      <c r="J895" s="1"/>
      <c r="K895" s="1"/>
      <c r="L895" s="1"/>
      <c r="M895" s="1"/>
    </row>
    <row r="896" spans="1:13" x14ac:dyDescent="0.2">
      <c r="A896" s="2" t="s">
        <v>0</v>
      </c>
      <c r="B896" s="29">
        <v>42858</v>
      </c>
      <c r="C896" s="11">
        <v>-71.449557653400007</v>
      </c>
      <c r="D896" s="11">
        <v>41.447657701499999</v>
      </c>
      <c r="E896" s="5">
        <v>7</v>
      </c>
      <c r="G896" s="8">
        <v>11.7174</v>
      </c>
      <c r="H896" s="1"/>
      <c r="I896" s="1"/>
      <c r="J896" s="1"/>
      <c r="K896" s="1"/>
      <c r="L896" s="1"/>
      <c r="M896" s="1"/>
    </row>
    <row r="897" spans="1:13" x14ac:dyDescent="0.2">
      <c r="A897" s="2" t="s">
        <v>0</v>
      </c>
      <c r="B897" s="29">
        <v>42858</v>
      </c>
      <c r="C897" s="11">
        <v>-71.449482986800007</v>
      </c>
      <c r="D897" s="11">
        <v>41.447638368200003</v>
      </c>
      <c r="E897" s="5">
        <v>187</v>
      </c>
      <c r="G897" s="8">
        <v>20.2134</v>
      </c>
      <c r="H897" s="1"/>
      <c r="I897" s="1"/>
      <c r="J897" s="1"/>
      <c r="K897" s="1"/>
      <c r="L897" s="1"/>
      <c r="M897" s="1"/>
    </row>
    <row r="898" spans="1:13" x14ac:dyDescent="0.2">
      <c r="A898" s="2" t="s">
        <v>0</v>
      </c>
      <c r="B898" s="29">
        <v>42858</v>
      </c>
      <c r="C898" s="11">
        <v>-71.449308153499999</v>
      </c>
      <c r="D898" s="11">
        <v>41.447609034800003</v>
      </c>
      <c r="E898" s="5">
        <v>424</v>
      </c>
      <c r="G898" s="8">
        <v>31.399799999999999</v>
      </c>
      <c r="H898" s="1"/>
      <c r="I898" s="1"/>
      <c r="J898" s="1"/>
      <c r="K898" s="1"/>
      <c r="L898" s="1"/>
      <c r="M898" s="1"/>
    </row>
    <row r="899" spans="1:13" x14ac:dyDescent="0.2">
      <c r="A899" s="2" t="s">
        <v>0</v>
      </c>
      <c r="B899" s="29">
        <v>42858</v>
      </c>
      <c r="C899" s="11">
        <v>-71.4494091535</v>
      </c>
      <c r="D899" s="11">
        <v>41.447559701499998</v>
      </c>
      <c r="E899" s="5">
        <v>425</v>
      </c>
      <c r="F899" s="5">
        <v>31</v>
      </c>
      <c r="G899" s="8">
        <v>31.446999999999999</v>
      </c>
      <c r="H899" s="1"/>
      <c r="I899" s="1"/>
      <c r="J899" s="1"/>
      <c r="K899" s="1"/>
      <c r="L899" s="1"/>
      <c r="M899" s="1"/>
    </row>
    <row r="900" spans="1:13" x14ac:dyDescent="0.2">
      <c r="A900" s="2" t="s">
        <v>0</v>
      </c>
      <c r="B900" s="29">
        <v>42858</v>
      </c>
      <c r="C900" s="11">
        <v>-71.449497820100007</v>
      </c>
      <c r="D900" s="11">
        <v>41.447490701500001</v>
      </c>
      <c r="E900" s="5">
        <v>114</v>
      </c>
      <c r="G900" s="8">
        <v>16.767800000000001</v>
      </c>
      <c r="H900" s="1"/>
      <c r="I900" s="1"/>
      <c r="J900" s="1"/>
      <c r="K900" s="1"/>
      <c r="L900" s="1"/>
      <c r="M900" s="1"/>
    </row>
    <row r="901" spans="1:13" x14ac:dyDescent="0.2">
      <c r="A901" s="2" t="s">
        <v>0</v>
      </c>
      <c r="B901" s="29">
        <v>42858</v>
      </c>
      <c r="C901" s="11">
        <v>-71.4495678201</v>
      </c>
      <c r="D901" s="11">
        <v>41.447417201500002</v>
      </c>
      <c r="E901" s="5">
        <v>22</v>
      </c>
      <c r="F901" s="5">
        <v>7</v>
      </c>
      <c r="G901" s="8">
        <v>12.4254</v>
      </c>
      <c r="H901" s="1"/>
      <c r="I901" s="1"/>
      <c r="J901" s="1"/>
      <c r="K901" s="1"/>
      <c r="L901" s="1"/>
      <c r="M901" s="1"/>
    </row>
    <row r="902" spans="1:13" x14ac:dyDescent="0.2">
      <c r="A902" s="2" t="s">
        <v>0</v>
      </c>
      <c r="B902" s="29">
        <v>42858</v>
      </c>
      <c r="C902" s="11">
        <v>-71.4494404868</v>
      </c>
      <c r="D902" s="11">
        <v>41.447361034899998</v>
      </c>
      <c r="E902" s="5">
        <v>347</v>
      </c>
      <c r="G902" s="8">
        <v>27.7654</v>
      </c>
      <c r="H902" s="1"/>
      <c r="I902" s="1"/>
      <c r="J902" s="1"/>
      <c r="K902" s="1"/>
      <c r="L902" s="1"/>
      <c r="M902" s="1"/>
    </row>
    <row r="903" spans="1:13" x14ac:dyDescent="0.2">
      <c r="A903" s="2" t="s">
        <v>0</v>
      </c>
      <c r="B903" s="29">
        <v>42858</v>
      </c>
      <c r="C903" s="11">
        <v>-71.4493153202</v>
      </c>
      <c r="D903" s="11">
        <v>41.447345868200003</v>
      </c>
      <c r="E903" s="5">
        <v>483</v>
      </c>
      <c r="F903" s="5">
        <v>30</v>
      </c>
      <c r="G903" s="8">
        <v>34.184600000000003</v>
      </c>
      <c r="H903" s="1"/>
      <c r="I903" s="1"/>
      <c r="J903" s="1"/>
      <c r="K903" s="1"/>
      <c r="L903" s="1"/>
      <c r="M903" s="1"/>
    </row>
    <row r="904" spans="1:13" x14ac:dyDescent="0.2">
      <c r="A904" s="2" t="s">
        <v>0</v>
      </c>
      <c r="B904" s="29">
        <v>42858</v>
      </c>
      <c r="C904" s="11">
        <v>-71.449251320200005</v>
      </c>
      <c r="D904" s="11">
        <v>41.447312034900001</v>
      </c>
      <c r="E904" s="5">
        <v>444</v>
      </c>
      <c r="F904" s="5">
        <v>38</v>
      </c>
      <c r="G904" s="8">
        <v>32.343800000000002</v>
      </c>
      <c r="H904" s="1"/>
      <c r="I904" s="1"/>
      <c r="J904" s="1"/>
      <c r="K904" s="1"/>
      <c r="L904" s="1"/>
      <c r="M904" s="1"/>
    </row>
    <row r="905" spans="1:13" x14ac:dyDescent="0.2">
      <c r="A905" s="2" t="s">
        <v>0</v>
      </c>
      <c r="B905" s="29">
        <v>42858</v>
      </c>
      <c r="C905" s="11">
        <v>-71.449392986800007</v>
      </c>
      <c r="D905" s="11">
        <v>41.447284368200002</v>
      </c>
      <c r="E905" s="5">
        <v>302</v>
      </c>
      <c r="F905" s="5">
        <v>38</v>
      </c>
      <c r="G905" s="8">
        <v>25.641400000000001</v>
      </c>
      <c r="H905" s="1"/>
      <c r="I905" s="1"/>
      <c r="J905" s="1"/>
      <c r="K905" s="1"/>
      <c r="L905" s="1"/>
      <c r="M905" s="1"/>
    </row>
    <row r="906" spans="1:13" x14ac:dyDescent="0.2">
      <c r="A906" s="2" t="s">
        <v>0</v>
      </c>
      <c r="B906" s="29">
        <v>42858</v>
      </c>
      <c r="C906" s="11">
        <v>-71.449509653500002</v>
      </c>
      <c r="D906" s="11">
        <v>41.447239368300004</v>
      </c>
      <c r="E906" s="5">
        <v>189</v>
      </c>
      <c r="F906" s="5">
        <v>32</v>
      </c>
      <c r="G906" s="8">
        <v>20.3078</v>
      </c>
      <c r="H906" s="1"/>
      <c r="I906" s="1"/>
      <c r="J906" s="1"/>
      <c r="K906" s="1"/>
      <c r="L906" s="1"/>
      <c r="M906" s="1"/>
    </row>
    <row r="907" spans="1:13" x14ac:dyDescent="0.2">
      <c r="A907" s="2" t="s">
        <v>0</v>
      </c>
      <c r="B907" s="29">
        <v>42858</v>
      </c>
      <c r="C907" s="11">
        <v>-71.449599486799997</v>
      </c>
      <c r="D907" s="11">
        <v>41.447202701599998</v>
      </c>
      <c r="E907" s="5">
        <v>14</v>
      </c>
      <c r="G907" s="8">
        <v>12.047800000000001</v>
      </c>
      <c r="H907" s="1"/>
      <c r="I907" s="1"/>
      <c r="J907" s="1"/>
      <c r="K907" s="1"/>
      <c r="L907" s="1"/>
      <c r="M907" s="1"/>
    </row>
    <row r="908" spans="1:13" x14ac:dyDescent="0.2">
      <c r="A908" s="2" t="s">
        <v>0</v>
      </c>
      <c r="B908" s="29">
        <v>42858</v>
      </c>
      <c r="C908" s="11">
        <v>-71.449466986800005</v>
      </c>
      <c r="D908" s="11">
        <v>41.447169368300003</v>
      </c>
      <c r="E908" s="5">
        <v>340</v>
      </c>
      <c r="G908" s="8">
        <v>27.434999999999999</v>
      </c>
      <c r="H908" s="1"/>
      <c r="I908" s="1"/>
      <c r="J908" s="1"/>
      <c r="K908" s="1"/>
      <c r="L908" s="1"/>
      <c r="M908" s="1"/>
    </row>
    <row r="909" spans="1:13" x14ac:dyDescent="0.2">
      <c r="A909" s="2" t="s">
        <v>0</v>
      </c>
      <c r="B909" s="29">
        <v>42858</v>
      </c>
      <c r="C909" s="11">
        <v>-71.449360986900004</v>
      </c>
      <c r="D909" s="11">
        <v>41.4471478683</v>
      </c>
      <c r="E909" s="5">
        <v>390</v>
      </c>
      <c r="G909" s="8">
        <v>29.795000000000002</v>
      </c>
      <c r="H909" s="1"/>
      <c r="I909" s="1"/>
      <c r="J909" s="1"/>
      <c r="K909" s="1"/>
      <c r="L909" s="1"/>
      <c r="M909" s="1"/>
    </row>
    <row r="910" spans="1:13" x14ac:dyDescent="0.2">
      <c r="A910" s="2" t="s">
        <v>0</v>
      </c>
      <c r="B910" s="29">
        <v>42858</v>
      </c>
      <c r="C910" s="11">
        <v>-71.4494629868</v>
      </c>
      <c r="D910" s="11">
        <v>41.447114201600002</v>
      </c>
      <c r="E910" s="5">
        <v>355</v>
      </c>
      <c r="F910" s="5">
        <v>35</v>
      </c>
      <c r="G910" s="8">
        <v>28.143000000000001</v>
      </c>
      <c r="H910" s="1"/>
      <c r="I910" s="1"/>
      <c r="J910" s="1"/>
      <c r="K910" s="1"/>
      <c r="L910" s="1"/>
      <c r="M910" s="1"/>
    </row>
    <row r="911" spans="1:13" x14ac:dyDescent="0.2">
      <c r="A911" s="2" t="s">
        <v>0</v>
      </c>
      <c r="B911" s="29">
        <v>42858</v>
      </c>
      <c r="C911" s="11">
        <v>-71.449550986800006</v>
      </c>
      <c r="D911" s="11">
        <v>41.447073868300002</v>
      </c>
      <c r="E911" s="5">
        <v>170</v>
      </c>
      <c r="G911" s="8">
        <v>19.411000000000001</v>
      </c>
      <c r="H911" s="1"/>
      <c r="I911" s="1"/>
      <c r="J911" s="1"/>
      <c r="K911" s="1"/>
      <c r="L911" s="1"/>
      <c r="M911" s="1"/>
    </row>
    <row r="912" spans="1:13" x14ac:dyDescent="0.2">
      <c r="A912" s="2" t="s">
        <v>0</v>
      </c>
      <c r="B912" s="29">
        <v>42858</v>
      </c>
      <c r="C912" s="11">
        <v>-71.449437653499999</v>
      </c>
      <c r="D912" s="11">
        <v>41.447049868299999</v>
      </c>
      <c r="E912" s="5">
        <v>298</v>
      </c>
      <c r="F912" s="5">
        <v>29</v>
      </c>
      <c r="G912" s="8">
        <v>25.4526</v>
      </c>
      <c r="H912" s="1"/>
      <c r="I912" s="1"/>
      <c r="J912" s="1"/>
      <c r="K912" s="1"/>
      <c r="L912" s="1"/>
      <c r="M912" s="1"/>
    </row>
    <row r="913" spans="1:13" x14ac:dyDescent="0.2">
      <c r="A913" s="2" t="s">
        <v>0</v>
      </c>
      <c r="B913" s="29">
        <v>42858</v>
      </c>
      <c r="C913" s="11">
        <v>-71.449347820200003</v>
      </c>
      <c r="D913" s="11">
        <v>41.446967534999999</v>
      </c>
      <c r="E913" s="5">
        <v>294</v>
      </c>
      <c r="G913" s="8">
        <v>25.2638</v>
      </c>
      <c r="H913" s="1"/>
      <c r="I913" s="1"/>
      <c r="J913" s="1"/>
      <c r="K913" s="1"/>
      <c r="L913" s="1"/>
      <c r="M913" s="1"/>
    </row>
    <row r="914" spans="1:13" x14ac:dyDescent="0.2">
      <c r="A914" s="2" t="s">
        <v>0</v>
      </c>
      <c r="B914" s="29">
        <v>42858</v>
      </c>
      <c r="C914" s="11">
        <v>-71.4494799868</v>
      </c>
      <c r="D914" s="11">
        <v>41.446961035000001</v>
      </c>
      <c r="E914" s="5">
        <v>273</v>
      </c>
      <c r="G914" s="8">
        <v>24.272600000000001</v>
      </c>
      <c r="H914" s="1"/>
      <c r="I914" s="1"/>
      <c r="J914" s="1"/>
      <c r="K914" s="1"/>
      <c r="L914" s="1"/>
      <c r="M914" s="1"/>
    </row>
    <row r="915" spans="1:13" x14ac:dyDescent="0.2">
      <c r="A915" s="2" t="s">
        <v>0</v>
      </c>
      <c r="B915" s="29">
        <v>42858</v>
      </c>
      <c r="C915" s="11">
        <v>-71.4495441535</v>
      </c>
      <c r="D915" s="11">
        <v>41.4469113683</v>
      </c>
      <c r="E915" s="5">
        <v>249</v>
      </c>
      <c r="G915" s="8">
        <v>23.139800000000001</v>
      </c>
      <c r="H915" s="1"/>
      <c r="I915" s="1"/>
      <c r="J915" s="1"/>
      <c r="K915" s="1"/>
      <c r="L915" s="1"/>
      <c r="M915" s="1"/>
    </row>
    <row r="916" spans="1:13" x14ac:dyDescent="0.2">
      <c r="A916" s="2" t="s">
        <v>0</v>
      </c>
      <c r="B916" s="29">
        <v>42858</v>
      </c>
      <c r="C916" s="11">
        <v>-71.449496153499993</v>
      </c>
      <c r="D916" s="11">
        <v>41.446855534999997</v>
      </c>
      <c r="E916" s="5">
        <v>340</v>
      </c>
      <c r="G916" s="8">
        <v>27.434999999999999</v>
      </c>
      <c r="H916" s="1"/>
      <c r="I916" s="1"/>
      <c r="J916" s="1"/>
      <c r="K916" s="1"/>
      <c r="L916" s="1"/>
      <c r="M916" s="1"/>
    </row>
    <row r="917" spans="1:13" x14ac:dyDescent="0.2">
      <c r="A917" s="2" t="s">
        <v>0</v>
      </c>
      <c r="B917" s="29">
        <v>42858</v>
      </c>
      <c r="C917" s="11">
        <v>-71.449594153500001</v>
      </c>
      <c r="D917" s="11">
        <v>41.446761035000002</v>
      </c>
      <c r="E917" s="5">
        <v>295</v>
      </c>
      <c r="F917" s="5">
        <v>32</v>
      </c>
      <c r="G917" s="8">
        <v>25.311</v>
      </c>
      <c r="H917" s="1"/>
      <c r="I917" s="1"/>
      <c r="J917" s="1"/>
      <c r="K917" s="1"/>
      <c r="L917" s="1"/>
      <c r="M917" s="1"/>
    </row>
    <row r="918" spans="1:13" x14ac:dyDescent="0.2">
      <c r="A918" s="2" t="s">
        <v>0</v>
      </c>
      <c r="B918" s="29">
        <v>42858</v>
      </c>
      <c r="C918" s="11">
        <v>-71.449727820099994</v>
      </c>
      <c r="D918" s="11">
        <v>41.4468073683</v>
      </c>
      <c r="E918" s="5">
        <v>378</v>
      </c>
      <c r="G918" s="8">
        <v>29.2286</v>
      </c>
      <c r="H918" s="1"/>
      <c r="I918" s="1"/>
      <c r="J918" s="1"/>
      <c r="K918" s="1"/>
      <c r="L918" s="1"/>
      <c r="M918" s="1"/>
    </row>
    <row r="919" spans="1:13" x14ac:dyDescent="0.2">
      <c r="A919" s="2" t="s">
        <v>0</v>
      </c>
      <c r="B919" s="29">
        <v>42858</v>
      </c>
      <c r="C919" s="11">
        <v>-71.449855986700001</v>
      </c>
      <c r="D919" s="11">
        <v>41.446830201700003</v>
      </c>
      <c r="E919" s="5">
        <v>140</v>
      </c>
      <c r="G919" s="8">
        <v>17.995000000000001</v>
      </c>
      <c r="H919" s="1"/>
      <c r="I919" s="1"/>
      <c r="J919" s="1"/>
      <c r="K919" s="1"/>
      <c r="L919" s="1"/>
      <c r="M919" s="1"/>
    </row>
    <row r="920" spans="1:13" x14ac:dyDescent="0.2">
      <c r="A920" s="2" t="s">
        <v>0</v>
      </c>
      <c r="B920" s="29">
        <v>42858</v>
      </c>
      <c r="C920" s="11">
        <v>-71.449886153400001</v>
      </c>
      <c r="D920" s="11">
        <v>41.446763201700001</v>
      </c>
      <c r="E920" s="5">
        <v>324</v>
      </c>
      <c r="G920" s="8">
        <v>26.6798</v>
      </c>
      <c r="H920" s="1"/>
      <c r="I920" s="1"/>
      <c r="J920" s="1"/>
      <c r="K920" s="1"/>
      <c r="L920" s="1"/>
      <c r="M920" s="1"/>
    </row>
    <row r="921" spans="1:13" x14ac:dyDescent="0.2">
      <c r="A921" s="2" t="s">
        <v>0</v>
      </c>
      <c r="B921" s="29">
        <v>42858</v>
      </c>
      <c r="C921" s="11">
        <v>-71.449945319999998</v>
      </c>
      <c r="D921" s="11">
        <v>41.446695701700001</v>
      </c>
      <c r="E921" s="5">
        <v>249</v>
      </c>
      <c r="F921" s="5">
        <v>22</v>
      </c>
      <c r="G921" s="8">
        <v>23.139800000000001</v>
      </c>
      <c r="H921" s="1"/>
      <c r="I921" s="1"/>
      <c r="J921" s="1"/>
      <c r="K921" s="1"/>
      <c r="L921" s="1"/>
      <c r="M921" s="1"/>
    </row>
    <row r="922" spans="1:13" x14ac:dyDescent="0.2">
      <c r="A922" s="2" t="s">
        <v>0</v>
      </c>
      <c r="B922" s="29">
        <v>42858</v>
      </c>
      <c r="C922" s="11">
        <v>-71.449969153400005</v>
      </c>
      <c r="D922" s="11">
        <v>41.446779534999997</v>
      </c>
      <c r="E922" s="5">
        <v>188</v>
      </c>
      <c r="G922" s="8">
        <v>20.2606</v>
      </c>
      <c r="H922" s="1"/>
      <c r="I922" s="1"/>
      <c r="J922" s="1"/>
      <c r="K922" s="1"/>
      <c r="L922" s="1"/>
      <c r="M922" s="1"/>
    </row>
    <row r="923" spans="1:13" x14ac:dyDescent="0.2">
      <c r="A923" s="2" t="s">
        <v>0</v>
      </c>
      <c r="B923" s="29">
        <v>42858</v>
      </c>
      <c r="C923" s="11">
        <v>-71.449975153300002</v>
      </c>
      <c r="D923" s="11">
        <v>41.446856868300003</v>
      </c>
      <c r="E923" s="5">
        <v>114</v>
      </c>
      <c r="G923" s="8">
        <v>16.767800000000001</v>
      </c>
      <c r="H923" s="1"/>
      <c r="I923" s="1"/>
      <c r="J923" s="1"/>
      <c r="K923" s="1"/>
      <c r="L923" s="1"/>
      <c r="M923" s="1"/>
    </row>
    <row r="924" spans="1:13" x14ac:dyDescent="0.2">
      <c r="A924" s="2" t="s">
        <v>0</v>
      </c>
      <c r="B924" s="29">
        <v>42858</v>
      </c>
      <c r="C924" s="11">
        <v>-71.450081986699999</v>
      </c>
      <c r="D924" s="11">
        <v>41.446785868399999</v>
      </c>
      <c r="E924" s="5">
        <v>251</v>
      </c>
      <c r="F924" s="5">
        <v>28</v>
      </c>
      <c r="G924" s="8">
        <v>23.234200000000001</v>
      </c>
      <c r="H924" s="1"/>
      <c r="I924" s="1"/>
      <c r="J924" s="1"/>
      <c r="K924" s="1"/>
      <c r="L924" s="1"/>
      <c r="M924" s="1"/>
    </row>
    <row r="925" spans="1:13" x14ac:dyDescent="0.2">
      <c r="A925" s="2" t="s">
        <v>0</v>
      </c>
      <c r="B925" s="29">
        <v>42858</v>
      </c>
      <c r="C925" s="11">
        <v>-71.450186986600002</v>
      </c>
      <c r="D925" s="11">
        <v>41.446697368400002</v>
      </c>
      <c r="E925" s="5">
        <v>321</v>
      </c>
      <c r="G925" s="8">
        <v>26.5382</v>
      </c>
      <c r="H925" s="1"/>
      <c r="I925" s="1"/>
      <c r="J925" s="1"/>
      <c r="K925" s="1"/>
      <c r="L925" s="1"/>
      <c r="M925" s="1"/>
    </row>
    <row r="926" spans="1:13" x14ac:dyDescent="0.2">
      <c r="A926" s="2" t="s">
        <v>0</v>
      </c>
      <c r="B926" s="29">
        <v>42858</v>
      </c>
      <c r="C926" s="11">
        <v>-71.450253819899999</v>
      </c>
      <c r="D926" s="11">
        <v>41.446657535100002</v>
      </c>
      <c r="E926" s="5">
        <v>271</v>
      </c>
      <c r="F926" s="5">
        <v>22</v>
      </c>
      <c r="G926" s="8">
        <v>24.1782</v>
      </c>
      <c r="H926" s="1"/>
      <c r="I926" s="1"/>
      <c r="J926" s="1"/>
      <c r="K926" s="1"/>
      <c r="L926" s="1"/>
      <c r="M926" s="1"/>
    </row>
    <row r="927" spans="1:13" x14ac:dyDescent="0.2">
      <c r="A927" s="2" t="s">
        <v>0</v>
      </c>
      <c r="B927" s="29">
        <v>42858</v>
      </c>
      <c r="C927" s="11">
        <v>-71.450276486600004</v>
      </c>
      <c r="D927" s="11">
        <v>41.446766868399997</v>
      </c>
      <c r="E927" s="5">
        <v>308</v>
      </c>
      <c r="G927" s="8">
        <v>25.924599999999998</v>
      </c>
      <c r="H927" s="1"/>
      <c r="I927" s="1"/>
      <c r="J927" s="1"/>
      <c r="K927" s="1"/>
      <c r="L927" s="1"/>
      <c r="M927" s="1"/>
    </row>
    <row r="928" spans="1:13" x14ac:dyDescent="0.2">
      <c r="A928" s="2" t="s">
        <v>0</v>
      </c>
      <c r="B928" s="29">
        <v>42858</v>
      </c>
      <c r="C928" s="11">
        <v>-71.450264486600005</v>
      </c>
      <c r="D928" s="11">
        <v>41.446888035000001</v>
      </c>
      <c r="E928" s="5">
        <v>235</v>
      </c>
      <c r="G928" s="8">
        <v>22.478999999999999</v>
      </c>
      <c r="H928" s="1"/>
      <c r="I928" s="1"/>
      <c r="J928" s="1"/>
      <c r="K928" s="1"/>
      <c r="L928" s="1"/>
      <c r="M928" s="1"/>
    </row>
    <row r="929" spans="1:13" x14ac:dyDescent="0.2">
      <c r="A929" s="2" t="s">
        <v>0</v>
      </c>
      <c r="B929" s="29">
        <v>42858</v>
      </c>
      <c r="C929" s="11">
        <v>-71.450298653199994</v>
      </c>
      <c r="D929" s="11">
        <v>41.446968701700001</v>
      </c>
      <c r="E929" s="5">
        <v>77</v>
      </c>
      <c r="G929" s="8">
        <v>15.0214</v>
      </c>
      <c r="H929" s="1"/>
      <c r="I929" s="1"/>
      <c r="J929" s="1"/>
      <c r="K929" s="1"/>
      <c r="L929" s="1"/>
      <c r="M929" s="1"/>
    </row>
    <row r="930" spans="1:13" x14ac:dyDescent="0.2">
      <c r="A930" s="2" t="s">
        <v>0</v>
      </c>
      <c r="B930" s="29">
        <v>42858</v>
      </c>
      <c r="C930" s="11">
        <v>-71.450376319900002</v>
      </c>
      <c r="D930" s="11">
        <v>41.446835201699997</v>
      </c>
      <c r="E930" s="5">
        <v>286</v>
      </c>
      <c r="G930" s="8">
        <v>24.886200000000002</v>
      </c>
      <c r="H930" s="1"/>
      <c r="I930" s="1"/>
      <c r="J930" s="1"/>
      <c r="K930" s="1"/>
      <c r="L930" s="1"/>
      <c r="M930" s="1"/>
    </row>
    <row r="931" spans="1:13" x14ac:dyDescent="0.2">
      <c r="A931" s="2" t="s">
        <v>0</v>
      </c>
      <c r="B931" s="29">
        <v>42858</v>
      </c>
      <c r="C931" s="11">
        <v>-71.450392486599995</v>
      </c>
      <c r="D931" s="11">
        <v>41.446707035000003</v>
      </c>
      <c r="E931" s="5">
        <v>495</v>
      </c>
      <c r="G931" s="8">
        <v>34.751000000000005</v>
      </c>
      <c r="H931" s="1"/>
      <c r="I931" s="1"/>
      <c r="J931" s="1"/>
      <c r="K931" s="1"/>
      <c r="L931" s="1"/>
      <c r="M931" s="1"/>
    </row>
    <row r="932" spans="1:13" x14ac:dyDescent="0.2">
      <c r="A932" s="2" t="s">
        <v>0</v>
      </c>
      <c r="B932" s="29">
        <v>42858</v>
      </c>
      <c r="C932" s="11">
        <v>-71.450443986500005</v>
      </c>
      <c r="D932" s="11">
        <v>41.446599701700002</v>
      </c>
      <c r="E932" s="5">
        <v>388</v>
      </c>
      <c r="F932" s="5">
        <v>19</v>
      </c>
      <c r="G932" s="8">
        <v>29.700600000000001</v>
      </c>
      <c r="H932" s="1"/>
      <c r="I932" s="1"/>
      <c r="J932" s="1"/>
      <c r="K932" s="1"/>
      <c r="L932" s="1"/>
      <c r="M932" s="1"/>
    </row>
    <row r="933" spans="1:13" x14ac:dyDescent="0.2">
      <c r="A933" s="2" t="s">
        <v>0</v>
      </c>
      <c r="B933" s="29">
        <v>42858</v>
      </c>
      <c r="C933" s="11">
        <v>-71.450563153199994</v>
      </c>
      <c r="D933" s="11">
        <v>41.446613201700004</v>
      </c>
      <c r="E933" s="5">
        <v>235</v>
      </c>
      <c r="F933" s="5">
        <v>18</v>
      </c>
      <c r="G933" s="8">
        <v>22.478999999999999</v>
      </c>
      <c r="H933" s="1"/>
      <c r="I933" s="1"/>
      <c r="J933" s="1"/>
      <c r="K933" s="1"/>
      <c r="L933" s="1"/>
      <c r="M933" s="1"/>
    </row>
    <row r="934" spans="1:13" x14ac:dyDescent="0.2">
      <c r="A934" s="2" t="s">
        <v>0</v>
      </c>
      <c r="B934" s="29">
        <v>42858</v>
      </c>
      <c r="C934" s="11">
        <v>-71.450621653200002</v>
      </c>
      <c r="D934" s="11">
        <v>41.446585368400001</v>
      </c>
      <c r="E934" s="5">
        <v>21</v>
      </c>
      <c r="G934" s="8">
        <v>12.3782</v>
      </c>
      <c r="H934" s="1"/>
      <c r="I934" s="1"/>
      <c r="J934" s="1"/>
      <c r="K934" s="1"/>
      <c r="L934" s="1"/>
      <c r="M934" s="1"/>
    </row>
    <row r="935" spans="1:13" x14ac:dyDescent="0.2">
      <c r="A935" s="2" t="s">
        <v>0</v>
      </c>
      <c r="B935" s="29">
        <v>42858</v>
      </c>
      <c r="C935" s="11">
        <v>-71.450584653199996</v>
      </c>
      <c r="D935" s="11">
        <v>41.4466703684</v>
      </c>
      <c r="E935" s="5">
        <v>273</v>
      </c>
      <c r="G935" s="8">
        <v>24.272600000000001</v>
      </c>
      <c r="H935" s="1"/>
      <c r="I935" s="1"/>
      <c r="J935" s="1"/>
      <c r="K935" s="1"/>
      <c r="L935" s="1"/>
      <c r="M935" s="1"/>
    </row>
    <row r="936" spans="1:13" x14ac:dyDescent="0.2">
      <c r="A936" s="2" t="s">
        <v>0</v>
      </c>
      <c r="B936" s="29">
        <v>42858</v>
      </c>
      <c r="C936" s="11">
        <v>-71.450517653199995</v>
      </c>
      <c r="D936" s="11">
        <v>41.446784368400003</v>
      </c>
      <c r="E936" s="5">
        <v>332</v>
      </c>
      <c r="G936" s="8">
        <v>27.057400000000001</v>
      </c>
      <c r="H936" s="1"/>
      <c r="I936" s="1"/>
      <c r="J936" s="1"/>
      <c r="K936" s="1"/>
      <c r="L936" s="1"/>
      <c r="M936" s="1"/>
    </row>
    <row r="937" spans="1:13" x14ac:dyDescent="0.2">
      <c r="A937" s="2" t="s">
        <v>0</v>
      </c>
      <c r="B937" s="29">
        <v>42858</v>
      </c>
      <c r="C937" s="11">
        <v>-71.450432819900001</v>
      </c>
      <c r="D937" s="11">
        <v>41.4468803683</v>
      </c>
      <c r="E937" s="5">
        <v>188</v>
      </c>
      <c r="G937" s="8">
        <v>20.2606</v>
      </c>
      <c r="H937" s="1"/>
      <c r="I937" s="1"/>
      <c r="J937" s="1"/>
      <c r="K937" s="1"/>
      <c r="L937" s="1"/>
      <c r="M937" s="1"/>
    </row>
    <row r="938" spans="1:13" x14ac:dyDescent="0.2">
      <c r="A938" s="2" t="s">
        <v>0</v>
      </c>
      <c r="B938" s="29">
        <v>42858</v>
      </c>
      <c r="C938" s="11">
        <v>-71.450354319900001</v>
      </c>
      <c r="D938" s="11">
        <v>41.446956534999998</v>
      </c>
      <c r="E938" s="5">
        <v>105</v>
      </c>
      <c r="G938" s="8">
        <v>16.343</v>
      </c>
      <c r="H938" s="1"/>
      <c r="I938" s="1"/>
      <c r="J938" s="1"/>
      <c r="K938" s="1"/>
      <c r="L938" s="1"/>
      <c r="M938" s="1"/>
    </row>
    <row r="939" spans="1:13" x14ac:dyDescent="0.2">
      <c r="A939" s="2" t="s">
        <v>0</v>
      </c>
      <c r="B939" s="29">
        <v>42858</v>
      </c>
      <c r="C939" s="11">
        <v>-71.450463153200005</v>
      </c>
      <c r="D939" s="11">
        <v>41.446901368299997</v>
      </c>
      <c r="E939" s="5">
        <v>166</v>
      </c>
      <c r="F939" s="5">
        <v>23</v>
      </c>
      <c r="G939" s="8">
        <v>19.222200000000001</v>
      </c>
      <c r="H939" s="1"/>
      <c r="I939" s="1"/>
      <c r="J939" s="1"/>
      <c r="K939" s="1"/>
      <c r="L939" s="1"/>
      <c r="M939" s="1"/>
    </row>
    <row r="940" spans="1:13" x14ac:dyDescent="0.2">
      <c r="A940" s="2" t="s">
        <v>0</v>
      </c>
      <c r="B940" s="29">
        <v>42858</v>
      </c>
      <c r="C940" s="11">
        <v>-71.450621819800006</v>
      </c>
      <c r="D940" s="11">
        <v>41.446798701699997</v>
      </c>
      <c r="E940" s="5">
        <v>162</v>
      </c>
      <c r="G940" s="8">
        <v>19.0334</v>
      </c>
      <c r="H940" s="1"/>
      <c r="I940" s="1"/>
      <c r="J940" s="1"/>
      <c r="K940" s="1"/>
      <c r="L940" s="1"/>
      <c r="M940" s="1"/>
    </row>
    <row r="941" spans="1:13" x14ac:dyDescent="0.2">
      <c r="A941" s="2" t="s">
        <v>0</v>
      </c>
      <c r="B941" s="29">
        <v>42858</v>
      </c>
      <c r="C941" s="11">
        <v>-71.450729319800004</v>
      </c>
      <c r="D941" s="11">
        <v>41.446824534999998</v>
      </c>
      <c r="E941" s="5">
        <v>36</v>
      </c>
      <c r="G941" s="8">
        <v>13.0862</v>
      </c>
      <c r="H941" s="1"/>
      <c r="I941" s="1"/>
      <c r="J941" s="1"/>
      <c r="K941" s="1"/>
      <c r="L941" s="1"/>
      <c r="M941" s="1"/>
    </row>
    <row r="942" spans="1:13" x14ac:dyDescent="0.2">
      <c r="A942" s="2" t="s">
        <v>0</v>
      </c>
      <c r="B942" s="29">
        <v>42858</v>
      </c>
      <c r="C942" s="11">
        <v>-71.450643153100003</v>
      </c>
      <c r="D942" s="11">
        <v>41.4469242017</v>
      </c>
      <c r="E942" s="5">
        <v>77</v>
      </c>
      <c r="G942" s="8">
        <v>15.0214</v>
      </c>
      <c r="H942" s="1"/>
      <c r="I942" s="1"/>
      <c r="J942" s="1"/>
      <c r="K942" s="1"/>
      <c r="L942" s="1"/>
      <c r="M942" s="1"/>
    </row>
    <row r="943" spans="1:13" x14ac:dyDescent="0.2">
      <c r="A943" s="2" t="s">
        <v>0</v>
      </c>
      <c r="B943" s="29">
        <v>42858</v>
      </c>
      <c r="C943" s="11">
        <v>-71.450555986500007</v>
      </c>
      <c r="D943" s="11">
        <v>41.447050368299998</v>
      </c>
      <c r="E943" s="5">
        <v>124</v>
      </c>
      <c r="G943" s="8">
        <v>17.239800000000002</v>
      </c>
      <c r="H943" s="1"/>
      <c r="I943" s="1"/>
      <c r="J943" s="1"/>
      <c r="K943" s="1"/>
      <c r="L943" s="1"/>
      <c r="M943" s="1"/>
    </row>
    <row r="944" spans="1:13" x14ac:dyDescent="0.2">
      <c r="A944" s="2" t="s">
        <v>0</v>
      </c>
      <c r="B944" s="29">
        <v>42858</v>
      </c>
      <c r="C944" s="11">
        <v>-71.450714653099993</v>
      </c>
      <c r="D944" s="11">
        <v>41.446977201700001</v>
      </c>
      <c r="E944" s="5">
        <v>53</v>
      </c>
      <c r="F944" s="5">
        <v>8</v>
      </c>
      <c r="G944" s="8">
        <v>13.8886</v>
      </c>
      <c r="H944" s="1"/>
      <c r="I944" s="1"/>
      <c r="J944" s="1"/>
      <c r="K944" s="1"/>
      <c r="L944" s="1"/>
      <c r="M944" s="1"/>
    </row>
    <row r="945" spans="1:13" x14ac:dyDescent="0.2">
      <c r="A945" s="2" t="s">
        <v>0</v>
      </c>
      <c r="B945" s="29">
        <v>42858</v>
      </c>
      <c r="C945" s="11">
        <v>-71.450836153099999</v>
      </c>
      <c r="D945" s="11">
        <v>41.446986035000002</v>
      </c>
      <c r="E945" s="5">
        <v>38</v>
      </c>
      <c r="G945" s="8">
        <v>13.1806</v>
      </c>
      <c r="H945" s="1"/>
      <c r="I945" s="1"/>
      <c r="J945" s="1"/>
      <c r="K945" s="1"/>
      <c r="L945" s="1"/>
      <c r="M945" s="1"/>
    </row>
    <row r="946" spans="1:13" x14ac:dyDescent="0.2">
      <c r="A946" s="2" t="s">
        <v>0</v>
      </c>
      <c r="B946" s="29">
        <v>42858</v>
      </c>
      <c r="C946" s="11">
        <v>-71.450750153100003</v>
      </c>
      <c r="D946" s="11">
        <v>41.447138868300001</v>
      </c>
      <c r="E946" s="5">
        <v>37</v>
      </c>
      <c r="G946" s="8">
        <v>13.1334</v>
      </c>
      <c r="H946" s="1"/>
      <c r="I946" s="1"/>
      <c r="J946" s="1"/>
      <c r="K946" s="1"/>
      <c r="L946" s="1"/>
      <c r="M946" s="1"/>
    </row>
    <row r="947" spans="1:13" x14ac:dyDescent="0.2">
      <c r="A947" s="2" t="s">
        <v>0</v>
      </c>
      <c r="B947" s="29">
        <v>42901</v>
      </c>
      <c r="C947" s="11">
        <v>-71.449472820099999</v>
      </c>
      <c r="D947" s="11">
        <v>41.448150368100002</v>
      </c>
      <c r="E947" s="5">
        <v>434</v>
      </c>
      <c r="F947" s="5">
        <v>36</v>
      </c>
      <c r="G947" s="8">
        <v>25.9438</v>
      </c>
      <c r="H947" s="1"/>
      <c r="I947" s="1"/>
      <c r="J947" s="1"/>
      <c r="K947" s="1"/>
      <c r="L947" s="1"/>
      <c r="M947" s="1"/>
    </row>
    <row r="948" spans="1:13" x14ac:dyDescent="0.2">
      <c r="A948" s="2" t="s">
        <v>0</v>
      </c>
      <c r="B948" s="29">
        <v>42901</v>
      </c>
      <c r="C948" s="11">
        <v>-71.449488320100002</v>
      </c>
      <c r="D948" s="11">
        <v>41.448050368099999</v>
      </c>
      <c r="E948" s="5">
        <v>350</v>
      </c>
      <c r="G948" s="8">
        <v>23.113</v>
      </c>
      <c r="H948" s="1"/>
      <c r="I948" s="1"/>
      <c r="J948" s="1"/>
      <c r="K948" s="1"/>
      <c r="L948" s="1"/>
      <c r="M948" s="1"/>
    </row>
    <row r="949" spans="1:13" x14ac:dyDescent="0.2">
      <c r="A949" s="2" t="s">
        <v>0</v>
      </c>
      <c r="B949" s="29">
        <v>42901</v>
      </c>
      <c r="C949" s="11">
        <v>-71.449438153499997</v>
      </c>
      <c r="D949" s="11">
        <v>41.448009034800002</v>
      </c>
      <c r="E949" s="5">
        <v>480</v>
      </c>
      <c r="G949" s="8">
        <v>27.494</v>
      </c>
      <c r="H949" s="1"/>
      <c r="I949" s="1"/>
      <c r="J949" s="1"/>
      <c r="K949" s="1"/>
      <c r="L949" s="1"/>
      <c r="M949" s="1"/>
    </row>
    <row r="950" spans="1:13" x14ac:dyDescent="0.2">
      <c r="A950" s="2" t="s">
        <v>0</v>
      </c>
      <c r="B950" s="29">
        <v>42901</v>
      </c>
      <c r="C950" s="11">
        <v>-71.449478653499995</v>
      </c>
      <c r="D950" s="11">
        <v>41.447899034800002</v>
      </c>
      <c r="E950" s="5">
        <v>245</v>
      </c>
      <c r="F950" s="5">
        <v>22</v>
      </c>
      <c r="G950" s="8">
        <v>19.5745</v>
      </c>
      <c r="H950" s="1"/>
      <c r="I950" s="1"/>
      <c r="J950" s="1"/>
      <c r="K950" s="1"/>
      <c r="L950" s="1"/>
      <c r="M950" s="1"/>
    </row>
    <row r="951" spans="1:13" x14ac:dyDescent="0.2">
      <c r="A951" s="2" t="s">
        <v>0</v>
      </c>
      <c r="B951" s="29">
        <v>42901</v>
      </c>
      <c r="C951" s="11">
        <v>-71.449424653500003</v>
      </c>
      <c r="D951" s="11">
        <v>41.447887201500002</v>
      </c>
      <c r="E951" s="5">
        <v>393</v>
      </c>
      <c r="G951" s="8">
        <v>24.562100000000001</v>
      </c>
      <c r="H951" s="1"/>
      <c r="I951" s="1"/>
      <c r="J951" s="1"/>
      <c r="K951" s="1"/>
      <c r="L951" s="1"/>
      <c r="M951" s="1"/>
    </row>
    <row r="952" spans="1:13" x14ac:dyDescent="0.2">
      <c r="A952" s="2" t="s">
        <v>0</v>
      </c>
      <c r="B952" s="29">
        <v>42901</v>
      </c>
      <c r="C952" s="11">
        <v>-71.449335838099998</v>
      </c>
      <c r="D952" s="11">
        <v>41.447843773000002</v>
      </c>
      <c r="E952" s="5">
        <v>504</v>
      </c>
      <c r="F952" s="5">
        <v>24</v>
      </c>
      <c r="G952" s="8">
        <v>28.302799999999998</v>
      </c>
      <c r="H952" s="1"/>
      <c r="I952" s="1"/>
      <c r="J952" s="1"/>
      <c r="K952" s="1"/>
      <c r="L952" s="1"/>
      <c r="M952" s="1"/>
    </row>
    <row r="953" spans="1:13" x14ac:dyDescent="0.2">
      <c r="A953" s="2" t="s">
        <v>0</v>
      </c>
      <c r="B953" s="29">
        <v>42901</v>
      </c>
      <c r="C953" s="11">
        <v>-71.449401486799999</v>
      </c>
      <c r="D953" s="11">
        <v>41.447829368100003</v>
      </c>
      <c r="E953" s="5">
        <v>440</v>
      </c>
      <c r="G953" s="8">
        <v>26.146000000000001</v>
      </c>
      <c r="H953" s="1"/>
      <c r="I953" s="1"/>
      <c r="J953" s="1"/>
      <c r="K953" s="1"/>
      <c r="L953" s="1"/>
      <c r="M953" s="1"/>
    </row>
    <row r="954" spans="1:13" x14ac:dyDescent="0.2">
      <c r="A954" s="2" t="s">
        <v>0</v>
      </c>
      <c r="B954" s="29">
        <v>42901</v>
      </c>
      <c r="C954" s="11">
        <v>-71.449526486799996</v>
      </c>
      <c r="D954" s="11">
        <v>41.447751868099999</v>
      </c>
      <c r="E954" s="5">
        <v>79</v>
      </c>
      <c r="F954" s="5">
        <v>3</v>
      </c>
      <c r="G954" s="8">
        <v>13.9803</v>
      </c>
      <c r="H954" s="1"/>
      <c r="I954" s="1"/>
      <c r="J954" s="1"/>
      <c r="K954" s="1"/>
      <c r="L954" s="1"/>
      <c r="M954" s="1"/>
    </row>
    <row r="955" spans="1:13" x14ac:dyDescent="0.2">
      <c r="A955" s="2" t="s">
        <v>0</v>
      </c>
      <c r="B955" s="29">
        <v>42901</v>
      </c>
      <c r="C955" s="11">
        <v>-71.449439653499994</v>
      </c>
      <c r="D955" s="11">
        <v>41.447718034799998</v>
      </c>
      <c r="E955" s="5">
        <v>368</v>
      </c>
      <c r="G955" s="8">
        <v>23.7196</v>
      </c>
      <c r="H955" s="1"/>
      <c r="I955" s="1"/>
      <c r="J955" s="1"/>
      <c r="K955" s="1"/>
      <c r="L955" s="1"/>
      <c r="M955" s="1"/>
    </row>
    <row r="956" spans="1:13" x14ac:dyDescent="0.2">
      <c r="A956" s="2" t="s">
        <v>0</v>
      </c>
      <c r="B956" s="29">
        <v>42901</v>
      </c>
      <c r="C956" s="11">
        <v>-71.449294320199996</v>
      </c>
      <c r="D956" s="11">
        <v>41.447669201499998</v>
      </c>
      <c r="E956" s="5">
        <v>525</v>
      </c>
      <c r="G956" s="8">
        <v>29.0105</v>
      </c>
      <c r="H956" s="1"/>
      <c r="I956" s="1"/>
      <c r="J956" s="1"/>
      <c r="K956" s="1"/>
      <c r="L956" s="1"/>
      <c r="M956" s="1"/>
    </row>
    <row r="957" spans="1:13" x14ac:dyDescent="0.2">
      <c r="A957" s="2" t="s">
        <v>0</v>
      </c>
      <c r="B957" s="29">
        <v>42901</v>
      </c>
      <c r="C957" s="11">
        <v>-71.449410820200001</v>
      </c>
      <c r="D957" s="11">
        <v>41.447611534799996</v>
      </c>
      <c r="E957" s="5">
        <v>20</v>
      </c>
      <c r="F957" s="5">
        <v>14</v>
      </c>
      <c r="G957" s="8">
        <v>11.991999999999999</v>
      </c>
      <c r="H957" s="1"/>
      <c r="I957" s="1"/>
      <c r="J957" s="1"/>
      <c r="K957" s="1"/>
      <c r="L957" s="1"/>
      <c r="M957" s="1"/>
    </row>
    <row r="958" spans="1:13" x14ac:dyDescent="0.2">
      <c r="A958" s="2" t="s">
        <v>0</v>
      </c>
      <c r="B958" s="29">
        <v>42901</v>
      </c>
      <c r="C958" s="11">
        <v>-71.449544320100003</v>
      </c>
      <c r="D958" s="11">
        <v>41.447591201500003</v>
      </c>
      <c r="E958" s="5">
        <v>18</v>
      </c>
      <c r="G958" s="8">
        <v>11.9246</v>
      </c>
      <c r="H958" s="1"/>
      <c r="I958" s="1"/>
      <c r="J958" s="1"/>
      <c r="K958" s="1"/>
      <c r="L958" s="1"/>
      <c r="M958" s="1"/>
    </row>
    <row r="959" spans="1:13" x14ac:dyDescent="0.2">
      <c r="A959" s="2" t="s">
        <v>0</v>
      </c>
      <c r="B959" s="29">
        <v>42901</v>
      </c>
      <c r="C959" s="11">
        <v>-71.4494223202</v>
      </c>
      <c r="D959" s="11">
        <v>41.447558868199998</v>
      </c>
      <c r="E959" s="5">
        <v>256</v>
      </c>
      <c r="G959" s="8">
        <v>19.9452</v>
      </c>
      <c r="H959" s="1"/>
      <c r="I959" s="1"/>
      <c r="J959" s="1"/>
      <c r="K959" s="1"/>
      <c r="L959" s="1"/>
      <c r="M959" s="1"/>
    </row>
    <row r="960" spans="1:13" x14ac:dyDescent="0.2">
      <c r="A960" s="2" t="s">
        <v>0</v>
      </c>
      <c r="B960" s="29">
        <v>42901</v>
      </c>
      <c r="C960" s="11">
        <v>-71.449324320200006</v>
      </c>
      <c r="D960" s="11">
        <v>41.447529701500002</v>
      </c>
      <c r="E960" s="5">
        <v>525</v>
      </c>
      <c r="F960" s="5">
        <v>21</v>
      </c>
      <c r="G960" s="8">
        <v>29.0105</v>
      </c>
      <c r="H960" s="1"/>
      <c r="I960" s="1"/>
      <c r="J960" s="1"/>
      <c r="K960" s="1"/>
      <c r="L960" s="1"/>
      <c r="M960" s="1"/>
    </row>
    <row r="961" spans="1:13" x14ac:dyDescent="0.2">
      <c r="A961" s="2" t="s">
        <v>0</v>
      </c>
      <c r="B961" s="29">
        <v>42901</v>
      </c>
      <c r="C961" s="11">
        <v>-71.449269153499998</v>
      </c>
      <c r="D961" s="11">
        <v>41.447492034900002</v>
      </c>
      <c r="E961" s="5">
        <v>558</v>
      </c>
      <c r="G961" s="8">
        <v>30.122599999999998</v>
      </c>
      <c r="H961" s="1"/>
      <c r="I961" s="1"/>
      <c r="J961" s="1"/>
      <c r="K961" s="1"/>
      <c r="L961" s="1"/>
      <c r="M961" s="1"/>
    </row>
    <row r="962" spans="1:13" x14ac:dyDescent="0.2">
      <c r="A962" s="2" t="s">
        <v>0</v>
      </c>
      <c r="B962" s="29">
        <v>42901</v>
      </c>
      <c r="C962" s="11">
        <v>-71.449416320200001</v>
      </c>
      <c r="D962" s="11">
        <v>41.447457701499999</v>
      </c>
      <c r="E962" s="5">
        <v>514</v>
      </c>
      <c r="F962" s="5">
        <v>33</v>
      </c>
      <c r="G962" s="8">
        <v>28.639800000000001</v>
      </c>
      <c r="H962" s="1"/>
      <c r="I962" s="1"/>
      <c r="J962" s="1"/>
      <c r="K962" s="1"/>
      <c r="L962" s="1"/>
      <c r="M962" s="1"/>
    </row>
    <row r="963" spans="1:13" x14ac:dyDescent="0.2">
      <c r="A963" s="2" t="s">
        <v>0</v>
      </c>
      <c r="B963" s="29">
        <v>42901</v>
      </c>
      <c r="C963" s="11">
        <v>-71.449509653500002</v>
      </c>
      <c r="D963" s="11">
        <v>41.447396201499998</v>
      </c>
      <c r="E963" s="5">
        <v>157</v>
      </c>
      <c r="G963" s="8">
        <v>16.608899999999998</v>
      </c>
      <c r="H963" s="1"/>
      <c r="I963" s="1"/>
      <c r="J963" s="1"/>
      <c r="K963" s="1"/>
      <c r="L963" s="1"/>
      <c r="M963" s="1"/>
    </row>
    <row r="964" spans="1:13" x14ac:dyDescent="0.2">
      <c r="A964" s="2" t="s">
        <v>0</v>
      </c>
      <c r="B964" s="29">
        <v>42901</v>
      </c>
      <c r="C964" s="11">
        <v>-71.449549820100003</v>
      </c>
      <c r="D964" s="11">
        <v>41.4473498682</v>
      </c>
      <c r="E964" s="5">
        <v>38</v>
      </c>
      <c r="G964" s="8">
        <v>12.598599999999999</v>
      </c>
      <c r="H964" s="1"/>
      <c r="I964" s="1"/>
      <c r="J964" s="1"/>
      <c r="K964" s="1"/>
      <c r="L964" s="1"/>
      <c r="M964" s="1"/>
    </row>
    <row r="965" spans="1:13" x14ac:dyDescent="0.2">
      <c r="A965" s="2" t="s">
        <v>0</v>
      </c>
      <c r="B965" s="29">
        <v>42901</v>
      </c>
      <c r="C965" s="11">
        <v>-71.4494371535</v>
      </c>
      <c r="D965" s="11">
        <v>41.447340868200001</v>
      </c>
      <c r="E965" s="5">
        <v>357</v>
      </c>
      <c r="G965" s="8">
        <v>23.3489</v>
      </c>
      <c r="H965" s="1"/>
      <c r="I965" s="1"/>
      <c r="J965" s="1"/>
      <c r="K965" s="1"/>
      <c r="L965" s="1"/>
      <c r="M965" s="1"/>
    </row>
    <row r="966" spans="1:13" x14ac:dyDescent="0.2">
      <c r="A966" s="2" t="s">
        <v>0</v>
      </c>
      <c r="B966" s="29">
        <v>42901</v>
      </c>
      <c r="C966" s="11">
        <v>-71.449294320199996</v>
      </c>
      <c r="D966" s="11">
        <v>41.447305701600001</v>
      </c>
      <c r="E966" s="5">
        <v>527</v>
      </c>
      <c r="G966" s="8">
        <v>29.0779</v>
      </c>
      <c r="H966" s="1"/>
      <c r="I966" s="1"/>
      <c r="J966" s="1"/>
      <c r="K966" s="1"/>
      <c r="L966" s="1"/>
      <c r="M966" s="1"/>
    </row>
    <row r="967" spans="1:13" x14ac:dyDescent="0.2">
      <c r="A967" s="2" t="s">
        <v>0</v>
      </c>
      <c r="B967" s="29">
        <v>42901</v>
      </c>
      <c r="C967" s="11">
        <v>-71.449271320199998</v>
      </c>
      <c r="D967" s="11">
        <v>41.447214368200001</v>
      </c>
      <c r="E967" s="5">
        <v>572</v>
      </c>
      <c r="G967" s="8">
        <v>30.5944</v>
      </c>
      <c r="H967" s="1"/>
      <c r="I967" s="1"/>
      <c r="J967" s="1"/>
      <c r="K967" s="1"/>
      <c r="L967" s="1"/>
      <c r="M967" s="1"/>
    </row>
    <row r="968" spans="1:13" x14ac:dyDescent="0.2">
      <c r="A968" s="2" t="s">
        <v>0</v>
      </c>
      <c r="B968" s="29">
        <v>42901</v>
      </c>
      <c r="C968" s="11">
        <v>-71.449431820200004</v>
      </c>
      <c r="D968" s="11">
        <v>41.4472302016</v>
      </c>
      <c r="E968" s="5">
        <v>276</v>
      </c>
      <c r="F968" s="5">
        <v>33</v>
      </c>
      <c r="G968" s="8">
        <v>20.619199999999999</v>
      </c>
      <c r="H968" s="1"/>
      <c r="I968" s="1"/>
      <c r="J968" s="1"/>
      <c r="K968" s="1"/>
      <c r="L968" s="1"/>
      <c r="M968" s="1"/>
    </row>
    <row r="969" spans="1:13" x14ac:dyDescent="0.2">
      <c r="A969" s="2" t="s">
        <v>0</v>
      </c>
      <c r="B969" s="29">
        <v>42901</v>
      </c>
      <c r="C969" s="11">
        <v>-71.449526320100006</v>
      </c>
      <c r="D969" s="11">
        <v>41.447185701599999</v>
      </c>
      <c r="E969" s="5">
        <v>123</v>
      </c>
      <c r="G969" s="8">
        <v>15.463100000000001</v>
      </c>
      <c r="H969" s="1"/>
      <c r="I969" s="1"/>
      <c r="J969" s="1"/>
      <c r="K969" s="1"/>
      <c r="L969" s="1"/>
      <c r="M969" s="1"/>
    </row>
    <row r="970" spans="1:13" x14ac:dyDescent="0.2">
      <c r="A970" s="2" t="s">
        <v>0</v>
      </c>
      <c r="B970" s="29">
        <v>42901</v>
      </c>
      <c r="C970" s="11">
        <v>-71.449553653500004</v>
      </c>
      <c r="D970" s="11">
        <v>41.447125868299999</v>
      </c>
      <c r="E970" s="5">
        <v>61</v>
      </c>
      <c r="F970" s="5">
        <v>19</v>
      </c>
      <c r="G970" s="8">
        <v>13.373699999999999</v>
      </c>
      <c r="H970" s="1"/>
      <c r="I970" s="1"/>
      <c r="J970" s="1"/>
      <c r="K970" s="1"/>
      <c r="L970" s="1"/>
      <c r="M970" s="1"/>
    </row>
    <row r="971" spans="1:13" x14ac:dyDescent="0.2">
      <c r="A971" s="2" t="s">
        <v>0</v>
      </c>
      <c r="B971" s="29">
        <v>42901</v>
      </c>
      <c r="C971" s="11">
        <v>-71.449455820200001</v>
      </c>
      <c r="D971" s="11">
        <v>41.4470930349</v>
      </c>
      <c r="E971" s="5">
        <v>362</v>
      </c>
      <c r="G971" s="8">
        <v>23.517400000000002</v>
      </c>
      <c r="H971" s="1"/>
      <c r="I971" s="1"/>
      <c r="J971" s="1"/>
      <c r="K971" s="1"/>
      <c r="L971" s="1"/>
      <c r="M971" s="1"/>
    </row>
    <row r="972" spans="1:13" x14ac:dyDescent="0.2">
      <c r="A972" s="2" t="s">
        <v>0</v>
      </c>
      <c r="B972" s="29">
        <v>42901</v>
      </c>
      <c r="C972" s="11">
        <v>-71.449382153499997</v>
      </c>
      <c r="D972" s="11">
        <v>41.447091534899997</v>
      </c>
      <c r="E972" s="5">
        <v>457</v>
      </c>
      <c r="G972" s="8">
        <v>26.718899999999998</v>
      </c>
      <c r="H972" s="1"/>
      <c r="I972" s="1"/>
      <c r="J972" s="1"/>
      <c r="K972" s="1"/>
      <c r="L972" s="1"/>
      <c r="M972" s="1"/>
    </row>
    <row r="973" spans="1:13" x14ac:dyDescent="0.2">
      <c r="A973" s="2" t="s">
        <v>0</v>
      </c>
      <c r="B973" s="29">
        <v>42901</v>
      </c>
      <c r="C973" s="11">
        <v>-71.4493493202</v>
      </c>
      <c r="D973" s="11">
        <v>41.446998201600003</v>
      </c>
      <c r="E973" s="5">
        <v>471</v>
      </c>
      <c r="F973" s="5">
        <v>24</v>
      </c>
      <c r="G973" s="8">
        <v>27.1907</v>
      </c>
      <c r="H973" s="1"/>
      <c r="I973" s="1"/>
      <c r="J973" s="1"/>
      <c r="K973" s="1"/>
      <c r="L973" s="1"/>
      <c r="M973" s="1"/>
    </row>
    <row r="974" spans="1:13" x14ac:dyDescent="0.2">
      <c r="A974" s="2" t="s">
        <v>0</v>
      </c>
      <c r="B974" s="29">
        <v>42901</v>
      </c>
      <c r="C974" s="11">
        <v>-71.449470653500001</v>
      </c>
      <c r="D974" s="11">
        <v>41.446967201600003</v>
      </c>
      <c r="E974" s="5">
        <v>319</v>
      </c>
      <c r="G974" s="8">
        <v>22.068300000000001</v>
      </c>
      <c r="H974" s="1"/>
      <c r="I974" s="1"/>
      <c r="J974" s="1"/>
      <c r="K974" s="1"/>
      <c r="L974" s="1"/>
      <c r="M974" s="1"/>
    </row>
    <row r="975" spans="1:13" x14ac:dyDescent="0.2">
      <c r="A975" s="2" t="s">
        <v>0</v>
      </c>
      <c r="B975" s="29">
        <v>42901</v>
      </c>
      <c r="C975" s="11">
        <v>-71.449547153500006</v>
      </c>
      <c r="D975" s="11">
        <v>41.446917534999997</v>
      </c>
      <c r="E975" s="5">
        <v>255</v>
      </c>
      <c r="G975" s="8">
        <v>19.9115</v>
      </c>
      <c r="H975" s="1"/>
      <c r="I975" s="1"/>
      <c r="J975" s="1"/>
      <c r="K975" s="1"/>
      <c r="L975" s="1"/>
      <c r="M975" s="1"/>
    </row>
    <row r="976" spans="1:13" x14ac:dyDescent="0.2">
      <c r="A976" s="2" t="s">
        <v>0</v>
      </c>
      <c r="B976" s="29">
        <v>42901</v>
      </c>
      <c r="C976" s="11">
        <v>-71.449530986799999</v>
      </c>
      <c r="D976" s="11">
        <v>41.446832035</v>
      </c>
      <c r="E976" s="5">
        <v>355</v>
      </c>
      <c r="G976" s="8">
        <v>23.281500000000001</v>
      </c>
      <c r="H976" s="1"/>
      <c r="I976" s="1"/>
      <c r="J976" s="1"/>
      <c r="K976" s="1"/>
      <c r="L976" s="1"/>
      <c r="M976" s="1"/>
    </row>
    <row r="977" spans="1:13" x14ac:dyDescent="0.2">
      <c r="A977" s="2" t="s">
        <v>0</v>
      </c>
      <c r="B977" s="29">
        <v>42901</v>
      </c>
      <c r="C977" s="11">
        <v>-71.449600986799993</v>
      </c>
      <c r="D977" s="11">
        <v>41.446764701699998</v>
      </c>
      <c r="E977" s="5">
        <v>418</v>
      </c>
      <c r="G977" s="8">
        <v>25.404600000000002</v>
      </c>
      <c r="H977" s="1"/>
      <c r="I977" s="1"/>
      <c r="J977" s="1"/>
      <c r="K977" s="1"/>
      <c r="L977" s="1"/>
      <c r="M977" s="1"/>
    </row>
    <row r="978" spans="1:13" x14ac:dyDescent="0.2">
      <c r="A978" s="2" t="s">
        <v>0</v>
      </c>
      <c r="B978" s="29">
        <v>42901</v>
      </c>
      <c r="C978" s="11">
        <v>-71.449702153399997</v>
      </c>
      <c r="D978" s="11">
        <v>41.446808535000002</v>
      </c>
      <c r="E978" s="5">
        <v>436</v>
      </c>
      <c r="F978" s="5">
        <v>32</v>
      </c>
      <c r="G978" s="8">
        <v>26.011200000000002</v>
      </c>
      <c r="H978" s="1"/>
      <c r="I978" s="1"/>
      <c r="J978" s="1"/>
      <c r="K978" s="1"/>
      <c r="L978" s="1"/>
      <c r="M978" s="1"/>
    </row>
    <row r="979" spans="1:13" x14ac:dyDescent="0.2">
      <c r="A979" s="2" t="s">
        <v>0</v>
      </c>
      <c r="B979" s="29">
        <v>42901</v>
      </c>
      <c r="C979" s="11">
        <v>-71.449804986700002</v>
      </c>
      <c r="D979" s="11">
        <v>41.446837035000001</v>
      </c>
      <c r="E979" s="5">
        <v>237</v>
      </c>
      <c r="G979" s="8">
        <v>19.3049</v>
      </c>
      <c r="H979" s="1"/>
      <c r="I979" s="1"/>
      <c r="J979" s="1"/>
      <c r="K979" s="1"/>
      <c r="L979" s="1"/>
      <c r="M979" s="1"/>
    </row>
    <row r="980" spans="1:13" x14ac:dyDescent="0.2">
      <c r="A980" s="2" t="s">
        <v>0</v>
      </c>
      <c r="B980" s="29">
        <v>42901</v>
      </c>
      <c r="C980" s="11">
        <v>-71.449823153400004</v>
      </c>
      <c r="D980" s="11">
        <v>41.446770368400003</v>
      </c>
      <c r="E980" s="5">
        <v>409</v>
      </c>
      <c r="G980" s="8">
        <v>25.101300000000002</v>
      </c>
      <c r="H980" s="1"/>
      <c r="I980" s="1"/>
      <c r="J980" s="1"/>
      <c r="K980" s="1"/>
      <c r="L980" s="1"/>
      <c r="M980" s="1"/>
    </row>
    <row r="981" spans="1:13" x14ac:dyDescent="0.2">
      <c r="A981" s="2" t="s">
        <v>0</v>
      </c>
      <c r="B981" s="29">
        <v>42901</v>
      </c>
      <c r="C981" s="11">
        <v>-71.449897820000004</v>
      </c>
      <c r="D981" s="11">
        <v>41.446694534999999</v>
      </c>
      <c r="E981" s="5">
        <v>424</v>
      </c>
      <c r="G981" s="8">
        <v>25.6068</v>
      </c>
      <c r="H981" s="1"/>
      <c r="I981" s="1"/>
      <c r="J981" s="1"/>
      <c r="K981" s="1"/>
      <c r="L981" s="1"/>
      <c r="M981" s="1"/>
    </row>
    <row r="982" spans="1:13" x14ac:dyDescent="0.2">
      <c r="A982" s="2" t="s">
        <v>0</v>
      </c>
      <c r="B982" s="29">
        <v>42901</v>
      </c>
      <c r="C982" s="11">
        <v>-71.449932653399998</v>
      </c>
      <c r="D982" s="11">
        <v>41.446770701699997</v>
      </c>
      <c r="E982" s="5">
        <v>249</v>
      </c>
      <c r="F982" s="5">
        <v>16</v>
      </c>
      <c r="G982" s="8">
        <v>19.709299999999999</v>
      </c>
      <c r="H982" s="1"/>
      <c r="I982" s="1"/>
      <c r="J982" s="1"/>
      <c r="K982" s="1"/>
      <c r="L982" s="1"/>
      <c r="M982" s="1"/>
    </row>
    <row r="983" spans="1:13" x14ac:dyDescent="0.2">
      <c r="A983" s="2" t="s">
        <v>0</v>
      </c>
      <c r="B983" s="29">
        <v>42901</v>
      </c>
      <c r="C983" s="11">
        <v>-71.450006153299995</v>
      </c>
      <c r="D983" s="11">
        <v>41.446823701699998</v>
      </c>
      <c r="E983" s="5">
        <v>201</v>
      </c>
      <c r="G983" s="8">
        <v>18.091699999999999</v>
      </c>
      <c r="H983" s="1"/>
      <c r="I983" s="1"/>
      <c r="J983" s="1"/>
      <c r="K983" s="1"/>
      <c r="L983" s="1"/>
      <c r="M983" s="1"/>
    </row>
    <row r="984" spans="1:13" x14ac:dyDescent="0.2">
      <c r="A984" s="2" t="s">
        <v>0</v>
      </c>
      <c r="B984" s="29">
        <v>42901</v>
      </c>
      <c r="C984" s="11">
        <v>-71.450047819999995</v>
      </c>
      <c r="D984" s="11">
        <v>41.446867868299996</v>
      </c>
      <c r="E984" s="5">
        <v>121</v>
      </c>
      <c r="G984" s="8">
        <v>15.3957</v>
      </c>
      <c r="H984" s="1"/>
      <c r="I984" s="1"/>
      <c r="J984" s="1"/>
      <c r="K984" s="1"/>
      <c r="L984" s="1"/>
      <c r="M984" s="1"/>
    </row>
    <row r="985" spans="1:13" x14ac:dyDescent="0.2">
      <c r="A985" s="2" t="s">
        <v>0</v>
      </c>
      <c r="B985" s="29">
        <v>42901</v>
      </c>
      <c r="C985" s="11">
        <v>-71.450069486700002</v>
      </c>
      <c r="D985" s="11">
        <v>41.446759201699997</v>
      </c>
      <c r="E985" s="5">
        <v>288</v>
      </c>
      <c r="G985" s="8">
        <v>21.023600000000002</v>
      </c>
      <c r="H985" s="1"/>
      <c r="I985" s="1"/>
      <c r="J985" s="1"/>
      <c r="K985" s="1"/>
      <c r="L985" s="1"/>
      <c r="M985" s="1"/>
    </row>
    <row r="986" spans="1:13" x14ac:dyDescent="0.2">
      <c r="A986" s="2" t="s">
        <v>0</v>
      </c>
      <c r="B986" s="29">
        <v>42901</v>
      </c>
      <c r="C986" s="11">
        <v>-71.450129486600005</v>
      </c>
      <c r="D986" s="11">
        <v>41.446705701699997</v>
      </c>
      <c r="E986" s="5">
        <v>404</v>
      </c>
      <c r="G986" s="8">
        <v>24.9328</v>
      </c>
      <c r="H986" s="1"/>
      <c r="I986" s="1"/>
      <c r="J986" s="1"/>
      <c r="K986" s="1"/>
      <c r="L986" s="1"/>
      <c r="M986" s="1"/>
    </row>
    <row r="987" spans="1:13" x14ac:dyDescent="0.2">
      <c r="A987" s="2" t="s">
        <v>0</v>
      </c>
      <c r="B987" s="29">
        <v>42901</v>
      </c>
      <c r="C987" s="11">
        <v>-71.450145320000004</v>
      </c>
      <c r="D987" s="11">
        <v>41.446601368400003</v>
      </c>
      <c r="E987" s="5">
        <v>378</v>
      </c>
      <c r="F987" s="5">
        <v>21</v>
      </c>
      <c r="G987" s="8">
        <v>24.0566</v>
      </c>
      <c r="H987" s="1"/>
      <c r="I987" s="1"/>
      <c r="J987" s="1"/>
      <c r="K987" s="1"/>
      <c r="L987" s="1"/>
      <c r="M987" s="1"/>
    </row>
    <row r="988" spans="1:13" x14ac:dyDescent="0.2">
      <c r="A988" s="2" t="s">
        <v>0</v>
      </c>
      <c r="B988" s="29">
        <v>42901</v>
      </c>
      <c r="C988" s="11">
        <v>-71.450239319900007</v>
      </c>
      <c r="D988" s="11">
        <v>41.446734034999999</v>
      </c>
      <c r="E988" s="5">
        <v>372</v>
      </c>
      <c r="G988" s="8">
        <v>23.854399999999998</v>
      </c>
      <c r="H988" s="1"/>
      <c r="I988" s="1"/>
      <c r="J988" s="1"/>
      <c r="K988" s="1"/>
      <c r="L988" s="1"/>
      <c r="M988" s="1"/>
    </row>
    <row r="989" spans="1:13" x14ac:dyDescent="0.2">
      <c r="A989" s="2" t="s">
        <v>0</v>
      </c>
      <c r="B989" s="29">
        <v>42901</v>
      </c>
      <c r="C989" s="11">
        <v>-71.4502363199</v>
      </c>
      <c r="D989" s="11">
        <v>41.446842201700001</v>
      </c>
      <c r="E989" s="5">
        <v>318</v>
      </c>
      <c r="G989" s="8">
        <v>22.034599999999998</v>
      </c>
      <c r="H989" s="1"/>
      <c r="I989" s="1"/>
      <c r="J989" s="1"/>
      <c r="K989" s="1"/>
      <c r="L989" s="1"/>
      <c r="M989" s="1"/>
    </row>
    <row r="990" spans="1:13" x14ac:dyDescent="0.2">
      <c r="A990" s="2" t="s">
        <v>0</v>
      </c>
      <c r="B990" s="29">
        <v>42901</v>
      </c>
      <c r="C990" s="11">
        <v>-71.450249986599999</v>
      </c>
      <c r="D990" s="11">
        <v>41.446915368299997</v>
      </c>
      <c r="E990" s="5">
        <v>199</v>
      </c>
      <c r="F990" s="5">
        <v>11</v>
      </c>
      <c r="G990" s="8">
        <v>18.0243</v>
      </c>
      <c r="H990" s="1"/>
      <c r="I990" s="1"/>
      <c r="J990" s="1"/>
      <c r="K990" s="1"/>
      <c r="L990" s="1"/>
      <c r="M990" s="1"/>
    </row>
    <row r="991" spans="1:13" x14ac:dyDescent="0.2">
      <c r="A991" s="2" t="s">
        <v>0</v>
      </c>
      <c r="B991" s="29">
        <v>42901</v>
      </c>
      <c r="C991" s="11">
        <v>-71.450288653200005</v>
      </c>
      <c r="D991" s="11">
        <v>41.446962701700002</v>
      </c>
      <c r="E991" s="5">
        <v>138</v>
      </c>
      <c r="G991" s="8">
        <v>15.968599999999999</v>
      </c>
      <c r="H991" s="1"/>
      <c r="I991" s="1"/>
      <c r="J991" s="1"/>
      <c r="K991" s="1"/>
      <c r="L991" s="1"/>
      <c r="M991" s="1"/>
    </row>
    <row r="992" spans="1:13" x14ac:dyDescent="0.2">
      <c r="A992" s="2" t="s">
        <v>0</v>
      </c>
      <c r="B992" s="29">
        <v>42901</v>
      </c>
      <c r="C992" s="11">
        <v>-71.450341819900004</v>
      </c>
      <c r="D992" s="11">
        <v>41.446814535000001</v>
      </c>
      <c r="E992" s="5">
        <v>336</v>
      </c>
      <c r="G992" s="8">
        <v>22.641199999999998</v>
      </c>
      <c r="H992" s="1"/>
      <c r="I992" s="1"/>
      <c r="J992" s="1"/>
      <c r="K992" s="1"/>
      <c r="L992" s="1"/>
      <c r="M992" s="1"/>
    </row>
    <row r="993" spans="1:13" x14ac:dyDescent="0.2">
      <c r="A993" s="2" t="s">
        <v>0</v>
      </c>
      <c r="B993" s="29">
        <v>42901</v>
      </c>
      <c r="C993" s="11">
        <v>-71.450407653200003</v>
      </c>
      <c r="D993" s="11">
        <v>41.446697868400001</v>
      </c>
      <c r="E993" s="5">
        <v>543</v>
      </c>
      <c r="G993" s="8">
        <v>29.617100000000001</v>
      </c>
      <c r="H993" s="1"/>
      <c r="I993" s="1"/>
      <c r="J993" s="1"/>
      <c r="K993" s="1"/>
      <c r="L993" s="1"/>
      <c r="M993" s="1"/>
    </row>
    <row r="994" spans="1:13" x14ac:dyDescent="0.2">
      <c r="A994" s="2" t="s">
        <v>0</v>
      </c>
      <c r="B994" s="29">
        <v>42901</v>
      </c>
      <c r="C994" s="11">
        <v>-71.450446819899994</v>
      </c>
      <c r="D994" s="11">
        <v>41.446548701700003</v>
      </c>
      <c r="E994" s="5">
        <v>458</v>
      </c>
      <c r="F994" s="5">
        <v>22</v>
      </c>
      <c r="G994" s="8">
        <v>26.752600000000001</v>
      </c>
      <c r="H994" s="1"/>
      <c r="I994" s="1"/>
      <c r="J994" s="1"/>
      <c r="K994" s="1"/>
      <c r="L994" s="1"/>
      <c r="M994" s="1"/>
    </row>
    <row r="995" spans="1:13" x14ac:dyDescent="0.2">
      <c r="A995" s="2" t="s">
        <v>0</v>
      </c>
      <c r="B995" s="29">
        <v>42901</v>
      </c>
      <c r="C995" s="11">
        <v>-71.450560986499994</v>
      </c>
      <c r="D995" s="11">
        <v>41.446493868399997</v>
      </c>
      <c r="E995" s="5">
        <v>68</v>
      </c>
      <c r="G995" s="8">
        <v>13.6096</v>
      </c>
      <c r="H995" s="1"/>
      <c r="I995" s="1"/>
      <c r="J995" s="1"/>
      <c r="K995" s="1"/>
      <c r="L995" s="1"/>
      <c r="M995" s="1"/>
    </row>
    <row r="996" spans="1:13" x14ac:dyDescent="0.2">
      <c r="A996" s="2" t="s">
        <v>0</v>
      </c>
      <c r="B996" s="29">
        <v>42901</v>
      </c>
      <c r="C996" s="11">
        <v>-71.4505304865</v>
      </c>
      <c r="D996" s="11">
        <v>41.446718535099997</v>
      </c>
      <c r="E996" s="5">
        <v>475</v>
      </c>
      <c r="G996" s="8">
        <v>27.325499999999998</v>
      </c>
      <c r="H996" s="1"/>
      <c r="I996" s="1"/>
      <c r="J996" s="1"/>
      <c r="K996" s="1"/>
      <c r="L996" s="1"/>
      <c r="M996" s="1"/>
    </row>
    <row r="997" spans="1:13" x14ac:dyDescent="0.2">
      <c r="A997" s="2" t="s">
        <v>0</v>
      </c>
      <c r="B997" s="29">
        <v>42901</v>
      </c>
      <c r="C997" s="11">
        <v>-71.450440319899997</v>
      </c>
      <c r="D997" s="11">
        <v>41.446866534999998</v>
      </c>
      <c r="E997" s="5">
        <v>232</v>
      </c>
      <c r="F997" s="5">
        <v>23</v>
      </c>
      <c r="G997" s="8">
        <v>19.136400000000002</v>
      </c>
      <c r="H997" s="1"/>
      <c r="I997" s="1"/>
      <c r="J997" s="1"/>
      <c r="K997" s="1"/>
      <c r="L997" s="1"/>
      <c r="M997" s="1"/>
    </row>
    <row r="998" spans="1:13" x14ac:dyDescent="0.2">
      <c r="A998" s="2" t="s">
        <v>0</v>
      </c>
      <c r="B998" s="29">
        <v>42901</v>
      </c>
      <c r="C998" s="11">
        <v>-71.450385653200001</v>
      </c>
      <c r="D998" s="11">
        <v>41.446973034999999</v>
      </c>
      <c r="E998" s="5">
        <v>175</v>
      </c>
      <c r="G998" s="8">
        <v>17.215499999999999</v>
      </c>
      <c r="H998" s="1"/>
      <c r="I998" s="1"/>
      <c r="J998" s="1"/>
      <c r="K998" s="1"/>
      <c r="L998" s="1"/>
      <c r="M998" s="1"/>
    </row>
    <row r="999" spans="1:13" x14ac:dyDescent="0.2">
      <c r="A999" s="2" t="s">
        <v>0</v>
      </c>
      <c r="B999" s="29">
        <v>42901</v>
      </c>
      <c r="C999" s="11">
        <v>-71.450515486499995</v>
      </c>
      <c r="D999" s="11">
        <v>41.446853201700002</v>
      </c>
      <c r="E999" s="5">
        <v>170</v>
      </c>
      <c r="G999" s="8">
        <v>17.047000000000001</v>
      </c>
      <c r="H999" s="1"/>
      <c r="I999" s="1"/>
      <c r="J999" s="1"/>
      <c r="K999" s="1"/>
      <c r="L999" s="1"/>
      <c r="M999" s="1"/>
    </row>
    <row r="1000" spans="1:13" x14ac:dyDescent="0.2">
      <c r="A1000" s="2" t="s">
        <v>0</v>
      </c>
      <c r="B1000" s="29">
        <v>42901</v>
      </c>
      <c r="C1000" s="11">
        <v>-71.450632819800006</v>
      </c>
      <c r="D1000" s="11">
        <v>41.446755368399998</v>
      </c>
      <c r="E1000" s="5">
        <v>184</v>
      </c>
      <c r="G1000" s="8">
        <v>17.518799999999999</v>
      </c>
      <c r="H1000" s="1"/>
      <c r="I1000" s="1"/>
      <c r="J1000" s="1"/>
      <c r="K1000" s="1"/>
      <c r="L1000" s="1"/>
      <c r="M1000" s="1"/>
    </row>
    <row r="1001" spans="1:13" x14ac:dyDescent="0.2">
      <c r="A1001" s="2" t="s">
        <v>0</v>
      </c>
      <c r="B1001" s="29">
        <v>42901</v>
      </c>
      <c r="C1001" s="11">
        <v>-71.450714986500003</v>
      </c>
      <c r="D1001" s="11">
        <v>41.446752868399997</v>
      </c>
      <c r="E1001" s="5">
        <v>42</v>
      </c>
      <c r="G1001" s="8">
        <v>12.7334</v>
      </c>
      <c r="H1001" s="1"/>
      <c r="I1001" s="1"/>
      <c r="J1001" s="1"/>
      <c r="K1001" s="1"/>
      <c r="L1001" s="1"/>
      <c r="M1001" s="1"/>
    </row>
    <row r="1002" spans="1:13" x14ac:dyDescent="0.2">
      <c r="A1002" s="2" t="s">
        <v>0</v>
      </c>
      <c r="B1002" s="29">
        <v>42901</v>
      </c>
      <c r="C1002" s="11">
        <v>-71.450632486499998</v>
      </c>
      <c r="D1002" s="11">
        <v>41.446886534999997</v>
      </c>
      <c r="E1002" s="5">
        <v>118</v>
      </c>
      <c r="G1002" s="8">
        <v>15.294599999999999</v>
      </c>
      <c r="H1002" s="1"/>
      <c r="I1002" s="1"/>
      <c r="J1002" s="1"/>
      <c r="K1002" s="1"/>
      <c r="L1002" s="1"/>
      <c r="M1002" s="1"/>
    </row>
    <row r="1003" spans="1:13" x14ac:dyDescent="0.2">
      <c r="A1003" s="2" t="s">
        <v>0</v>
      </c>
      <c r="B1003" s="29">
        <v>42901</v>
      </c>
      <c r="C1003" s="11">
        <v>-71.4505903198</v>
      </c>
      <c r="D1003" s="11">
        <v>41.446987534999998</v>
      </c>
      <c r="E1003" s="5">
        <v>134</v>
      </c>
      <c r="G1003" s="8">
        <v>15.8338</v>
      </c>
      <c r="H1003" s="1"/>
      <c r="I1003" s="1"/>
      <c r="J1003" s="1"/>
      <c r="K1003" s="1"/>
      <c r="L1003" s="1"/>
      <c r="M1003" s="1"/>
    </row>
    <row r="1004" spans="1:13" x14ac:dyDescent="0.2">
      <c r="A1004" s="2" t="s">
        <v>0</v>
      </c>
      <c r="B1004" s="29">
        <v>42901</v>
      </c>
      <c r="C1004" s="11">
        <v>-71.450567653099995</v>
      </c>
      <c r="D1004" s="11">
        <v>41.447055701700002</v>
      </c>
      <c r="E1004" s="5">
        <v>166</v>
      </c>
      <c r="G1004" s="8">
        <v>16.912199999999999</v>
      </c>
      <c r="H1004" s="1"/>
      <c r="I1004" s="1"/>
      <c r="J1004" s="1"/>
      <c r="K1004" s="1"/>
      <c r="L1004" s="1"/>
      <c r="M1004" s="1"/>
    </row>
    <row r="1005" spans="1:13" x14ac:dyDescent="0.2">
      <c r="A1005" s="2" t="s">
        <v>0</v>
      </c>
      <c r="B1005" s="29">
        <v>42901</v>
      </c>
      <c r="C1005" s="11">
        <v>-71.450697653099994</v>
      </c>
      <c r="D1005" s="11">
        <v>41.446990701700003</v>
      </c>
      <c r="E1005" s="5">
        <v>107</v>
      </c>
      <c r="F1005" s="5">
        <v>13</v>
      </c>
      <c r="G1005" s="8">
        <v>14.9239</v>
      </c>
      <c r="H1005" s="1"/>
      <c r="I1005" s="1"/>
      <c r="J1005" s="1"/>
      <c r="K1005" s="1"/>
      <c r="L1005" s="1"/>
      <c r="M1005" s="1"/>
    </row>
    <row r="1006" spans="1:13" x14ac:dyDescent="0.2">
      <c r="A1006" s="2" t="s">
        <v>0</v>
      </c>
      <c r="B1006" s="29">
        <v>42901</v>
      </c>
      <c r="C1006" s="11">
        <v>-71.450886819700003</v>
      </c>
      <c r="D1006" s="11">
        <v>41.446972868400003</v>
      </c>
      <c r="E1006" s="5">
        <v>92</v>
      </c>
      <c r="G1006" s="8">
        <v>14.4184</v>
      </c>
      <c r="H1006" s="1"/>
      <c r="I1006" s="1"/>
      <c r="J1006" s="1"/>
      <c r="K1006" s="1"/>
      <c r="L1006" s="1"/>
      <c r="M1006" s="1"/>
    </row>
    <row r="1007" spans="1:13" x14ac:dyDescent="0.2">
      <c r="A1007" s="2" t="s">
        <v>0</v>
      </c>
      <c r="B1007" s="29">
        <v>42901</v>
      </c>
      <c r="C1007" s="11">
        <v>-71.450784486399996</v>
      </c>
      <c r="D1007" s="11">
        <v>41.447097701700002</v>
      </c>
      <c r="E1007" s="5">
        <v>104</v>
      </c>
      <c r="G1007" s="8">
        <v>14.822799999999999</v>
      </c>
      <c r="H1007" s="1"/>
      <c r="I1007" s="1"/>
      <c r="J1007" s="1"/>
      <c r="K1007" s="1"/>
      <c r="L1007" s="1"/>
      <c r="M1007" s="1"/>
    </row>
    <row r="1008" spans="1:13" x14ac:dyDescent="0.2">
      <c r="A1008" s="2" t="s">
        <v>0</v>
      </c>
      <c r="B1008" s="29">
        <v>42937</v>
      </c>
      <c r="C1008" s="11">
        <v>-71.449483653399994</v>
      </c>
      <c r="D1008" s="11">
        <v>41.448159868099999</v>
      </c>
      <c r="E1008" s="5">
        <v>552</v>
      </c>
      <c r="G1008" s="8">
        <v>36.443899999999999</v>
      </c>
      <c r="H1008" s="1"/>
      <c r="I1008" s="1"/>
      <c r="J1008" s="1"/>
      <c r="K1008" s="1"/>
      <c r="L1008" s="1"/>
      <c r="M1008" s="1"/>
    </row>
    <row r="1009" spans="1:13" x14ac:dyDescent="0.2">
      <c r="A1009" s="2" t="s">
        <v>0</v>
      </c>
      <c r="B1009" s="29">
        <v>42937</v>
      </c>
      <c r="C1009" s="11">
        <v>-71.449539486800006</v>
      </c>
      <c r="D1009" s="11">
        <v>41.4480970348</v>
      </c>
      <c r="E1009" s="5">
        <v>300</v>
      </c>
      <c r="F1009" s="5">
        <v>24</v>
      </c>
      <c r="G1009" s="8">
        <v>22.2059</v>
      </c>
      <c r="H1009" s="1"/>
      <c r="I1009" s="1"/>
      <c r="J1009" s="1"/>
      <c r="K1009" s="1"/>
      <c r="L1009" s="1"/>
      <c r="M1009" s="1"/>
    </row>
    <row r="1010" spans="1:13" x14ac:dyDescent="0.2">
      <c r="A1010" s="2" t="s">
        <v>0</v>
      </c>
      <c r="B1010" s="29">
        <v>42937</v>
      </c>
      <c r="C1010" s="11">
        <v>-71.449433781899998</v>
      </c>
      <c r="D1010" s="11">
        <v>41.448061638299997</v>
      </c>
      <c r="E1010" s="5">
        <v>579</v>
      </c>
      <c r="G1010" s="8">
        <v>37.9694</v>
      </c>
      <c r="H1010" s="1"/>
      <c r="I1010" s="1"/>
      <c r="J1010" s="1"/>
      <c r="K1010" s="1"/>
      <c r="L1010" s="1"/>
      <c r="M1010" s="1"/>
    </row>
    <row r="1011" spans="1:13" x14ac:dyDescent="0.2">
      <c r="A1011" s="2" t="s">
        <v>0</v>
      </c>
      <c r="B1011" s="29">
        <v>42937</v>
      </c>
      <c r="C1011" s="11">
        <v>-71.449489986800003</v>
      </c>
      <c r="D1011" s="11">
        <v>41.447939701499998</v>
      </c>
      <c r="E1011" s="5">
        <v>398</v>
      </c>
      <c r="G1011" s="8">
        <v>27.742900000000002</v>
      </c>
      <c r="H1011" s="1"/>
      <c r="I1011" s="1"/>
      <c r="J1011" s="1"/>
      <c r="K1011" s="1"/>
      <c r="L1011" s="1"/>
      <c r="M1011" s="1"/>
    </row>
    <row r="1012" spans="1:13" x14ac:dyDescent="0.2">
      <c r="A1012" s="2" t="s">
        <v>0</v>
      </c>
      <c r="B1012" s="29">
        <v>42937</v>
      </c>
      <c r="C1012" s="11">
        <v>-71.449404153499998</v>
      </c>
      <c r="D1012" s="11">
        <v>41.447915868099997</v>
      </c>
      <c r="E1012" s="5">
        <v>515</v>
      </c>
      <c r="F1012" s="5">
        <v>30</v>
      </c>
      <c r="G1012" s="8">
        <v>34.353400000000001</v>
      </c>
      <c r="H1012" s="1"/>
      <c r="I1012" s="1"/>
      <c r="J1012" s="1"/>
      <c r="K1012" s="1"/>
      <c r="L1012" s="1"/>
      <c r="M1012" s="1"/>
    </row>
    <row r="1013" spans="1:13" x14ac:dyDescent="0.2">
      <c r="A1013" s="2" t="s">
        <v>0</v>
      </c>
      <c r="B1013" s="29">
        <v>42937</v>
      </c>
      <c r="C1013" s="11">
        <v>-71.449461986800003</v>
      </c>
      <c r="D1013" s="11">
        <v>41.447825868099997</v>
      </c>
      <c r="E1013" s="5">
        <v>547</v>
      </c>
      <c r="G1013" s="8">
        <v>36.1614</v>
      </c>
      <c r="H1013" s="1"/>
      <c r="I1013" s="1"/>
      <c r="J1013" s="1"/>
      <c r="K1013" s="1"/>
      <c r="L1013" s="1"/>
      <c r="M1013" s="1"/>
    </row>
    <row r="1014" spans="1:13" x14ac:dyDescent="0.2">
      <c r="A1014" s="2" t="s">
        <v>0</v>
      </c>
      <c r="B1014" s="29">
        <v>42937</v>
      </c>
      <c r="C1014" s="11">
        <v>-71.449543486799996</v>
      </c>
      <c r="D1014" s="11">
        <v>41.447775868199997</v>
      </c>
      <c r="E1014" s="5">
        <v>147</v>
      </c>
      <c r="G1014" s="8">
        <v>13.561399999999999</v>
      </c>
      <c r="H1014" s="1"/>
      <c r="I1014" s="1"/>
      <c r="J1014" s="1"/>
      <c r="K1014" s="1"/>
      <c r="L1014" s="1"/>
      <c r="M1014" s="1"/>
    </row>
    <row r="1015" spans="1:13" x14ac:dyDescent="0.2">
      <c r="A1015" s="2" t="s">
        <v>0</v>
      </c>
      <c r="B1015" s="29">
        <v>42937</v>
      </c>
      <c r="C1015" s="11">
        <v>-71.449445153499994</v>
      </c>
      <c r="D1015" s="11">
        <v>41.447732701500001</v>
      </c>
      <c r="E1015" s="5">
        <v>485</v>
      </c>
      <c r="F1015" s="5">
        <v>36</v>
      </c>
      <c r="G1015" s="8">
        <v>32.6584</v>
      </c>
      <c r="H1015" s="1"/>
      <c r="I1015" s="1"/>
      <c r="J1015" s="1"/>
      <c r="K1015" s="1"/>
      <c r="L1015" s="1"/>
      <c r="M1015" s="1"/>
    </row>
    <row r="1016" spans="1:13" x14ac:dyDescent="0.2">
      <c r="A1016" s="2" t="s">
        <v>0</v>
      </c>
      <c r="B1016" s="29">
        <v>42937</v>
      </c>
      <c r="C1016" s="11">
        <v>-71.449300597600001</v>
      </c>
      <c r="D1016" s="11">
        <v>41.447696091399997</v>
      </c>
      <c r="E1016" s="5">
        <v>530</v>
      </c>
      <c r="G1016" s="8">
        <v>35.200899999999997</v>
      </c>
      <c r="H1016" s="1"/>
      <c r="I1016" s="1"/>
      <c r="J1016" s="1"/>
      <c r="K1016" s="1"/>
      <c r="L1016" s="1"/>
      <c r="M1016" s="1"/>
    </row>
    <row r="1017" spans="1:13" x14ac:dyDescent="0.2">
      <c r="A1017" s="2" t="s">
        <v>0</v>
      </c>
      <c r="B1017" s="29">
        <v>42937</v>
      </c>
      <c r="C1017" s="11">
        <v>-71.449413986799996</v>
      </c>
      <c r="D1017" s="11">
        <v>41.447632201499999</v>
      </c>
      <c r="E1017" s="5">
        <v>302</v>
      </c>
      <c r="G1017" s="8">
        <v>22.318899999999999</v>
      </c>
      <c r="H1017" s="1"/>
      <c r="I1017" s="1"/>
      <c r="J1017" s="1"/>
      <c r="K1017" s="1"/>
      <c r="L1017" s="1"/>
      <c r="M1017" s="1"/>
    </row>
    <row r="1018" spans="1:13" x14ac:dyDescent="0.2">
      <c r="A1018" s="2" t="s">
        <v>0</v>
      </c>
      <c r="B1018" s="29">
        <v>42937</v>
      </c>
      <c r="C1018" s="11">
        <v>-71.449522153499998</v>
      </c>
      <c r="D1018" s="11">
        <v>41.447605701500002</v>
      </c>
      <c r="E1018" s="5">
        <v>92</v>
      </c>
      <c r="F1018" s="5">
        <v>1</v>
      </c>
      <c r="G1018" s="8">
        <v>10.453900000000001</v>
      </c>
      <c r="H1018" s="1"/>
      <c r="I1018" s="1"/>
      <c r="J1018" s="1"/>
      <c r="K1018" s="1"/>
      <c r="L1018" s="1"/>
      <c r="M1018" s="1"/>
    </row>
    <row r="1019" spans="1:13" x14ac:dyDescent="0.2">
      <c r="A1019" s="2" t="s">
        <v>0</v>
      </c>
      <c r="B1019" s="29">
        <v>42937</v>
      </c>
      <c r="C1019" s="11">
        <v>-71.449455486800005</v>
      </c>
      <c r="D1019" s="11">
        <v>41.4475685349</v>
      </c>
      <c r="E1019" s="5">
        <v>334</v>
      </c>
      <c r="G1019" s="8">
        <v>24.126900000000003</v>
      </c>
      <c r="H1019" s="1"/>
      <c r="I1019" s="1"/>
      <c r="J1019" s="1"/>
      <c r="K1019" s="1"/>
      <c r="L1019" s="1"/>
      <c r="M1019" s="1"/>
    </row>
    <row r="1020" spans="1:13" x14ac:dyDescent="0.2">
      <c r="A1020" s="2" t="s">
        <v>0</v>
      </c>
      <c r="B1020" s="29">
        <v>42937</v>
      </c>
      <c r="C1020" s="11">
        <v>-71.449264986900005</v>
      </c>
      <c r="D1020" s="11">
        <v>41.447518534799997</v>
      </c>
      <c r="E1020" s="5">
        <v>578</v>
      </c>
      <c r="G1020" s="8">
        <v>37.9129</v>
      </c>
      <c r="H1020" s="1"/>
      <c r="I1020" s="1"/>
      <c r="J1020" s="1"/>
      <c r="K1020" s="1"/>
      <c r="L1020" s="1"/>
      <c r="M1020" s="1"/>
    </row>
    <row r="1021" spans="1:13" x14ac:dyDescent="0.2">
      <c r="A1021" s="2" t="s">
        <v>0</v>
      </c>
      <c r="B1021" s="29">
        <v>42937</v>
      </c>
      <c r="C1021" s="11">
        <v>-71.449379320199995</v>
      </c>
      <c r="D1021" s="11">
        <v>41.447418868200003</v>
      </c>
      <c r="E1021" s="5">
        <v>582</v>
      </c>
      <c r="F1021" s="5">
        <v>34</v>
      </c>
      <c r="G1021" s="8">
        <v>38.1389</v>
      </c>
      <c r="H1021" s="1"/>
      <c r="I1021" s="1"/>
      <c r="J1021" s="1"/>
      <c r="K1021" s="1"/>
      <c r="L1021" s="1"/>
      <c r="M1021" s="1"/>
    </row>
    <row r="1022" spans="1:13" x14ac:dyDescent="0.2">
      <c r="A1022" s="2" t="s">
        <v>0</v>
      </c>
      <c r="B1022" s="29">
        <v>42937</v>
      </c>
      <c r="C1022" s="11">
        <v>-71.449478153499996</v>
      </c>
      <c r="D1022" s="11">
        <v>41.447396534900001</v>
      </c>
      <c r="E1022" s="5">
        <v>240</v>
      </c>
      <c r="G1022" s="8">
        <v>18.815899999999999</v>
      </c>
      <c r="H1022" s="1"/>
      <c r="I1022" s="1"/>
      <c r="J1022" s="1"/>
      <c r="K1022" s="1"/>
      <c r="L1022" s="1"/>
      <c r="M1022" s="1"/>
    </row>
    <row r="1023" spans="1:13" x14ac:dyDescent="0.2">
      <c r="A1023" s="2" t="s">
        <v>0</v>
      </c>
      <c r="B1023" s="29">
        <v>42937</v>
      </c>
      <c r="C1023" s="11">
        <v>-71.449525153500005</v>
      </c>
      <c r="D1023" s="11">
        <v>41.447328534900002</v>
      </c>
      <c r="E1023" s="5">
        <v>111</v>
      </c>
      <c r="G1023" s="8">
        <v>11.5274</v>
      </c>
      <c r="H1023" s="1"/>
      <c r="I1023" s="1"/>
      <c r="J1023" s="1"/>
      <c r="K1023" s="1"/>
      <c r="L1023" s="1"/>
      <c r="M1023" s="1"/>
    </row>
    <row r="1024" spans="1:13" x14ac:dyDescent="0.2">
      <c r="A1024" s="2" t="s">
        <v>0</v>
      </c>
      <c r="B1024" s="29">
        <v>42937</v>
      </c>
      <c r="C1024" s="11">
        <v>-71.449395153500006</v>
      </c>
      <c r="D1024" s="11">
        <v>41.447305701600001</v>
      </c>
      <c r="E1024" s="5">
        <v>354</v>
      </c>
      <c r="G1024" s="8">
        <v>25.256900000000002</v>
      </c>
      <c r="H1024" s="1"/>
      <c r="I1024" s="1"/>
      <c r="J1024" s="1"/>
      <c r="K1024" s="1"/>
      <c r="L1024" s="1"/>
      <c r="M1024" s="1"/>
    </row>
    <row r="1025" spans="1:13" x14ac:dyDescent="0.2">
      <c r="A1025" s="2" t="s">
        <v>0</v>
      </c>
      <c r="B1025" s="29">
        <v>42937</v>
      </c>
      <c r="C1025" s="11">
        <v>-71.449253820199999</v>
      </c>
      <c r="D1025" s="11">
        <v>41.447227368199997</v>
      </c>
      <c r="E1025" s="5">
        <v>588</v>
      </c>
      <c r="G1025" s="8">
        <v>38.477899999999998</v>
      </c>
      <c r="H1025" s="1"/>
      <c r="I1025" s="1"/>
      <c r="J1025" s="1"/>
      <c r="K1025" s="1"/>
      <c r="L1025" s="1"/>
      <c r="M1025" s="1"/>
    </row>
    <row r="1026" spans="1:13" x14ac:dyDescent="0.2">
      <c r="A1026" s="2" t="s">
        <v>0</v>
      </c>
      <c r="B1026" s="29">
        <v>42937</v>
      </c>
      <c r="C1026" s="11">
        <v>-71.449330320200005</v>
      </c>
      <c r="D1026" s="11">
        <v>41.4471978682</v>
      </c>
      <c r="E1026" s="5">
        <v>552</v>
      </c>
      <c r="G1026" s="8">
        <v>36.443899999999999</v>
      </c>
      <c r="H1026" s="1"/>
      <c r="I1026" s="1"/>
      <c r="J1026" s="1"/>
      <c r="K1026" s="1"/>
      <c r="L1026" s="1"/>
      <c r="M1026" s="1"/>
    </row>
    <row r="1027" spans="1:13" x14ac:dyDescent="0.2">
      <c r="A1027" s="2" t="s">
        <v>0</v>
      </c>
      <c r="B1027" s="29">
        <v>42937</v>
      </c>
      <c r="C1027" s="11">
        <v>-71.449470320200007</v>
      </c>
      <c r="D1027" s="11">
        <v>41.4471970349</v>
      </c>
      <c r="E1027" s="5">
        <v>380</v>
      </c>
      <c r="F1027" s="5">
        <v>33</v>
      </c>
      <c r="G1027" s="8">
        <v>26.725899999999999</v>
      </c>
      <c r="H1027" s="1"/>
      <c r="I1027" s="1"/>
      <c r="J1027" s="1"/>
      <c r="K1027" s="1"/>
      <c r="L1027" s="1"/>
      <c r="M1027" s="1"/>
    </row>
    <row r="1028" spans="1:13" x14ac:dyDescent="0.2">
      <c r="A1028" s="2" t="s">
        <v>0</v>
      </c>
      <c r="B1028" s="29">
        <v>42937</v>
      </c>
      <c r="C1028" s="11">
        <v>-71.449561820100001</v>
      </c>
      <c r="D1028" s="11">
        <v>41.447163868300002</v>
      </c>
      <c r="E1028" s="5">
        <v>205</v>
      </c>
      <c r="G1028" s="8">
        <v>16.8384</v>
      </c>
      <c r="H1028" s="1"/>
      <c r="I1028" s="1"/>
      <c r="J1028" s="1"/>
      <c r="K1028" s="1"/>
      <c r="L1028" s="1"/>
      <c r="M1028" s="1"/>
    </row>
    <row r="1029" spans="1:13" x14ac:dyDescent="0.2">
      <c r="A1029" s="2" t="s">
        <v>0</v>
      </c>
      <c r="B1029" s="29">
        <v>42937</v>
      </c>
      <c r="C1029" s="11">
        <v>-71.449470653500001</v>
      </c>
      <c r="D1029" s="11">
        <v>41.447118368300004</v>
      </c>
      <c r="E1029" s="5">
        <v>452</v>
      </c>
      <c r="G1029" s="8">
        <v>30.793900000000001</v>
      </c>
      <c r="H1029" s="1"/>
      <c r="I1029" s="1"/>
      <c r="J1029" s="1"/>
      <c r="K1029" s="1"/>
      <c r="L1029" s="1"/>
      <c r="M1029" s="1"/>
    </row>
    <row r="1030" spans="1:13" x14ac:dyDescent="0.2">
      <c r="A1030" s="2" t="s">
        <v>0</v>
      </c>
      <c r="B1030" s="29">
        <v>42937</v>
      </c>
      <c r="C1030" s="11">
        <v>-71.449362653500003</v>
      </c>
      <c r="D1030" s="11">
        <v>41.447078034900002</v>
      </c>
      <c r="E1030" s="5">
        <v>492</v>
      </c>
      <c r="G1030" s="8">
        <v>33.053899999999999</v>
      </c>
      <c r="H1030" s="1"/>
      <c r="I1030" s="1"/>
      <c r="J1030" s="1"/>
      <c r="K1030" s="1"/>
      <c r="L1030" s="1"/>
      <c r="M1030" s="1"/>
    </row>
    <row r="1031" spans="1:13" x14ac:dyDescent="0.2">
      <c r="A1031" s="2" t="s">
        <v>0</v>
      </c>
      <c r="B1031" s="29">
        <v>42937</v>
      </c>
      <c r="C1031" s="11">
        <v>-71.449466153499998</v>
      </c>
      <c r="D1031" s="11">
        <v>41.447029035</v>
      </c>
      <c r="E1031" s="5">
        <v>374</v>
      </c>
      <c r="F1031" s="5">
        <v>32</v>
      </c>
      <c r="G1031" s="8">
        <v>26.386900000000001</v>
      </c>
      <c r="H1031" s="1"/>
      <c r="I1031" s="1"/>
      <c r="J1031" s="1"/>
      <c r="K1031" s="1"/>
      <c r="L1031" s="1"/>
      <c r="M1031" s="1"/>
    </row>
    <row r="1032" spans="1:13" x14ac:dyDescent="0.2">
      <c r="A1032" s="2" t="s">
        <v>0</v>
      </c>
      <c r="B1032" s="29">
        <v>42937</v>
      </c>
      <c r="C1032" s="11">
        <v>-71.4495496535</v>
      </c>
      <c r="D1032" s="11">
        <v>41.446947201699999</v>
      </c>
      <c r="E1032" s="5">
        <v>340</v>
      </c>
      <c r="G1032" s="8">
        <v>24.465900000000001</v>
      </c>
      <c r="H1032" s="1"/>
      <c r="I1032" s="1"/>
      <c r="J1032" s="1"/>
      <c r="K1032" s="1"/>
      <c r="L1032" s="1"/>
      <c r="M1032" s="1"/>
    </row>
    <row r="1033" spans="1:13" x14ac:dyDescent="0.2">
      <c r="A1033" s="2" t="s">
        <v>0</v>
      </c>
      <c r="B1033" s="29">
        <v>42937</v>
      </c>
      <c r="C1033" s="11">
        <v>-71.449446320199996</v>
      </c>
      <c r="D1033" s="11">
        <v>41.446901868300003</v>
      </c>
      <c r="E1033" s="5">
        <v>460</v>
      </c>
      <c r="G1033" s="8">
        <v>31.245900000000002</v>
      </c>
      <c r="H1033" s="1"/>
      <c r="I1033" s="1"/>
      <c r="J1033" s="1"/>
      <c r="K1033" s="1"/>
      <c r="L1033" s="1"/>
      <c r="M1033" s="1"/>
    </row>
    <row r="1034" spans="1:13" x14ac:dyDescent="0.2">
      <c r="A1034" s="2" t="s">
        <v>0</v>
      </c>
      <c r="B1034" s="29">
        <v>42937</v>
      </c>
      <c r="C1034" s="11">
        <v>-71.449449320200003</v>
      </c>
      <c r="D1034" s="11">
        <v>41.446816535000004</v>
      </c>
      <c r="E1034" s="5">
        <v>438</v>
      </c>
      <c r="F1034" s="5">
        <v>31</v>
      </c>
      <c r="G1034" s="8">
        <v>30.0029</v>
      </c>
      <c r="H1034" s="1"/>
      <c r="I1034" s="1"/>
      <c r="J1034" s="1"/>
      <c r="K1034" s="1"/>
      <c r="L1034" s="1"/>
      <c r="M1034" s="1"/>
    </row>
    <row r="1035" spans="1:13" x14ac:dyDescent="0.2">
      <c r="A1035" s="2" t="s">
        <v>0</v>
      </c>
      <c r="B1035" s="29">
        <v>42937</v>
      </c>
      <c r="C1035" s="11">
        <v>-71.449630486800004</v>
      </c>
      <c r="D1035" s="11">
        <v>41.446842868300003</v>
      </c>
      <c r="E1035" s="5">
        <v>395</v>
      </c>
      <c r="G1035" s="8">
        <v>27.573399999999999</v>
      </c>
      <c r="H1035" s="1"/>
      <c r="I1035" s="1"/>
      <c r="J1035" s="1"/>
      <c r="K1035" s="1"/>
      <c r="L1035" s="1"/>
      <c r="M1035" s="1"/>
    </row>
    <row r="1036" spans="1:13" x14ac:dyDescent="0.2">
      <c r="A1036" s="2" t="s">
        <v>0</v>
      </c>
      <c r="B1036" s="29">
        <v>42937</v>
      </c>
      <c r="C1036" s="11">
        <v>-71.449625820099996</v>
      </c>
      <c r="D1036" s="11">
        <v>41.446786368300003</v>
      </c>
      <c r="E1036" s="5">
        <v>524</v>
      </c>
      <c r="G1036" s="8">
        <v>34.861899999999999</v>
      </c>
      <c r="H1036" s="1"/>
      <c r="I1036" s="1"/>
      <c r="J1036" s="1"/>
      <c r="K1036" s="1"/>
      <c r="L1036" s="1"/>
      <c r="M1036" s="1"/>
    </row>
    <row r="1037" spans="1:13" x14ac:dyDescent="0.2">
      <c r="A1037" s="2" t="s">
        <v>0</v>
      </c>
      <c r="B1037" s="29">
        <v>42937</v>
      </c>
      <c r="C1037" s="11">
        <v>-71.449711486799998</v>
      </c>
      <c r="D1037" s="11">
        <v>41.446735535000002</v>
      </c>
      <c r="E1037" s="5">
        <v>482</v>
      </c>
      <c r="F1037" s="5">
        <v>35</v>
      </c>
      <c r="G1037" s="8">
        <v>32.488900000000001</v>
      </c>
      <c r="H1037" s="1"/>
      <c r="I1037" s="1"/>
      <c r="J1037" s="1"/>
      <c r="K1037" s="1"/>
      <c r="L1037" s="1"/>
      <c r="M1037" s="1"/>
    </row>
    <row r="1038" spans="1:13" x14ac:dyDescent="0.2">
      <c r="A1038" s="2" t="s">
        <v>0</v>
      </c>
      <c r="B1038" s="29">
        <v>42937</v>
      </c>
      <c r="C1038" s="11">
        <v>-71.449835486699996</v>
      </c>
      <c r="D1038" s="11">
        <v>41.446782701700002</v>
      </c>
      <c r="E1038" s="5">
        <v>377</v>
      </c>
      <c r="G1038" s="8">
        <v>26.5564</v>
      </c>
      <c r="H1038" s="1"/>
      <c r="I1038" s="1"/>
      <c r="J1038" s="1"/>
      <c r="K1038" s="1"/>
      <c r="L1038" s="1"/>
      <c r="M1038" s="1"/>
    </row>
    <row r="1039" spans="1:13" x14ac:dyDescent="0.2">
      <c r="A1039" s="2" t="s">
        <v>0</v>
      </c>
      <c r="B1039" s="29">
        <v>42937</v>
      </c>
      <c r="C1039" s="11">
        <v>-71.449914153400002</v>
      </c>
      <c r="D1039" s="11">
        <v>41.446813534999997</v>
      </c>
      <c r="E1039" s="5">
        <v>250</v>
      </c>
      <c r="G1039" s="8">
        <v>19.3809</v>
      </c>
      <c r="H1039" s="1"/>
      <c r="I1039" s="1"/>
      <c r="J1039" s="1"/>
      <c r="K1039" s="1"/>
      <c r="L1039" s="1"/>
      <c r="M1039" s="1"/>
    </row>
    <row r="1040" spans="1:13" x14ac:dyDescent="0.2">
      <c r="A1040" s="2" t="s">
        <v>0</v>
      </c>
      <c r="B1040" s="29">
        <v>42937</v>
      </c>
      <c r="C1040" s="11">
        <v>-71.449948986699994</v>
      </c>
      <c r="D1040" s="11">
        <v>41.446741535000001</v>
      </c>
      <c r="E1040" s="5">
        <v>364</v>
      </c>
      <c r="F1040" s="5">
        <v>25</v>
      </c>
      <c r="G1040" s="8">
        <v>25.821899999999999</v>
      </c>
      <c r="H1040" s="1"/>
      <c r="I1040" s="1"/>
      <c r="J1040" s="1"/>
      <c r="K1040" s="1"/>
      <c r="L1040" s="1"/>
      <c r="M1040" s="1"/>
    </row>
    <row r="1041" spans="1:13" x14ac:dyDescent="0.2">
      <c r="A1041" s="2" t="s">
        <v>0</v>
      </c>
      <c r="B1041" s="29">
        <v>42937</v>
      </c>
      <c r="C1041" s="11">
        <v>-71.450004986699994</v>
      </c>
      <c r="D1041" s="11">
        <v>41.4466610351</v>
      </c>
      <c r="E1041" s="5">
        <v>363</v>
      </c>
      <c r="G1041" s="8">
        <v>25.7654</v>
      </c>
      <c r="H1041" s="1"/>
      <c r="I1041" s="1"/>
      <c r="J1041" s="1"/>
      <c r="K1041" s="1"/>
      <c r="L1041" s="1"/>
      <c r="M1041" s="1"/>
    </row>
    <row r="1042" spans="1:13" x14ac:dyDescent="0.2">
      <c r="A1042" s="2" t="s">
        <v>0</v>
      </c>
      <c r="B1042" s="29">
        <v>42937</v>
      </c>
      <c r="C1042" s="11">
        <v>-71.450012486700004</v>
      </c>
      <c r="D1042" s="11">
        <v>41.446763368399999</v>
      </c>
      <c r="E1042" s="5">
        <v>360</v>
      </c>
      <c r="G1042" s="8">
        <v>25.5959</v>
      </c>
      <c r="H1042" s="1"/>
      <c r="I1042" s="1"/>
      <c r="J1042" s="1"/>
      <c r="K1042" s="1"/>
      <c r="L1042" s="1"/>
      <c r="M1042" s="1"/>
    </row>
    <row r="1043" spans="1:13" x14ac:dyDescent="0.2">
      <c r="A1043" s="2" t="s">
        <v>0</v>
      </c>
      <c r="B1043" s="29">
        <v>42937</v>
      </c>
      <c r="C1043" s="11">
        <v>-71.450012486700004</v>
      </c>
      <c r="D1043" s="11">
        <v>41.446866534999998</v>
      </c>
      <c r="E1043" s="5">
        <v>232</v>
      </c>
      <c r="G1043" s="8">
        <v>18.363900000000001</v>
      </c>
      <c r="H1043" s="1"/>
      <c r="I1043" s="1"/>
      <c r="J1043" s="1"/>
      <c r="K1043" s="1"/>
      <c r="L1043" s="1"/>
      <c r="M1043" s="1"/>
    </row>
    <row r="1044" spans="1:13" x14ac:dyDescent="0.2">
      <c r="A1044" s="2" t="s">
        <v>0</v>
      </c>
      <c r="B1044" s="29">
        <v>42937</v>
      </c>
      <c r="C1044" s="11">
        <v>-71.450118486600005</v>
      </c>
      <c r="D1044" s="11">
        <v>41.446807201699997</v>
      </c>
      <c r="E1044" s="5">
        <v>354</v>
      </c>
      <c r="F1044" s="5">
        <v>26</v>
      </c>
      <c r="G1044" s="8">
        <v>25.256900000000002</v>
      </c>
      <c r="H1044" s="1"/>
      <c r="I1044" s="1"/>
      <c r="J1044" s="1"/>
      <c r="K1044" s="1"/>
      <c r="L1044" s="1"/>
      <c r="M1044" s="1"/>
    </row>
    <row r="1045" spans="1:13" x14ac:dyDescent="0.2">
      <c r="A1045" s="2" t="s">
        <v>0</v>
      </c>
      <c r="B1045" s="29">
        <v>42937</v>
      </c>
      <c r="C1045" s="11">
        <v>-71.450124486600004</v>
      </c>
      <c r="D1045" s="11">
        <v>41.446698035099999</v>
      </c>
      <c r="E1045" s="5">
        <v>436</v>
      </c>
      <c r="G1045" s="8">
        <v>29.889900000000001</v>
      </c>
      <c r="H1045" s="1"/>
      <c r="I1045" s="1"/>
      <c r="J1045" s="1"/>
      <c r="K1045" s="1"/>
      <c r="L1045" s="1"/>
      <c r="M1045" s="1"/>
    </row>
    <row r="1046" spans="1:13" x14ac:dyDescent="0.2">
      <c r="A1046" s="2" t="s">
        <v>0</v>
      </c>
      <c r="B1046" s="29">
        <v>42937</v>
      </c>
      <c r="C1046" s="11">
        <v>-71.450186153299995</v>
      </c>
      <c r="D1046" s="11">
        <v>41.446786368399998</v>
      </c>
      <c r="E1046" s="5">
        <v>404</v>
      </c>
      <c r="G1046" s="8">
        <v>28.081900000000001</v>
      </c>
      <c r="H1046" s="1"/>
      <c r="I1046" s="1"/>
      <c r="J1046" s="1"/>
      <c r="K1046" s="1"/>
      <c r="L1046" s="1"/>
      <c r="M1046" s="1"/>
    </row>
    <row r="1047" spans="1:13" x14ac:dyDescent="0.2">
      <c r="A1047" s="2" t="s">
        <v>0</v>
      </c>
      <c r="B1047" s="29">
        <v>42937</v>
      </c>
      <c r="C1047" s="11">
        <v>-71.450184653299999</v>
      </c>
      <c r="D1047" s="11">
        <v>41.446877201699998</v>
      </c>
      <c r="E1047" s="5">
        <v>292</v>
      </c>
      <c r="G1047" s="8">
        <v>21.753900000000002</v>
      </c>
      <c r="H1047" s="1"/>
      <c r="I1047" s="1"/>
      <c r="J1047" s="1"/>
      <c r="K1047" s="1"/>
      <c r="L1047" s="1"/>
      <c r="M1047" s="1"/>
    </row>
    <row r="1048" spans="1:13" x14ac:dyDescent="0.2">
      <c r="A1048" s="2" t="s">
        <v>0</v>
      </c>
      <c r="B1048" s="29">
        <v>42937</v>
      </c>
      <c r="C1048" s="11">
        <v>-71.450211819900005</v>
      </c>
      <c r="D1048" s="11">
        <v>41.4467412017</v>
      </c>
      <c r="E1048" s="5">
        <v>444</v>
      </c>
      <c r="F1048" s="5">
        <v>29</v>
      </c>
      <c r="G1048" s="8">
        <v>30.341900000000003</v>
      </c>
      <c r="H1048" s="1"/>
      <c r="I1048" s="1"/>
      <c r="J1048" s="1"/>
      <c r="K1048" s="1"/>
      <c r="L1048" s="1"/>
      <c r="M1048" s="1"/>
    </row>
    <row r="1049" spans="1:13" x14ac:dyDescent="0.2">
      <c r="A1049" s="2" t="s">
        <v>0</v>
      </c>
      <c r="B1049" s="29">
        <v>42937</v>
      </c>
      <c r="C1049" s="11">
        <v>-71.450254986600001</v>
      </c>
      <c r="D1049" s="11">
        <v>41.446646701699997</v>
      </c>
      <c r="E1049" s="5">
        <v>478</v>
      </c>
      <c r="G1049" s="8">
        <v>32.262900000000002</v>
      </c>
      <c r="H1049" s="1"/>
      <c r="I1049" s="1"/>
      <c r="J1049" s="1"/>
      <c r="K1049" s="1"/>
      <c r="L1049" s="1"/>
      <c r="M1049" s="1"/>
    </row>
    <row r="1050" spans="1:13" x14ac:dyDescent="0.2">
      <c r="A1050" s="2" t="s">
        <v>0</v>
      </c>
      <c r="B1050" s="29">
        <v>42937</v>
      </c>
      <c r="C1050" s="11">
        <v>-71.450325653199997</v>
      </c>
      <c r="D1050" s="11">
        <v>41.446617701699999</v>
      </c>
      <c r="E1050" s="5">
        <v>515</v>
      </c>
      <c r="G1050" s="8">
        <v>34.353400000000001</v>
      </c>
      <c r="H1050" s="1"/>
      <c r="I1050" s="1"/>
      <c r="J1050" s="1"/>
      <c r="K1050" s="1"/>
      <c r="L1050" s="1"/>
      <c r="M1050" s="1"/>
    </row>
    <row r="1051" spans="1:13" x14ac:dyDescent="0.2">
      <c r="A1051" s="2" t="s">
        <v>0</v>
      </c>
      <c r="B1051" s="29">
        <v>42937</v>
      </c>
      <c r="C1051" s="11">
        <v>-71.450323153200003</v>
      </c>
      <c r="D1051" s="11">
        <v>41.446741535000001</v>
      </c>
      <c r="E1051" s="5">
        <v>495</v>
      </c>
      <c r="G1051" s="8">
        <v>33.223399999999998</v>
      </c>
      <c r="H1051" s="1"/>
      <c r="I1051" s="1"/>
      <c r="J1051" s="1"/>
      <c r="K1051" s="1"/>
      <c r="L1051" s="1"/>
      <c r="M1051" s="1"/>
    </row>
    <row r="1052" spans="1:13" x14ac:dyDescent="0.2">
      <c r="A1052" s="2" t="s">
        <v>0</v>
      </c>
      <c r="B1052" s="29">
        <v>42937</v>
      </c>
      <c r="C1052" s="11">
        <v>-71.450303153199997</v>
      </c>
      <c r="D1052" s="11">
        <v>41.446874534999999</v>
      </c>
      <c r="E1052" s="5">
        <v>320</v>
      </c>
      <c r="G1052" s="8">
        <v>23.335900000000002</v>
      </c>
      <c r="H1052" s="1"/>
      <c r="I1052" s="1"/>
      <c r="J1052" s="1"/>
      <c r="K1052" s="1"/>
      <c r="L1052" s="1"/>
      <c r="M1052" s="1"/>
    </row>
    <row r="1053" spans="1:13" x14ac:dyDescent="0.2">
      <c r="A1053" s="2" t="s">
        <v>0</v>
      </c>
      <c r="B1053" s="29">
        <v>42937</v>
      </c>
      <c r="C1053" s="11">
        <v>-71.450313819900003</v>
      </c>
      <c r="D1053" s="11">
        <v>41.4469637017</v>
      </c>
      <c r="E1053" s="5">
        <v>252</v>
      </c>
      <c r="F1053" s="5">
        <v>21</v>
      </c>
      <c r="G1053" s="8">
        <v>19.4939</v>
      </c>
      <c r="H1053" s="1"/>
      <c r="I1053" s="1"/>
      <c r="J1053" s="1"/>
      <c r="K1053" s="1"/>
      <c r="L1053" s="1"/>
      <c r="M1053" s="1"/>
    </row>
    <row r="1054" spans="1:13" x14ac:dyDescent="0.2">
      <c r="A1054" s="2" t="s">
        <v>0</v>
      </c>
      <c r="B1054" s="29">
        <v>42937</v>
      </c>
      <c r="C1054" s="11">
        <v>-71.4503883199</v>
      </c>
      <c r="D1054" s="11">
        <v>41.447021701700002</v>
      </c>
      <c r="E1054" s="5">
        <v>188</v>
      </c>
      <c r="G1054" s="8">
        <v>15.8779</v>
      </c>
      <c r="H1054" s="1"/>
      <c r="I1054" s="1"/>
      <c r="J1054" s="1"/>
      <c r="K1054" s="1"/>
      <c r="L1054" s="1"/>
      <c r="M1054" s="1"/>
    </row>
    <row r="1055" spans="1:13" x14ac:dyDescent="0.2">
      <c r="A1055" s="2" t="s">
        <v>0</v>
      </c>
      <c r="B1055" s="29">
        <v>42937</v>
      </c>
      <c r="C1055" s="11">
        <v>-71.450435653200003</v>
      </c>
      <c r="D1055" s="11">
        <v>41.446855034999999</v>
      </c>
      <c r="E1055" s="5">
        <v>259</v>
      </c>
      <c r="G1055" s="8">
        <v>19.889399999999998</v>
      </c>
      <c r="H1055" s="1"/>
      <c r="I1055" s="1"/>
      <c r="J1055" s="1"/>
      <c r="K1055" s="1"/>
      <c r="L1055" s="1"/>
      <c r="M1055" s="1"/>
    </row>
    <row r="1056" spans="1:13" x14ac:dyDescent="0.2">
      <c r="A1056" s="2" t="s">
        <v>0</v>
      </c>
      <c r="B1056" s="29">
        <v>42937</v>
      </c>
      <c r="C1056" s="11">
        <v>-71.450481986499994</v>
      </c>
      <c r="D1056" s="11">
        <v>41.446711368400003</v>
      </c>
      <c r="E1056" s="5">
        <v>541</v>
      </c>
      <c r="F1056" s="5">
        <v>30</v>
      </c>
      <c r="G1056" s="8">
        <v>35.822400000000002</v>
      </c>
      <c r="H1056" s="1"/>
      <c r="I1056" s="1"/>
      <c r="J1056" s="1"/>
      <c r="K1056" s="1"/>
      <c r="L1056" s="1"/>
      <c r="M1056" s="1"/>
    </row>
    <row r="1057" spans="1:13" x14ac:dyDescent="0.2">
      <c r="A1057" s="2" t="s">
        <v>0</v>
      </c>
      <c r="B1057" s="29">
        <v>42937</v>
      </c>
      <c r="C1057" s="11">
        <v>-71.450543486499996</v>
      </c>
      <c r="D1057" s="11">
        <v>41.446614368399999</v>
      </c>
      <c r="E1057" s="5">
        <v>342</v>
      </c>
      <c r="G1057" s="8">
        <v>24.578900000000001</v>
      </c>
      <c r="H1057" s="1"/>
      <c r="I1057" s="1"/>
      <c r="J1057" s="1"/>
      <c r="K1057" s="1"/>
      <c r="L1057" s="1"/>
      <c r="M1057" s="1"/>
    </row>
    <row r="1058" spans="1:13" x14ac:dyDescent="0.2">
      <c r="A1058" s="2" t="s">
        <v>0</v>
      </c>
      <c r="B1058" s="29">
        <v>42937</v>
      </c>
      <c r="C1058" s="11">
        <v>-71.450600437600002</v>
      </c>
      <c r="D1058" s="11">
        <v>41.446526373099999</v>
      </c>
      <c r="E1058" s="5">
        <v>68</v>
      </c>
      <c r="G1058" s="8">
        <v>9.0978999999999992</v>
      </c>
      <c r="H1058" s="1"/>
      <c r="I1058" s="1"/>
      <c r="J1058" s="1"/>
      <c r="K1058" s="1"/>
      <c r="L1058" s="1"/>
      <c r="M1058" s="1"/>
    </row>
    <row r="1059" spans="1:13" x14ac:dyDescent="0.2">
      <c r="A1059" s="2" t="s">
        <v>0</v>
      </c>
      <c r="B1059" s="29">
        <v>42937</v>
      </c>
      <c r="C1059" s="11">
        <v>-71.450570986499997</v>
      </c>
      <c r="D1059" s="11">
        <v>41.4466920351</v>
      </c>
      <c r="E1059" s="5">
        <v>402</v>
      </c>
      <c r="G1059" s="8">
        <v>27.968900000000001</v>
      </c>
      <c r="H1059" s="1"/>
      <c r="I1059" s="1"/>
      <c r="J1059" s="1"/>
      <c r="K1059" s="1"/>
      <c r="L1059" s="1"/>
      <c r="M1059" s="1"/>
    </row>
    <row r="1060" spans="1:13" x14ac:dyDescent="0.2">
      <c r="A1060" s="2" t="s">
        <v>0</v>
      </c>
      <c r="B1060" s="29">
        <v>42937</v>
      </c>
      <c r="C1060" s="11">
        <v>-71.450524653200006</v>
      </c>
      <c r="D1060" s="11">
        <v>41.446822535000003</v>
      </c>
      <c r="E1060" s="5">
        <v>256</v>
      </c>
      <c r="F1060" s="5">
        <v>20</v>
      </c>
      <c r="G1060" s="8">
        <v>19.719899999999999</v>
      </c>
      <c r="H1060" s="1"/>
      <c r="I1060" s="1"/>
      <c r="J1060" s="1"/>
      <c r="K1060" s="1"/>
      <c r="L1060" s="1"/>
      <c r="M1060" s="1"/>
    </row>
    <row r="1061" spans="1:13" x14ac:dyDescent="0.2">
      <c r="A1061" s="2" t="s">
        <v>0</v>
      </c>
      <c r="B1061" s="29">
        <v>42937</v>
      </c>
      <c r="C1061" s="11">
        <v>-71.450481986499994</v>
      </c>
      <c r="D1061" s="11">
        <v>41.446931701700002</v>
      </c>
      <c r="E1061" s="5">
        <v>233</v>
      </c>
      <c r="G1061" s="8">
        <v>18.420400000000001</v>
      </c>
      <c r="H1061" s="1"/>
      <c r="I1061" s="1"/>
      <c r="J1061" s="1"/>
      <c r="K1061" s="1"/>
      <c r="L1061" s="1"/>
      <c r="M1061" s="1"/>
    </row>
    <row r="1062" spans="1:13" x14ac:dyDescent="0.2">
      <c r="A1062" s="2" t="s">
        <v>0</v>
      </c>
      <c r="B1062" s="29">
        <v>42937</v>
      </c>
      <c r="C1062" s="11">
        <v>-71.450487486499995</v>
      </c>
      <c r="D1062" s="11">
        <v>41.447031368300003</v>
      </c>
      <c r="E1062" s="5">
        <v>183</v>
      </c>
      <c r="G1062" s="8">
        <v>15.595400000000001</v>
      </c>
      <c r="H1062" s="1"/>
      <c r="I1062" s="1"/>
      <c r="J1062" s="1"/>
      <c r="K1062" s="1"/>
      <c r="L1062" s="1"/>
      <c r="M1062" s="1"/>
    </row>
    <row r="1063" spans="1:13" x14ac:dyDescent="0.2">
      <c r="A1063" s="2" t="s">
        <v>0</v>
      </c>
      <c r="B1063" s="29">
        <v>42937</v>
      </c>
      <c r="C1063" s="11">
        <v>-71.450614653100004</v>
      </c>
      <c r="D1063" s="11">
        <v>41.446948034999998</v>
      </c>
      <c r="E1063" s="5">
        <v>133</v>
      </c>
      <c r="G1063" s="8">
        <v>12.770399999999999</v>
      </c>
      <c r="H1063" s="1"/>
      <c r="I1063" s="1"/>
      <c r="J1063" s="1"/>
      <c r="K1063" s="1"/>
      <c r="L1063" s="1"/>
      <c r="M1063" s="1"/>
    </row>
    <row r="1064" spans="1:13" x14ac:dyDescent="0.2">
      <c r="A1064" s="2" t="s">
        <v>0</v>
      </c>
      <c r="B1064" s="29">
        <v>42937</v>
      </c>
      <c r="C1064" s="11">
        <v>-71.450724486400006</v>
      </c>
      <c r="D1064" s="11">
        <v>41.446876535000001</v>
      </c>
      <c r="E1064" s="5">
        <v>105</v>
      </c>
      <c r="G1064" s="8">
        <v>11.1884</v>
      </c>
      <c r="H1064" s="1"/>
      <c r="I1064" s="1"/>
      <c r="J1064" s="1"/>
      <c r="K1064" s="1"/>
      <c r="L1064" s="1"/>
      <c r="M1064" s="1"/>
    </row>
    <row r="1065" spans="1:13" x14ac:dyDescent="0.2">
      <c r="A1065" s="2" t="s">
        <v>0</v>
      </c>
      <c r="B1065" s="29">
        <v>42937</v>
      </c>
      <c r="C1065" s="11">
        <v>-71.450656819800002</v>
      </c>
      <c r="D1065" s="11">
        <v>41.446955535000001</v>
      </c>
      <c r="E1065" s="5">
        <v>107</v>
      </c>
      <c r="G1065" s="8">
        <v>11.301400000000001</v>
      </c>
      <c r="H1065" s="1"/>
      <c r="I1065" s="1"/>
      <c r="J1065" s="1"/>
      <c r="K1065" s="1"/>
      <c r="L1065" s="1"/>
      <c r="M1065" s="1"/>
    </row>
    <row r="1066" spans="1:13" x14ac:dyDescent="0.2">
      <c r="A1066" s="2" t="s">
        <v>0</v>
      </c>
      <c r="B1066" s="29">
        <v>42937</v>
      </c>
      <c r="C1066" s="11">
        <v>-71.450582319800006</v>
      </c>
      <c r="D1066" s="11">
        <v>41.447058701700001</v>
      </c>
      <c r="E1066" s="5">
        <v>193</v>
      </c>
      <c r="F1066" s="5">
        <v>19</v>
      </c>
      <c r="G1066" s="8">
        <v>16.160399999999999</v>
      </c>
      <c r="H1066" s="1"/>
      <c r="I1066" s="1"/>
      <c r="J1066" s="1"/>
      <c r="K1066" s="1"/>
      <c r="L1066" s="1"/>
      <c r="M1066" s="1"/>
    </row>
    <row r="1067" spans="1:13" x14ac:dyDescent="0.2">
      <c r="A1067" s="2" t="s">
        <v>0</v>
      </c>
      <c r="B1067" s="29">
        <v>42937</v>
      </c>
      <c r="C1067" s="11">
        <v>-71.450733319799994</v>
      </c>
      <c r="D1067" s="11">
        <v>41.447032701700003</v>
      </c>
      <c r="E1067" s="5">
        <v>101</v>
      </c>
      <c r="G1067" s="8">
        <v>10.962399999999999</v>
      </c>
      <c r="H1067" s="1"/>
      <c r="I1067" s="1"/>
      <c r="J1067" s="1"/>
      <c r="K1067" s="1"/>
      <c r="L1067" s="1"/>
      <c r="M1067" s="1"/>
    </row>
    <row r="1068" spans="1:13" x14ac:dyDescent="0.2">
      <c r="A1068" s="2" t="s">
        <v>0</v>
      </c>
      <c r="B1068" s="29">
        <v>42937</v>
      </c>
      <c r="C1068" s="11">
        <v>-71.450827153099993</v>
      </c>
      <c r="D1068" s="11">
        <v>41.447016868299997</v>
      </c>
      <c r="E1068" s="5">
        <v>92</v>
      </c>
      <c r="G1068" s="8">
        <v>10.453900000000001</v>
      </c>
      <c r="H1068" s="1"/>
      <c r="I1068" s="1"/>
      <c r="J1068" s="1"/>
      <c r="K1068" s="1"/>
      <c r="L1068" s="1"/>
      <c r="M1068" s="1"/>
    </row>
    <row r="1069" spans="1:13" x14ac:dyDescent="0.2">
      <c r="A1069" s="2" t="s">
        <v>0</v>
      </c>
      <c r="B1069" s="29">
        <v>42937</v>
      </c>
      <c r="C1069" s="11">
        <v>-71.450735819800002</v>
      </c>
      <c r="D1069" s="11">
        <v>41.447121035000002</v>
      </c>
      <c r="E1069" s="5">
        <v>96</v>
      </c>
      <c r="G1069" s="8">
        <v>10.6799</v>
      </c>
      <c r="H1069" s="1"/>
      <c r="I1069" s="1"/>
      <c r="J1069" s="1"/>
      <c r="K1069" s="1"/>
      <c r="L1069" s="1"/>
      <c r="M1069" s="1"/>
    </row>
    <row r="1070" spans="1:13" x14ac:dyDescent="0.2">
      <c r="A1070" s="2" t="s">
        <v>0</v>
      </c>
      <c r="B1070" s="29">
        <v>42963</v>
      </c>
      <c r="C1070" s="11">
        <v>-71.449482653399997</v>
      </c>
      <c r="D1070" s="11">
        <v>41.448111368100001</v>
      </c>
      <c r="E1070" s="5">
        <v>524</v>
      </c>
      <c r="F1070" s="5">
        <v>44</v>
      </c>
      <c r="G1070" s="8">
        <v>32.708199999999998</v>
      </c>
      <c r="H1070" s="1"/>
      <c r="I1070" s="1"/>
      <c r="J1070" s="1"/>
      <c r="K1070" s="1"/>
      <c r="L1070" s="1"/>
      <c r="M1070" s="1"/>
    </row>
    <row r="1071" spans="1:13" x14ac:dyDescent="0.2">
      <c r="A1071" s="2" t="s">
        <v>0</v>
      </c>
      <c r="B1071" s="29">
        <v>42963</v>
      </c>
      <c r="C1071" s="11">
        <v>-71.449546986800001</v>
      </c>
      <c r="D1071" s="11">
        <v>41.448013534799998</v>
      </c>
      <c r="E1071" s="5">
        <v>394</v>
      </c>
      <c r="G1071" s="8">
        <v>28.119199999999999</v>
      </c>
      <c r="H1071" s="1"/>
      <c r="I1071" s="1"/>
      <c r="J1071" s="1"/>
      <c r="K1071" s="1"/>
      <c r="L1071" s="1"/>
      <c r="M1071" s="1"/>
    </row>
    <row r="1072" spans="1:13" x14ac:dyDescent="0.2">
      <c r="A1072" s="2" t="s">
        <v>0</v>
      </c>
      <c r="B1072" s="29">
        <v>42963</v>
      </c>
      <c r="C1072" s="11">
        <v>-71.449417153499994</v>
      </c>
      <c r="D1072" s="11">
        <v>41.4479878681</v>
      </c>
      <c r="E1072" s="5">
        <v>520</v>
      </c>
      <c r="G1072" s="8">
        <v>32.567</v>
      </c>
      <c r="H1072" s="1"/>
      <c r="I1072" s="1"/>
      <c r="J1072" s="1"/>
      <c r="K1072" s="1"/>
      <c r="L1072" s="1"/>
      <c r="M1072" s="1"/>
    </row>
    <row r="1073" spans="1:13" x14ac:dyDescent="0.2">
      <c r="A1073" s="2" t="s">
        <v>0</v>
      </c>
      <c r="B1073" s="29">
        <v>42963</v>
      </c>
      <c r="C1073" s="11">
        <v>-71.4494821535</v>
      </c>
      <c r="D1073" s="11">
        <v>41.447918701500001</v>
      </c>
      <c r="E1073" s="5">
        <v>453</v>
      </c>
      <c r="F1073" s="5">
        <v>31</v>
      </c>
      <c r="G1073" s="8">
        <v>30.201900000000002</v>
      </c>
      <c r="H1073" s="1"/>
      <c r="I1073" s="1"/>
      <c r="J1073" s="1"/>
      <c r="K1073" s="1"/>
      <c r="L1073" s="1"/>
      <c r="M1073" s="1"/>
    </row>
    <row r="1074" spans="1:13" x14ac:dyDescent="0.2">
      <c r="A1074" s="2" t="s">
        <v>0</v>
      </c>
      <c r="B1074" s="29">
        <v>42963</v>
      </c>
      <c r="C1074" s="11">
        <v>-71.449534486800005</v>
      </c>
      <c r="D1074" s="11">
        <v>41.447863368100002</v>
      </c>
      <c r="E1074" s="5">
        <v>279</v>
      </c>
      <c r="G1074" s="8">
        <v>24.059699999999999</v>
      </c>
      <c r="H1074" s="1"/>
      <c r="I1074" s="1"/>
      <c r="J1074" s="1"/>
      <c r="K1074" s="1"/>
      <c r="L1074" s="1"/>
      <c r="M1074" s="1"/>
    </row>
    <row r="1075" spans="1:13" x14ac:dyDescent="0.2">
      <c r="A1075" s="2" t="s">
        <v>0</v>
      </c>
      <c r="B1075" s="29">
        <v>42963</v>
      </c>
      <c r="C1075" s="11">
        <v>-71.449410820099999</v>
      </c>
      <c r="D1075" s="11">
        <v>41.447849034800001</v>
      </c>
      <c r="E1075" s="5">
        <v>541</v>
      </c>
      <c r="F1075" s="5">
        <v>29</v>
      </c>
      <c r="G1075" s="8">
        <v>33.308300000000003</v>
      </c>
      <c r="H1075" s="1"/>
      <c r="I1075" s="1"/>
      <c r="J1075" s="1"/>
      <c r="K1075" s="1"/>
      <c r="L1075" s="1"/>
      <c r="M1075" s="1"/>
    </row>
    <row r="1076" spans="1:13" x14ac:dyDescent="0.2">
      <c r="A1076" s="2" t="s">
        <v>0</v>
      </c>
      <c r="B1076" s="29">
        <v>42963</v>
      </c>
      <c r="C1076" s="11">
        <v>-71.449379986799997</v>
      </c>
      <c r="D1076" s="11">
        <v>41.447796368100001</v>
      </c>
      <c r="E1076" s="5">
        <v>524</v>
      </c>
      <c r="G1076" s="8">
        <v>32.708199999999998</v>
      </c>
      <c r="H1076" s="1"/>
      <c r="I1076" s="1"/>
      <c r="J1076" s="1"/>
      <c r="K1076" s="1"/>
      <c r="L1076" s="1"/>
      <c r="M1076" s="1"/>
    </row>
    <row r="1077" spans="1:13" x14ac:dyDescent="0.2">
      <c r="A1077" s="2" t="s">
        <v>0</v>
      </c>
      <c r="B1077" s="29">
        <v>42963</v>
      </c>
      <c r="C1077" s="11">
        <v>-71.449474653500005</v>
      </c>
      <c r="D1077" s="11">
        <v>41.447774201500003</v>
      </c>
      <c r="E1077" s="5">
        <v>477</v>
      </c>
      <c r="F1077" s="5">
        <v>32</v>
      </c>
      <c r="G1077" s="8">
        <v>31.049100000000003</v>
      </c>
      <c r="H1077" s="1"/>
      <c r="I1077" s="1"/>
      <c r="J1077" s="1"/>
      <c r="K1077" s="1"/>
      <c r="L1077" s="1"/>
      <c r="M1077" s="1"/>
    </row>
    <row r="1078" spans="1:13" x14ac:dyDescent="0.2">
      <c r="A1078" s="2" t="s">
        <v>0</v>
      </c>
      <c r="B1078" s="29">
        <v>42963</v>
      </c>
      <c r="C1078" s="11">
        <v>-71.449526820100004</v>
      </c>
      <c r="D1078" s="11">
        <v>41.447749034799998</v>
      </c>
      <c r="E1078" s="5">
        <v>198</v>
      </c>
      <c r="G1078" s="8">
        <v>21.200400000000002</v>
      </c>
      <c r="H1078" s="1"/>
      <c r="I1078" s="1"/>
      <c r="J1078" s="1"/>
      <c r="K1078" s="1"/>
      <c r="L1078" s="1"/>
      <c r="M1078" s="1"/>
    </row>
    <row r="1079" spans="1:13" x14ac:dyDescent="0.2">
      <c r="A1079" s="2" t="s">
        <v>0</v>
      </c>
      <c r="B1079" s="29">
        <v>42963</v>
      </c>
      <c r="C1079" s="11">
        <v>-71.449538653399998</v>
      </c>
      <c r="D1079" s="11">
        <v>41.447709534799998</v>
      </c>
      <c r="E1079" s="5">
        <v>96</v>
      </c>
      <c r="F1079" s="5">
        <v>19</v>
      </c>
      <c r="G1079" s="8">
        <v>17.599800000000002</v>
      </c>
      <c r="H1079" s="1"/>
      <c r="I1079" s="1"/>
      <c r="J1079" s="1"/>
      <c r="K1079" s="1"/>
      <c r="L1079" s="1"/>
      <c r="M1079" s="1"/>
    </row>
    <row r="1080" spans="1:13" x14ac:dyDescent="0.2">
      <c r="A1080" s="2" t="s">
        <v>0</v>
      </c>
      <c r="B1080" s="29">
        <v>42963</v>
      </c>
      <c r="C1080" s="11">
        <v>-71.449441653500003</v>
      </c>
      <c r="D1080" s="11">
        <v>41.447699034800003</v>
      </c>
      <c r="E1080" s="5">
        <v>355</v>
      </c>
      <c r="G1080" s="8">
        <v>26.7425</v>
      </c>
      <c r="H1080" s="1"/>
      <c r="I1080" s="1"/>
      <c r="J1080" s="1"/>
      <c r="K1080" s="1"/>
      <c r="L1080" s="1"/>
      <c r="M1080" s="1"/>
    </row>
    <row r="1081" spans="1:13" x14ac:dyDescent="0.2">
      <c r="A1081" s="2" t="s">
        <v>0</v>
      </c>
      <c r="B1081" s="29">
        <v>42963</v>
      </c>
      <c r="C1081" s="11">
        <v>-71.449336153499999</v>
      </c>
      <c r="D1081" s="11">
        <v>41.447678368200002</v>
      </c>
      <c r="E1081" s="5">
        <v>532</v>
      </c>
      <c r="F1081" s="5">
        <v>20</v>
      </c>
      <c r="G1081" s="8">
        <v>32.990600000000001</v>
      </c>
      <c r="H1081" s="1"/>
      <c r="I1081" s="1"/>
      <c r="J1081" s="1"/>
      <c r="K1081" s="1"/>
      <c r="L1081" s="1"/>
      <c r="M1081" s="1"/>
    </row>
    <row r="1082" spans="1:13" x14ac:dyDescent="0.2">
      <c r="A1082" s="2" t="s">
        <v>0</v>
      </c>
      <c r="B1082" s="29">
        <v>42963</v>
      </c>
      <c r="C1082" s="11">
        <v>-71.449412820199996</v>
      </c>
      <c r="D1082" s="11">
        <v>41.447639701500002</v>
      </c>
      <c r="E1082" s="5">
        <v>321</v>
      </c>
      <c r="G1082" s="8">
        <v>25.542299999999997</v>
      </c>
      <c r="H1082" s="1"/>
      <c r="I1082" s="1"/>
      <c r="J1082" s="1"/>
      <c r="K1082" s="1"/>
      <c r="L1082" s="1"/>
      <c r="M1082" s="1"/>
    </row>
    <row r="1083" spans="1:13" x14ac:dyDescent="0.2">
      <c r="A1083" s="2" t="s">
        <v>0</v>
      </c>
      <c r="B1083" s="29">
        <v>42963</v>
      </c>
      <c r="C1083" s="11">
        <v>-71.449543320100005</v>
      </c>
      <c r="D1083" s="11">
        <v>41.447589201500001</v>
      </c>
      <c r="E1083" s="5">
        <v>87</v>
      </c>
      <c r="F1083" s="5">
        <v>12</v>
      </c>
      <c r="G1083" s="8">
        <v>17.2821</v>
      </c>
      <c r="H1083" s="1"/>
      <c r="I1083" s="1"/>
      <c r="J1083" s="1"/>
      <c r="K1083" s="1"/>
      <c r="L1083" s="1"/>
      <c r="M1083" s="1"/>
    </row>
    <row r="1084" spans="1:13" x14ac:dyDescent="0.2">
      <c r="A1084" s="2" t="s">
        <v>0</v>
      </c>
      <c r="B1084" s="29">
        <v>42963</v>
      </c>
      <c r="C1084" s="11">
        <v>-71.449445653500007</v>
      </c>
      <c r="D1084" s="11">
        <v>41.447532534899999</v>
      </c>
      <c r="E1084" s="5">
        <v>340</v>
      </c>
      <c r="G1084" s="8">
        <v>26.213000000000001</v>
      </c>
      <c r="H1084" s="1"/>
      <c r="I1084" s="1"/>
      <c r="J1084" s="1"/>
      <c r="K1084" s="1"/>
      <c r="L1084" s="1"/>
      <c r="M1084" s="1"/>
    </row>
    <row r="1085" spans="1:13" x14ac:dyDescent="0.2">
      <c r="A1085" s="2" t="s">
        <v>0</v>
      </c>
      <c r="B1085" s="29">
        <v>42963</v>
      </c>
      <c r="C1085" s="11">
        <v>-71.449318486899998</v>
      </c>
      <c r="D1085" s="11">
        <v>41.447528534900002</v>
      </c>
      <c r="E1085" s="5">
        <v>568</v>
      </c>
      <c r="F1085" s="5">
        <v>31</v>
      </c>
      <c r="G1085" s="8">
        <v>34.261400000000002</v>
      </c>
      <c r="H1085" s="1"/>
      <c r="I1085" s="1"/>
      <c r="J1085" s="1"/>
      <c r="K1085" s="1"/>
      <c r="L1085" s="1"/>
      <c r="M1085" s="1"/>
    </row>
    <row r="1086" spans="1:13" x14ac:dyDescent="0.2">
      <c r="A1086" s="2" t="s">
        <v>0</v>
      </c>
      <c r="B1086" s="29">
        <v>42963</v>
      </c>
      <c r="C1086" s="11">
        <v>-71.449313486899996</v>
      </c>
      <c r="D1086" s="11">
        <v>41.447463534900002</v>
      </c>
      <c r="E1086" s="5">
        <v>556</v>
      </c>
      <c r="G1086" s="8">
        <v>33.837800000000001</v>
      </c>
      <c r="H1086" s="1"/>
      <c r="I1086" s="1"/>
      <c r="J1086" s="1"/>
      <c r="K1086" s="1"/>
      <c r="L1086" s="1"/>
      <c r="M1086" s="1"/>
    </row>
    <row r="1087" spans="1:13" x14ac:dyDescent="0.2">
      <c r="A1087" s="2" t="s">
        <v>0</v>
      </c>
      <c r="B1087" s="29">
        <v>42963</v>
      </c>
      <c r="C1087" s="11">
        <v>-71.449426320200004</v>
      </c>
      <c r="D1087" s="11">
        <v>41.447418868200003</v>
      </c>
      <c r="E1087" s="5">
        <v>490</v>
      </c>
      <c r="F1087" s="5">
        <v>39</v>
      </c>
      <c r="G1087" s="8">
        <v>31.508000000000003</v>
      </c>
      <c r="H1087" s="1"/>
      <c r="I1087" s="1"/>
      <c r="J1087" s="1"/>
      <c r="K1087" s="1"/>
      <c r="L1087" s="1"/>
      <c r="M1087" s="1"/>
    </row>
    <row r="1088" spans="1:13" x14ac:dyDescent="0.2">
      <c r="A1088" s="2" t="s">
        <v>0</v>
      </c>
      <c r="B1088" s="29">
        <v>42963</v>
      </c>
      <c r="C1088" s="11">
        <v>-71.449518153499994</v>
      </c>
      <c r="D1088" s="11">
        <v>41.4473767016</v>
      </c>
      <c r="E1088" s="5">
        <v>165</v>
      </c>
      <c r="G1088" s="8">
        <v>20.035499999999999</v>
      </c>
      <c r="H1088" s="1"/>
      <c r="I1088" s="1"/>
      <c r="J1088" s="1"/>
      <c r="K1088" s="1"/>
      <c r="L1088" s="1"/>
      <c r="M1088" s="1"/>
    </row>
    <row r="1089" spans="1:13" x14ac:dyDescent="0.2">
      <c r="A1089" s="2" t="s">
        <v>0</v>
      </c>
      <c r="B1089" s="29">
        <v>42963</v>
      </c>
      <c r="C1089" s="11">
        <v>-71.449537986799996</v>
      </c>
      <c r="D1089" s="11">
        <v>41.447317701599999</v>
      </c>
      <c r="E1089" s="5">
        <v>117</v>
      </c>
      <c r="F1089" s="5">
        <v>31</v>
      </c>
      <c r="G1089" s="8">
        <v>18.341100000000001</v>
      </c>
      <c r="H1089" s="1"/>
      <c r="I1089" s="1"/>
      <c r="J1089" s="1"/>
      <c r="K1089" s="1"/>
      <c r="L1089" s="1"/>
      <c r="M1089" s="1"/>
    </row>
    <row r="1090" spans="1:13" x14ac:dyDescent="0.2">
      <c r="A1090" s="2" t="s">
        <v>0</v>
      </c>
      <c r="B1090" s="29">
        <v>42963</v>
      </c>
      <c r="C1090" s="11">
        <v>-71.449419153500003</v>
      </c>
      <c r="D1090" s="11">
        <v>41.447262201599997</v>
      </c>
      <c r="E1090" s="5">
        <v>287</v>
      </c>
      <c r="G1090" s="8">
        <v>24.342100000000002</v>
      </c>
      <c r="H1090" s="1"/>
      <c r="I1090" s="1"/>
      <c r="J1090" s="1"/>
      <c r="K1090" s="1"/>
      <c r="L1090" s="1"/>
      <c r="M1090" s="1"/>
    </row>
    <row r="1091" spans="1:13" x14ac:dyDescent="0.2">
      <c r="A1091" s="2" t="s">
        <v>0</v>
      </c>
      <c r="B1091" s="29">
        <v>42963</v>
      </c>
      <c r="C1091" s="11">
        <v>-71.4492691536</v>
      </c>
      <c r="D1091" s="11">
        <v>41.447220701600003</v>
      </c>
      <c r="E1091" s="5">
        <v>556</v>
      </c>
      <c r="F1091" s="5">
        <v>36</v>
      </c>
      <c r="G1091" s="8">
        <v>33.837800000000001</v>
      </c>
      <c r="H1091" s="1"/>
      <c r="I1091" s="1"/>
      <c r="J1091" s="1"/>
      <c r="K1091" s="1"/>
      <c r="L1091" s="1"/>
      <c r="M1091" s="1"/>
    </row>
    <row r="1092" spans="1:13" x14ac:dyDescent="0.2">
      <c r="A1092" s="2" t="s">
        <v>0</v>
      </c>
      <c r="B1092" s="29">
        <v>42963</v>
      </c>
      <c r="C1092" s="11">
        <v>-71.449363320200007</v>
      </c>
      <c r="D1092" s="11">
        <v>41.447150034899998</v>
      </c>
      <c r="E1092" s="5">
        <v>551</v>
      </c>
      <c r="G1092" s="8">
        <v>33.661299999999997</v>
      </c>
      <c r="H1092" s="1"/>
      <c r="I1092" s="1"/>
      <c r="J1092" s="1"/>
      <c r="K1092" s="1"/>
      <c r="L1092" s="1"/>
      <c r="M1092" s="1"/>
    </row>
    <row r="1093" spans="1:13" x14ac:dyDescent="0.2">
      <c r="A1093" s="2" t="s">
        <v>0</v>
      </c>
      <c r="B1093" s="29">
        <v>42963</v>
      </c>
      <c r="C1093" s="11">
        <v>-71.449473653499993</v>
      </c>
      <c r="D1093" s="11">
        <v>41.447106535000003</v>
      </c>
      <c r="E1093" s="5">
        <v>391</v>
      </c>
      <c r="G1093" s="8">
        <v>28.013300000000001</v>
      </c>
      <c r="H1093" s="1"/>
      <c r="I1093" s="1"/>
      <c r="J1093" s="1"/>
      <c r="K1093" s="1"/>
      <c r="L1093" s="1"/>
      <c r="M1093" s="1"/>
    </row>
    <row r="1094" spans="1:13" x14ac:dyDescent="0.2">
      <c r="A1094" s="2" t="s">
        <v>0</v>
      </c>
      <c r="B1094" s="29">
        <v>42963</v>
      </c>
      <c r="C1094" s="11">
        <v>-71.449562153499997</v>
      </c>
      <c r="D1094" s="11">
        <v>41.447070368299997</v>
      </c>
      <c r="E1094" s="5">
        <v>291</v>
      </c>
      <c r="F1094" s="5">
        <v>23</v>
      </c>
      <c r="G1094" s="8">
        <v>24.4833</v>
      </c>
      <c r="H1094" s="1"/>
      <c r="I1094" s="1"/>
      <c r="J1094" s="1"/>
      <c r="K1094" s="1"/>
      <c r="L1094" s="1"/>
      <c r="M1094" s="1"/>
    </row>
    <row r="1095" spans="1:13" x14ac:dyDescent="0.2">
      <c r="A1095" s="2" t="s">
        <v>0</v>
      </c>
      <c r="B1095" s="29">
        <v>42963</v>
      </c>
      <c r="C1095" s="11">
        <v>-71.449435653500004</v>
      </c>
      <c r="D1095" s="11">
        <v>41.447052034999999</v>
      </c>
      <c r="E1095" s="5">
        <v>424</v>
      </c>
      <c r="G1095" s="8">
        <v>29.178199999999997</v>
      </c>
      <c r="H1095" s="1"/>
      <c r="I1095" s="1"/>
      <c r="J1095" s="1"/>
      <c r="K1095" s="1"/>
      <c r="L1095" s="1"/>
      <c r="M1095" s="1"/>
    </row>
    <row r="1096" spans="1:13" x14ac:dyDescent="0.2">
      <c r="A1096" s="2" t="s">
        <v>0</v>
      </c>
      <c r="B1096" s="29">
        <v>42963</v>
      </c>
      <c r="C1096" s="11">
        <v>-71.449380320200007</v>
      </c>
      <c r="D1096" s="11">
        <v>41.446969701599997</v>
      </c>
      <c r="E1096" s="5">
        <v>424</v>
      </c>
      <c r="F1096" s="5">
        <v>31</v>
      </c>
      <c r="G1096" s="8">
        <v>29.178199999999997</v>
      </c>
      <c r="H1096" s="1"/>
      <c r="I1096" s="1"/>
      <c r="J1096" s="1"/>
      <c r="K1096" s="1"/>
      <c r="L1096" s="1"/>
      <c r="M1096" s="1"/>
    </row>
    <row r="1097" spans="1:13" x14ac:dyDescent="0.2">
      <c r="A1097" s="2" t="s">
        <v>0</v>
      </c>
      <c r="B1097" s="29">
        <v>42963</v>
      </c>
      <c r="C1097" s="11">
        <v>-71.449484153499995</v>
      </c>
      <c r="D1097" s="11">
        <v>41.4469368683</v>
      </c>
      <c r="E1097" s="5">
        <v>458</v>
      </c>
      <c r="G1097" s="8">
        <v>30.378399999999999</v>
      </c>
      <c r="H1097" s="1"/>
      <c r="I1097" s="1"/>
      <c r="J1097" s="1"/>
      <c r="K1097" s="1"/>
      <c r="L1097" s="1"/>
      <c r="M1097" s="1"/>
    </row>
    <row r="1098" spans="1:13" x14ac:dyDescent="0.2">
      <c r="A1098" s="2" t="s">
        <v>0</v>
      </c>
      <c r="B1098" s="29">
        <v>42963</v>
      </c>
      <c r="C1098" s="11">
        <v>-71.4495589868</v>
      </c>
      <c r="D1098" s="11">
        <v>41.446918201700001</v>
      </c>
      <c r="E1098" s="5">
        <v>372</v>
      </c>
      <c r="G1098" s="8">
        <v>27.342599999999997</v>
      </c>
      <c r="H1098" s="1"/>
      <c r="I1098" s="1"/>
      <c r="J1098" s="1"/>
      <c r="K1098" s="1"/>
      <c r="L1098" s="1"/>
      <c r="M1098" s="1"/>
    </row>
    <row r="1099" spans="1:13" x14ac:dyDescent="0.2">
      <c r="A1099" s="2" t="s">
        <v>0</v>
      </c>
      <c r="B1099" s="29">
        <v>42963</v>
      </c>
      <c r="C1099" s="11">
        <v>-71.449509320199994</v>
      </c>
      <c r="D1099" s="11">
        <v>41.4468663683</v>
      </c>
      <c r="E1099" s="5">
        <v>437</v>
      </c>
      <c r="G1099" s="8">
        <v>29.6371</v>
      </c>
      <c r="H1099" s="1"/>
      <c r="I1099" s="1"/>
      <c r="J1099" s="1"/>
      <c r="K1099" s="1"/>
      <c r="L1099" s="1"/>
      <c r="M1099" s="1"/>
    </row>
    <row r="1100" spans="1:13" x14ac:dyDescent="0.2">
      <c r="A1100" s="2" t="s">
        <v>0</v>
      </c>
      <c r="B1100" s="29">
        <v>42963</v>
      </c>
      <c r="C1100" s="11">
        <v>-71.449521700600002</v>
      </c>
      <c r="D1100" s="11">
        <v>41.4467776802</v>
      </c>
      <c r="E1100" s="5">
        <v>388</v>
      </c>
      <c r="F1100" s="5">
        <v>31</v>
      </c>
      <c r="G1100" s="8">
        <v>27.907399999999999</v>
      </c>
      <c r="H1100" s="1"/>
      <c r="I1100" s="1"/>
      <c r="J1100" s="1"/>
      <c r="K1100" s="1"/>
      <c r="L1100" s="1"/>
      <c r="M1100" s="1"/>
    </row>
    <row r="1101" spans="1:13" x14ac:dyDescent="0.2">
      <c r="A1101" s="2" t="s">
        <v>0</v>
      </c>
      <c r="B1101" s="29">
        <v>42963</v>
      </c>
      <c r="C1101" s="11">
        <v>-71.449628153500001</v>
      </c>
      <c r="D1101" s="11">
        <v>41.4468032017</v>
      </c>
      <c r="E1101" s="5">
        <v>521</v>
      </c>
      <c r="G1101" s="8">
        <v>32.6023</v>
      </c>
      <c r="H1101" s="1"/>
      <c r="I1101" s="1"/>
      <c r="J1101" s="1"/>
      <c r="K1101" s="1"/>
      <c r="L1101" s="1"/>
      <c r="M1101" s="1"/>
    </row>
    <row r="1102" spans="1:13" x14ac:dyDescent="0.2">
      <c r="A1102" s="2" t="s">
        <v>0</v>
      </c>
      <c r="B1102" s="29">
        <v>42963</v>
      </c>
      <c r="C1102" s="11">
        <v>-71.449734153400001</v>
      </c>
      <c r="D1102" s="11">
        <v>41.4468298683</v>
      </c>
      <c r="E1102" s="5">
        <v>460</v>
      </c>
      <c r="G1102" s="8">
        <v>30.448999999999998</v>
      </c>
      <c r="H1102" s="1"/>
      <c r="I1102" s="1"/>
      <c r="J1102" s="1"/>
      <c r="K1102" s="1"/>
      <c r="L1102" s="1"/>
      <c r="M1102" s="1"/>
    </row>
    <row r="1103" spans="1:13" x14ac:dyDescent="0.2">
      <c r="A1103" s="2" t="s">
        <v>0</v>
      </c>
      <c r="B1103" s="29">
        <v>42963</v>
      </c>
      <c r="C1103" s="11">
        <v>-71.449728653400001</v>
      </c>
      <c r="D1103" s="11">
        <v>41.446770368400003</v>
      </c>
      <c r="E1103" s="5">
        <v>527</v>
      </c>
      <c r="F1103" s="5">
        <v>39</v>
      </c>
      <c r="G1103" s="8">
        <v>32.814099999999996</v>
      </c>
      <c r="H1103" s="1"/>
      <c r="I1103" s="1"/>
      <c r="J1103" s="1"/>
      <c r="K1103" s="1"/>
      <c r="L1103" s="1"/>
      <c r="M1103" s="1"/>
    </row>
    <row r="1104" spans="1:13" x14ac:dyDescent="0.2">
      <c r="A1104" s="2" t="s">
        <v>0</v>
      </c>
      <c r="B1104" s="29">
        <v>42963</v>
      </c>
      <c r="C1104" s="11">
        <v>-71.449817986699998</v>
      </c>
      <c r="D1104" s="11">
        <v>41.446700201699997</v>
      </c>
      <c r="E1104" s="5">
        <v>468</v>
      </c>
      <c r="G1104" s="8">
        <v>30.731400000000001</v>
      </c>
      <c r="H1104" s="1"/>
      <c r="I1104" s="1"/>
      <c r="J1104" s="1"/>
      <c r="K1104" s="1"/>
      <c r="L1104" s="1"/>
      <c r="M1104" s="1"/>
    </row>
    <row r="1105" spans="1:13" x14ac:dyDescent="0.2">
      <c r="A1105" s="2" t="s">
        <v>0</v>
      </c>
      <c r="B1105" s="29">
        <v>42963</v>
      </c>
      <c r="C1105" s="11">
        <v>-71.449885153400004</v>
      </c>
      <c r="D1105" s="11">
        <v>41.446753035</v>
      </c>
      <c r="E1105" s="5">
        <v>397</v>
      </c>
      <c r="G1105" s="8">
        <v>28.225099999999998</v>
      </c>
      <c r="H1105" s="1"/>
      <c r="I1105" s="1"/>
      <c r="J1105" s="1"/>
      <c r="K1105" s="1"/>
      <c r="L1105" s="1"/>
      <c r="M1105" s="1"/>
    </row>
    <row r="1106" spans="1:13" x14ac:dyDescent="0.2">
      <c r="A1106" s="2" t="s">
        <v>0</v>
      </c>
      <c r="B1106" s="29">
        <v>42963</v>
      </c>
      <c r="C1106" s="11">
        <v>-71.449949653399997</v>
      </c>
      <c r="D1106" s="11">
        <v>41.446813034999998</v>
      </c>
      <c r="E1106" s="5">
        <v>281</v>
      </c>
      <c r="G1106" s="8">
        <v>24.130299999999998</v>
      </c>
      <c r="H1106" s="1"/>
      <c r="I1106" s="1"/>
      <c r="J1106" s="1"/>
      <c r="K1106" s="1"/>
      <c r="L1106" s="1"/>
      <c r="M1106" s="1"/>
    </row>
    <row r="1107" spans="1:13" x14ac:dyDescent="0.2">
      <c r="A1107" s="2" t="s">
        <v>0</v>
      </c>
      <c r="B1107" s="29">
        <v>42963</v>
      </c>
      <c r="C1107" s="11">
        <v>-71.449973986700002</v>
      </c>
      <c r="D1107" s="11">
        <v>41.446721868399997</v>
      </c>
      <c r="E1107" s="5">
        <v>391</v>
      </c>
      <c r="F1107" s="5">
        <v>27</v>
      </c>
      <c r="G1107" s="8">
        <v>28.013300000000001</v>
      </c>
      <c r="H1107" s="1"/>
      <c r="I1107" s="1"/>
      <c r="J1107" s="1"/>
      <c r="K1107" s="1"/>
      <c r="L1107" s="1"/>
      <c r="M1107" s="1"/>
    </row>
    <row r="1108" spans="1:13" x14ac:dyDescent="0.2">
      <c r="A1108" s="2" t="s">
        <v>0</v>
      </c>
      <c r="B1108" s="29">
        <v>42963</v>
      </c>
      <c r="C1108" s="11">
        <v>-71.450057819999998</v>
      </c>
      <c r="D1108" s="11">
        <v>41.446653035099999</v>
      </c>
      <c r="E1108" s="5">
        <v>326</v>
      </c>
      <c r="G1108" s="8">
        <v>25.718800000000002</v>
      </c>
      <c r="H1108" s="1"/>
      <c r="I1108" s="1"/>
      <c r="J1108" s="1"/>
      <c r="K1108" s="1"/>
      <c r="L1108" s="1"/>
      <c r="M1108" s="1"/>
    </row>
    <row r="1109" spans="1:13" x14ac:dyDescent="0.2">
      <c r="A1109" s="2" t="s">
        <v>0</v>
      </c>
      <c r="B1109" s="29">
        <v>42963</v>
      </c>
      <c r="C1109" s="11">
        <v>-71.450094320000005</v>
      </c>
      <c r="D1109" s="11">
        <v>41.4467497017</v>
      </c>
      <c r="E1109" s="5">
        <v>337</v>
      </c>
      <c r="G1109" s="8">
        <v>26.107099999999999</v>
      </c>
      <c r="H1109" s="1"/>
      <c r="I1109" s="1"/>
      <c r="J1109" s="1"/>
      <c r="K1109" s="1"/>
      <c r="L1109" s="1"/>
      <c r="M1109" s="1"/>
    </row>
    <row r="1110" spans="1:13" x14ac:dyDescent="0.2">
      <c r="A1110" s="2" t="s">
        <v>0</v>
      </c>
      <c r="B1110" s="29">
        <v>42963</v>
      </c>
      <c r="C1110" s="11">
        <v>-71.450120986599998</v>
      </c>
      <c r="D1110" s="11">
        <v>41.446892868299997</v>
      </c>
      <c r="E1110" s="5">
        <v>239</v>
      </c>
      <c r="G1110" s="8">
        <v>22.6477</v>
      </c>
      <c r="H1110" s="1"/>
      <c r="I1110" s="1"/>
      <c r="J1110" s="1"/>
      <c r="K1110" s="1"/>
      <c r="L1110" s="1"/>
      <c r="M1110" s="1"/>
    </row>
    <row r="1111" spans="1:13" x14ac:dyDescent="0.2">
      <c r="A1111" s="2" t="s">
        <v>0</v>
      </c>
      <c r="B1111" s="29">
        <v>42963</v>
      </c>
      <c r="C1111" s="11">
        <v>-71.450188319999995</v>
      </c>
      <c r="D1111" s="11">
        <v>41.446784035</v>
      </c>
      <c r="E1111" s="5">
        <v>385</v>
      </c>
      <c r="F1111" s="5">
        <v>25</v>
      </c>
      <c r="G1111" s="8">
        <v>27.801499999999997</v>
      </c>
      <c r="H1111" s="1"/>
      <c r="I1111" s="1"/>
      <c r="J1111" s="1"/>
      <c r="K1111" s="1"/>
      <c r="L1111" s="1"/>
      <c r="M1111" s="1"/>
    </row>
    <row r="1112" spans="1:13" x14ac:dyDescent="0.2">
      <c r="A1112" s="2" t="s">
        <v>0</v>
      </c>
      <c r="B1112" s="29">
        <v>42963</v>
      </c>
      <c r="C1112" s="11">
        <v>-71.450178820000005</v>
      </c>
      <c r="D1112" s="11">
        <v>41.446653535099998</v>
      </c>
      <c r="E1112" s="5">
        <v>418</v>
      </c>
      <c r="G1112" s="8">
        <v>28.9664</v>
      </c>
      <c r="H1112" s="1"/>
      <c r="I1112" s="1"/>
      <c r="J1112" s="1"/>
      <c r="K1112" s="1"/>
      <c r="L1112" s="1"/>
      <c r="M1112" s="1"/>
    </row>
    <row r="1113" spans="1:13" x14ac:dyDescent="0.2">
      <c r="A1113" s="2" t="s">
        <v>0</v>
      </c>
      <c r="B1113" s="29">
        <v>42963</v>
      </c>
      <c r="C1113" s="11">
        <v>-71.450258153299998</v>
      </c>
      <c r="D1113" s="11">
        <v>41.446614535099997</v>
      </c>
      <c r="E1113" s="5">
        <v>399</v>
      </c>
      <c r="G1113" s="8">
        <v>28.2957</v>
      </c>
      <c r="H1113" s="1"/>
      <c r="I1113" s="1"/>
      <c r="J1113" s="1"/>
      <c r="K1113" s="1"/>
      <c r="L1113" s="1"/>
      <c r="M1113" s="1"/>
    </row>
    <row r="1114" spans="1:13" x14ac:dyDescent="0.2">
      <c r="A1114" s="2" t="s">
        <v>0</v>
      </c>
      <c r="B1114" s="29">
        <v>42963</v>
      </c>
      <c r="C1114" s="11">
        <v>-71.450271486600002</v>
      </c>
      <c r="D1114" s="11">
        <v>41.446717201699997</v>
      </c>
      <c r="E1114" s="5">
        <v>400</v>
      </c>
      <c r="F1114" s="5">
        <v>24</v>
      </c>
      <c r="G1114" s="8">
        <v>28.331</v>
      </c>
      <c r="H1114" s="1"/>
      <c r="I1114" s="1"/>
      <c r="J1114" s="1"/>
      <c r="K1114" s="1"/>
      <c r="L1114" s="1"/>
      <c r="M1114" s="1"/>
    </row>
    <row r="1115" spans="1:13" x14ac:dyDescent="0.2">
      <c r="A1115" s="2" t="s">
        <v>0</v>
      </c>
      <c r="B1115" s="29">
        <v>42963</v>
      </c>
      <c r="C1115" s="11">
        <v>-71.450253819899999</v>
      </c>
      <c r="D1115" s="11">
        <v>41.446828701699999</v>
      </c>
      <c r="E1115" s="5">
        <v>365</v>
      </c>
      <c r="G1115" s="8">
        <v>27.095500000000001</v>
      </c>
      <c r="H1115" s="1"/>
      <c r="I1115" s="1"/>
      <c r="J1115" s="1"/>
      <c r="K1115" s="1"/>
      <c r="L1115" s="1"/>
      <c r="M1115" s="1"/>
    </row>
    <row r="1116" spans="1:13" x14ac:dyDescent="0.2">
      <c r="A1116" s="2" t="s">
        <v>0</v>
      </c>
      <c r="B1116" s="29">
        <v>42963</v>
      </c>
      <c r="C1116" s="11">
        <v>-71.450304653200007</v>
      </c>
      <c r="D1116" s="11">
        <v>41.446923535000003</v>
      </c>
      <c r="E1116" s="5">
        <v>249</v>
      </c>
      <c r="G1116" s="8">
        <v>23.000700000000002</v>
      </c>
      <c r="H1116" s="1"/>
      <c r="I1116" s="1"/>
      <c r="J1116" s="1"/>
      <c r="K1116" s="1"/>
      <c r="L1116" s="1"/>
      <c r="M1116" s="1"/>
    </row>
    <row r="1117" spans="1:13" x14ac:dyDescent="0.2">
      <c r="A1117" s="2" t="s">
        <v>0</v>
      </c>
      <c r="B1117" s="29">
        <v>42963</v>
      </c>
      <c r="C1117" s="11">
        <v>-71.4503399866</v>
      </c>
      <c r="D1117" s="11">
        <v>41.446783368399998</v>
      </c>
      <c r="E1117" s="5">
        <v>336</v>
      </c>
      <c r="G1117" s="8">
        <v>26.0718</v>
      </c>
      <c r="H1117" s="1"/>
      <c r="I1117" s="1"/>
      <c r="J1117" s="1"/>
      <c r="K1117" s="1"/>
      <c r="L1117" s="1"/>
      <c r="M1117" s="1"/>
    </row>
    <row r="1118" spans="1:13" x14ac:dyDescent="0.2">
      <c r="A1118" s="2" t="s">
        <v>0</v>
      </c>
      <c r="B1118" s="29">
        <v>42963</v>
      </c>
      <c r="C1118" s="11">
        <v>-71.450399319900001</v>
      </c>
      <c r="D1118" s="11">
        <v>41.446660035100003</v>
      </c>
      <c r="E1118" s="5">
        <v>620</v>
      </c>
      <c r="F1118" s="5">
        <v>33</v>
      </c>
      <c r="G1118" s="8">
        <v>36.097000000000001</v>
      </c>
      <c r="H1118" s="1"/>
      <c r="I1118" s="1"/>
      <c r="J1118" s="1"/>
      <c r="K1118" s="1"/>
      <c r="L1118" s="1"/>
      <c r="M1118" s="1"/>
    </row>
    <row r="1119" spans="1:13" x14ac:dyDescent="0.2">
      <c r="A1119" s="2" t="s">
        <v>0</v>
      </c>
      <c r="B1119" s="29">
        <v>42963</v>
      </c>
      <c r="C1119" s="11">
        <v>-71.450426319900004</v>
      </c>
      <c r="D1119" s="11">
        <v>41.446575035099997</v>
      </c>
      <c r="E1119" s="5">
        <v>486</v>
      </c>
      <c r="G1119" s="8">
        <v>31.366799999999998</v>
      </c>
      <c r="H1119" s="1"/>
      <c r="I1119" s="1"/>
      <c r="J1119" s="1"/>
      <c r="K1119" s="1"/>
      <c r="L1119" s="1"/>
      <c r="M1119" s="1"/>
    </row>
    <row r="1120" spans="1:13" x14ac:dyDescent="0.2">
      <c r="A1120" s="2" t="s">
        <v>0</v>
      </c>
      <c r="B1120" s="29">
        <v>42963</v>
      </c>
      <c r="C1120" s="11">
        <v>-71.450617653199998</v>
      </c>
      <c r="D1120" s="11">
        <v>41.446561201800002</v>
      </c>
      <c r="E1120" s="5">
        <v>127</v>
      </c>
      <c r="G1120" s="8">
        <v>18.694099999999999</v>
      </c>
      <c r="H1120" s="1"/>
      <c r="I1120" s="1"/>
      <c r="J1120" s="1"/>
      <c r="K1120" s="1"/>
      <c r="L1120" s="1"/>
      <c r="M1120" s="1"/>
    </row>
    <row r="1121" spans="1:13" x14ac:dyDescent="0.2">
      <c r="A1121" s="2" t="s">
        <v>0</v>
      </c>
      <c r="B1121" s="29">
        <v>42963</v>
      </c>
      <c r="C1121" s="11">
        <v>-71.450572319800003</v>
      </c>
      <c r="D1121" s="11">
        <v>41.446683701700003</v>
      </c>
      <c r="E1121" s="5">
        <v>397</v>
      </c>
      <c r="G1121" s="8">
        <v>28.225099999999998</v>
      </c>
      <c r="H1121" s="1"/>
      <c r="I1121" s="1"/>
      <c r="J1121" s="1"/>
      <c r="K1121" s="1"/>
      <c r="L1121" s="1"/>
      <c r="M1121" s="1"/>
    </row>
    <row r="1122" spans="1:13" x14ac:dyDescent="0.2">
      <c r="A1122" s="2" t="s">
        <v>0</v>
      </c>
      <c r="B1122" s="29">
        <v>42963</v>
      </c>
      <c r="C1122" s="11">
        <v>-71.450500153199997</v>
      </c>
      <c r="D1122" s="11">
        <v>41.446794201700001</v>
      </c>
      <c r="E1122" s="5">
        <v>405</v>
      </c>
      <c r="G1122" s="8">
        <v>28.5075</v>
      </c>
      <c r="H1122" s="1"/>
      <c r="I1122" s="1"/>
      <c r="J1122" s="1"/>
      <c r="K1122" s="1"/>
      <c r="L1122" s="1"/>
      <c r="M1122" s="1"/>
    </row>
    <row r="1123" spans="1:13" x14ac:dyDescent="0.2">
      <c r="A1123" s="2" t="s">
        <v>0</v>
      </c>
      <c r="B1123" s="29">
        <v>42963</v>
      </c>
      <c r="C1123" s="11">
        <v>-71.450456319899999</v>
      </c>
      <c r="D1123" s="11">
        <v>41.446966701699999</v>
      </c>
      <c r="E1123" s="5">
        <v>270</v>
      </c>
      <c r="G1123" s="8">
        <v>23.741999999999997</v>
      </c>
      <c r="H1123" s="1"/>
      <c r="I1123" s="1"/>
      <c r="J1123" s="1"/>
      <c r="K1123" s="1"/>
      <c r="L1123" s="1"/>
      <c r="M1123" s="1"/>
    </row>
    <row r="1124" spans="1:13" x14ac:dyDescent="0.2">
      <c r="A1124" s="2" t="s">
        <v>0</v>
      </c>
      <c r="B1124" s="29">
        <v>42963</v>
      </c>
      <c r="C1124" s="11">
        <v>-71.450434153200007</v>
      </c>
      <c r="D1124" s="11">
        <v>41.446986535000001</v>
      </c>
      <c r="E1124" s="5">
        <v>196</v>
      </c>
      <c r="G1124" s="8">
        <v>21.129799999999999</v>
      </c>
      <c r="H1124" s="1"/>
      <c r="I1124" s="1"/>
      <c r="J1124" s="1"/>
      <c r="K1124" s="1"/>
      <c r="L1124" s="1"/>
      <c r="M1124" s="1"/>
    </row>
    <row r="1125" spans="1:13" x14ac:dyDescent="0.2">
      <c r="A1125" s="2" t="s">
        <v>0</v>
      </c>
      <c r="B1125" s="29">
        <v>42963</v>
      </c>
      <c r="C1125" s="11">
        <v>-71.450562486500004</v>
      </c>
      <c r="D1125" s="11">
        <v>41.446877534999999</v>
      </c>
      <c r="E1125" s="5">
        <v>176</v>
      </c>
      <c r="F1125" s="5">
        <v>15</v>
      </c>
      <c r="G1125" s="8">
        <v>20.4238</v>
      </c>
      <c r="H1125" s="1"/>
      <c r="I1125" s="1"/>
      <c r="J1125" s="1"/>
      <c r="K1125" s="1"/>
      <c r="L1125" s="1"/>
      <c r="M1125" s="1"/>
    </row>
    <row r="1126" spans="1:13" x14ac:dyDescent="0.2">
      <c r="A1126" s="2" t="s">
        <v>0</v>
      </c>
      <c r="B1126" s="29">
        <v>42963</v>
      </c>
      <c r="C1126" s="11">
        <v>-71.4506633198</v>
      </c>
      <c r="D1126" s="11">
        <v>41.446813034999998</v>
      </c>
      <c r="E1126" s="5">
        <v>233</v>
      </c>
      <c r="G1126" s="8">
        <v>22.4359</v>
      </c>
      <c r="H1126" s="1"/>
      <c r="I1126" s="1"/>
      <c r="J1126" s="1"/>
      <c r="K1126" s="1"/>
      <c r="L1126" s="1"/>
      <c r="M1126" s="1"/>
    </row>
    <row r="1127" spans="1:13" x14ac:dyDescent="0.2">
      <c r="A1127" s="2" t="s">
        <v>0</v>
      </c>
      <c r="B1127" s="29">
        <v>42963</v>
      </c>
      <c r="C1127" s="11">
        <v>-71.450625486500002</v>
      </c>
      <c r="D1127" s="11">
        <v>41.446938035000002</v>
      </c>
      <c r="E1127" s="5">
        <v>149</v>
      </c>
      <c r="G1127" s="8">
        <v>19.470700000000001</v>
      </c>
      <c r="H1127" s="1"/>
      <c r="I1127" s="1"/>
      <c r="J1127" s="1"/>
      <c r="K1127" s="1"/>
      <c r="L1127" s="1"/>
      <c r="M1127" s="1"/>
    </row>
    <row r="1128" spans="1:13" x14ac:dyDescent="0.2">
      <c r="A1128" s="2" t="s">
        <v>0</v>
      </c>
      <c r="B1128" s="29">
        <v>42963</v>
      </c>
      <c r="C1128" s="11">
        <v>-71.450616653099999</v>
      </c>
      <c r="D1128" s="11">
        <v>41.4470578683</v>
      </c>
      <c r="E1128" s="5">
        <v>177</v>
      </c>
      <c r="G1128" s="8">
        <v>20.459099999999999</v>
      </c>
      <c r="H1128" s="1"/>
      <c r="I1128" s="1"/>
      <c r="J1128" s="1"/>
      <c r="K1128" s="1"/>
      <c r="L1128" s="1"/>
      <c r="M1128" s="1"/>
    </row>
    <row r="1129" spans="1:13" x14ac:dyDescent="0.2">
      <c r="A1129" s="2" t="s">
        <v>0</v>
      </c>
      <c r="B1129" s="29">
        <v>42963</v>
      </c>
      <c r="C1129" s="11">
        <v>-71.450731986400001</v>
      </c>
      <c r="D1129" s="11">
        <v>41.446987034999999</v>
      </c>
      <c r="E1129" s="5">
        <v>105</v>
      </c>
      <c r="F1129" s="5">
        <v>14</v>
      </c>
      <c r="G1129" s="8">
        <v>17.9175</v>
      </c>
      <c r="H1129" s="1"/>
      <c r="I1129" s="1"/>
      <c r="J1129" s="1"/>
      <c r="K1129" s="1"/>
      <c r="L1129" s="1"/>
      <c r="M1129" s="1"/>
    </row>
    <row r="1130" spans="1:13" x14ac:dyDescent="0.2">
      <c r="A1130" s="2" t="s">
        <v>0</v>
      </c>
      <c r="B1130" s="29">
        <v>42963</v>
      </c>
      <c r="C1130" s="11">
        <v>-71.450819486399993</v>
      </c>
      <c r="D1130" s="11">
        <v>41.446955868400003</v>
      </c>
      <c r="E1130" s="5">
        <v>124</v>
      </c>
      <c r="G1130" s="8">
        <v>18.588200000000001</v>
      </c>
      <c r="H1130" s="1"/>
      <c r="I1130" s="1"/>
      <c r="J1130" s="1"/>
      <c r="K1130" s="1"/>
      <c r="L1130" s="1"/>
      <c r="M1130" s="1"/>
    </row>
    <row r="1131" spans="1:13" x14ac:dyDescent="0.2">
      <c r="A1131" s="2" t="s">
        <v>0</v>
      </c>
      <c r="B1131" s="29">
        <v>42963</v>
      </c>
      <c r="C1131" s="11">
        <v>-71.450763319700002</v>
      </c>
      <c r="D1131" s="11">
        <v>41.447111201699997</v>
      </c>
      <c r="E1131" s="5">
        <v>117</v>
      </c>
      <c r="G1131" s="8">
        <v>18.341100000000001</v>
      </c>
      <c r="H1131" s="1"/>
      <c r="I1131" s="1"/>
      <c r="J1131" s="1"/>
      <c r="K1131" s="1"/>
      <c r="L1131" s="1"/>
      <c r="M1131" s="1"/>
    </row>
    <row r="1132" spans="1:13" x14ac:dyDescent="0.2">
      <c r="A1132" s="2" t="s">
        <v>0</v>
      </c>
      <c r="B1132" s="29">
        <v>42963</v>
      </c>
      <c r="C1132" s="11">
        <v>-71.450878153000005</v>
      </c>
      <c r="D1132" s="11">
        <v>41.447083701700002</v>
      </c>
      <c r="E1132" s="5">
        <v>96</v>
      </c>
      <c r="G1132" s="8">
        <v>17.599800000000002</v>
      </c>
      <c r="H1132" s="1"/>
      <c r="I1132" s="1"/>
      <c r="J1132" s="1"/>
      <c r="K1132" s="1"/>
      <c r="L1132" s="1"/>
      <c r="M1132" s="1"/>
    </row>
    <row r="1133" spans="1:13" x14ac:dyDescent="0.2">
      <c r="A1133" s="2" t="s">
        <v>0</v>
      </c>
      <c r="B1133" s="29">
        <v>42992</v>
      </c>
      <c r="C1133" s="11">
        <v>-71.449459486799995</v>
      </c>
      <c r="D1133" s="11">
        <v>41.448064201400001</v>
      </c>
      <c r="E1133" s="5">
        <v>596</v>
      </c>
      <c r="F1133" s="5">
        <v>38</v>
      </c>
      <c r="G1133" s="8">
        <v>36.7712</v>
      </c>
      <c r="H1133" s="1"/>
      <c r="I1133" s="1"/>
      <c r="J1133" s="1"/>
      <c r="K1133" s="1"/>
      <c r="L1133" s="1"/>
      <c r="M1133" s="1"/>
    </row>
    <row r="1134" spans="1:13" x14ac:dyDescent="0.2">
      <c r="A1134" s="2" t="s">
        <v>0</v>
      </c>
      <c r="B1134" s="29">
        <v>42992</v>
      </c>
      <c r="C1134" s="11">
        <v>-71.449563820099996</v>
      </c>
      <c r="D1134" s="11">
        <v>41.4480328681</v>
      </c>
      <c r="E1134" s="5">
        <v>393</v>
      </c>
      <c r="G1134" s="8">
        <v>28.103100000000001</v>
      </c>
      <c r="H1134" s="1"/>
      <c r="I1134" s="1"/>
      <c r="J1134" s="1"/>
      <c r="K1134" s="1"/>
      <c r="L1134" s="1"/>
      <c r="M1134" s="1"/>
    </row>
    <row r="1135" spans="1:13" x14ac:dyDescent="0.2">
      <c r="A1135" s="2" t="s">
        <v>0</v>
      </c>
      <c r="B1135" s="29">
        <v>42992</v>
      </c>
      <c r="C1135" s="11">
        <v>-71.449424320099993</v>
      </c>
      <c r="D1135" s="11">
        <v>41.447987534799999</v>
      </c>
      <c r="E1135" s="5">
        <v>527</v>
      </c>
      <c r="G1135" s="8">
        <v>33.8249</v>
      </c>
      <c r="H1135" s="1"/>
      <c r="I1135" s="1"/>
      <c r="J1135" s="1"/>
      <c r="K1135" s="1"/>
      <c r="L1135" s="1"/>
      <c r="M1135" s="1"/>
    </row>
    <row r="1136" spans="1:13" x14ac:dyDescent="0.2">
      <c r="A1136" s="2" t="s">
        <v>0</v>
      </c>
      <c r="B1136" s="29">
        <v>42992</v>
      </c>
      <c r="C1136" s="11">
        <v>-71.449474820099994</v>
      </c>
      <c r="D1136" s="11">
        <v>41.447952034799997</v>
      </c>
      <c r="E1136" s="5">
        <v>498</v>
      </c>
      <c r="F1136" s="5">
        <v>31</v>
      </c>
      <c r="G1136" s="8">
        <v>32.586600000000004</v>
      </c>
      <c r="H1136" s="1"/>
      <c r="I1136" s="1"/>
      <c r="J1136" s="1"/>
      <c r="K1136" s="1"/>
      <c r="L1136" s="1"/>
      <c r="M1136" s="1"/>
    </row>
    <row r="1137" spans="1:13" x14ac:dyDescent="0.2">
      <c r="A1137" s="2" t="s">
        <v>0</v>
      </c>
      <c r="B1137" s="29">
        <v>42992</v>
      </c>
      <c r="C1137" s="11">
        <v>-71.449519153400004</v>
      </c>
      <c r="D1137" s="11">
        <v>41.447906868099999</v>
      </c>
      <c r="E1137" s="5">
        <v>380</v>
      </c>
      <c r="G1137" s="8">
        <v>27.547999999999998</v>
      </c>
      <c r="H1137" s="1"/>
      <c r="I1137" s="1"/>
      <c r="J1137" s="1"/>
      <c r="K1137" s="1"/>
      <c r="L1137" s="1"/>
      <c r="M1137" s="1"/>
    </row>
    <row r="1138" spans="1:13" x14ac:dyDescent="0.2">
      <c r="A1138" s="2" t="s">
        <v>0</v>
      </c>
      <c r="B1138" s="29">
        <v>42992</v>
      </c>
      <c r="C1138" s="11">
        <v>-71.449396486799998</v>
      </c>
      <c r="D1138" s="11">
        <v>41.4478712015</v>
      </c>
      <c r="E1138" s="5">
        <v>535</v>
      </c>
      <c r="G1138" s="8">
        <v>34.166499999999999</v>
      </c>
      <c r="H1138" s="1"/>
      <c r="I1138" s="1"/>
      <c r="J1138" s="1"/>
      <c r="K1138" s="1"/>
      <c r="L1138" s="1"/>
      <c r="M1138" s="1"/>
    </row>
    <row r="1139" spans="1:13" x14ac:dyDescent="0.2">
      <c r="A1139" s="2" t="s">
        <v>0</v>
      </c>
      <c r="B1139" s="29">
        <v>42992</v>
      </c>
      <c r="C1139" s="11">
        <v>-71.449350986799999</v>
      </c>
      <c r="D1139" s="11">
        <v>41.4478325348</v>
      </c>
      <c r="E1139" s="5">
        <v>556</v>
      </c>
      <c r="G1139" s="8">
        <v>35.063200000000002</v>
      </c>
      <c r="H1139" s="1"/>
      <c r="I1139" s="1"/>
      <c r="J1139" s="1"/>
      <c r="K1139" s="1"/>
      <c r="L1139" s="1"/>
      <c r="M1139" s="1"/>
    </row>
    <row r="1140" spans="1:13" x14ac:dyDescent="0.2">
      <c r="A1140" s="2" t="s">
        <v>0</v>
      </c>
      <c r="B1140" s="29">
        <v>42992</v>
      </c>
      <c r="C1140" s="11">
        <v>-71.449452486799998</v>
      </c>
      <c r="D1140" s="11">
        <v>41.447768201499997</v>
      </c>
      <c r="E1140" s="5">
        <v>464</v>
      </c>
      <c r="F1140" s="5">
        <v>35</v>
      </c>
      <c r="G1140" s="8">
        <v>31.134799999999998</v>
      </c>
      <c r="H1140" s="1"/>
      <c r="I1140" s="1"/>
      <c r="J1140" s="1"/>
      <c r="K1140" s="1"/>
      <c r="L1140" s="1"/>
      <c r="M1140" s="1"/>
    </row>
    <row r="1141" spans="1:13" x14ac:dyDescent="0.2">
      <c r="A1141" s="2" t="s">
        <v>0</v>
      </c>
      <c r="B1141" s="29">
        <v>42992</v>
      </c>
      <c r="C1141" s="11">
        <v>-71.449538653399998</v>
      </c>
      <c r="D1141" s="11">
        <v>41.447716701499999</v>
      </c>
      <c r="E1141" s="5">
        <v>140</v>
      </c>
      <c r="F1141" s="5">
        <v>21</v>
      </c>
      <c r="G1141" s="8">
        <v>17.3</v>
      </c>
      <c r="H1141" s="1"/>
      <c r="I1141" s="1"/>
      <c r="J1141" s="1"/>
      <c r="K1141" s="1"/>
      <c r="L1141" s="1"/>
      <c r="M1141" s="1"/>
    </row>
    <row r="1142" spans="1:13" x14ac:dyDescent="0.2">
      <c r="A1142" s="2" t="s">
        <v>0</v>
      </c>
      <c r="B1142" s="29">
        <v>42992</v>
      </c>
      <c r="C1142" s="11">
        <v>-71.449410153499997</v>
      </c>
      <c r="D1142" s="11">
        <v>41.4476967015</v>
      </c>
      <c r="E1142" s="5">
        <v>396</v>
      </c>
      <c r="G1142" s="8">
        <v>28.231200000000001</v>
      </c>
      <c r="H1142" s="1"/>
      <c r="I1142" s="1"/>
      <c r="J1142" s="1"/>
      <c r="K1142" s="1"/>
      <c r="L1142" s="1"/>
      <c r="M1142" s="1"/>
    </row>
    <row r="1143" spans="1:13" x14ac:dyDescent="0.2">
      <c r="A1143" s="2" t="s">
        <v>0</v>
      </c>
      <c r="B1143" s="29">
        <v>42992</v>
      </c>
      <c r="C1143" s="11">
        <v>-71.449296153500001</v>
      </c>
      <c r="D1143" s="11">
        <v>41.447677868200003</v>
      </c>
      <c r="E1143" s="5">
        <v>603</v>
      </c>
      <c r="G1143" s="8">
        <v>37.070099999999996</v>
      </c>
      <c r="H1143" s="1"/>
      <c r="I1143" s="1"/>
      <c r="J1143" s="1"/>
      <c r="K1143" s="1"/>
      <c r="L1143" s="1"/>
      <c r="M1143" s="1"/>
    </row>
    <row r="1144" spans="1:13" x14ac:dyDescent="0.2">
      <c r="A1144" s="2" t="s">
        <v>0</v>
      </c>
      <c r="B1144" s="29">
        <v>42992</v>
      </c>
      <c r="C1144" s="11">
        <v>-71.449426820200003</v>
      </c>
      <c r="D1144" s="11">
        <v>41.447597201500002</v>
      </c>
      <c r="E1144" s="5">
        <v>282</v>
      </c>
      <c r="F1144" s="5">
        <v>29</v>
      </c>
      <c r="G1144" s="8">
        <v>23.363399999999999</v>
      </c>
      <c r="H1144" s="1"/>
      <c r="I1144" s="1"/>
      <c r="J1144" s="1"/>
      <c r="K1144" s="1"/>
      <c r="L1144" s="1"/>
      <c r="M1144" s="1"/>
    </row>
    <row r="1145" spans="1:13" x14ac:dyDescent="0.2">
      <c r="A1145" s="2" t="s">
        <v>0</v>
      </c>
      <c r="B1145" s="29">
        <v>42992</v>
      </c>
      <c r="C1145" s="11">
        <v>-71.449525486799999</v>
      </c>
      <c r="D1145" s="11">
        <v>41.4475842015</v>
      </c>
      <c r="E1145" s="5">
        <v>176</v>
      </c>
      <c r="G1145" s="8">
        <v>18.837199999999999</v>
      </c>
      <c r="H1145" s="1"/>
      <c r="I1145" s="1"/>
      <c r="J1145" s="1"/>
      <c r="K1145" s="1"/>
      <c r="L1145" s="1"/>
      <c r="M1145" s="1"/>
    </row>
    <row r="1146" spans="1:13" x14ac:dyDescent="0.2">
      <c r="A1146" s="2" t="s">
        <v>0</v>
      </c>
      <c r="B1146" s="29">
        <v>42992</v>
      </c>
      <c r="C1146" s="11">
        <v>-71.449569153400006</v>
      </c>
      <c r="D1146" s="11">
        <v>41.447529201499997</v>
      </c>
      <c r="E1146" s="5">
        <v>124</v>
      </c>
      <c r="F1146" s="5">
        <v>12</v>
      </c>
      <c r="G1146" s="8">
        <v>16.616799999999998</v>
      </c>
      <c r="H1146" s="1"/>
      <c r="I1146" s="1"/>
      <c r="J1146" s="1"/>
      <c r="K1146" s="1"/>
      <c r="L1146" s="1"/>
      <c r="M1146" s="1"/>
    </row>
    <row r="1147" spans="1:13" x14ac:dyDescent="0.2">
      <c r="A1147" s="2" t="s">
        <v>0</v>
      </c>
      <c r="B1147" s="29">
        <v>42992</v>
      </c>
      <c r="C1147" s="11">
        <v>-71.449448653499999</v>
      </c>
      <c r="D1147" s="11">
        <v>41.447477534900003</v>
      </c>
      <c r="E1147" s="5">
        <v>434</v>
      </c>
      <c r="G1147" s="8">
        <v>29.8538</v>
      </c>
      <c r="H1147" s="1"/>
      <c r="I1147" s="1"/>
      <c r="J1147" s="1"/>
      <c r="K1147" s="1"/>
      <c r="L1147" s="1"/>
      <c r="M1147" s="1"/>
    </row>
    <row r="1148" spans="1:13" x14ac:dyDescent="0.2">
      <c r="A1148" s="2" t="s">
        <v>0</v>
      </c>
      <c r="B1148" s="29">
        <v>42992</v>
      </c>
      <c r="C1148" s="11">
        <v>-71.449320320200002</v>
      </c>
      <c r="D1148" s="11">
        <v>41.4474763682</v>
      </c>
      <c r="E1148" s="5">
        <v>578</v>
      </c>
      <c r="G1148" s="8">
        <v>36.002600000000001</v>
      </c>
      <c r="H1148" s="1"/>
      <c r="I1148" s="1"/>
      <c r="J1148" s="1"/>
      <c r="K1148" s="1"/>
      <c r="L1148" s="1"/>
      <c r="M1148" s="1"/>
    </row>
    <row r="1149" spans="1:13" x14ac:dyDescent="0.2">
      <c r="A1149" s="2" t="s">
        <v>0</v>
      </c>
      <c r="B1149" s="29">
        <v>42992</v>
      </c>
      <c r="C1149" s="11">
        <v>-71.449244653600005</v>
      </c>
      <c r="D1149" s="11">
        <v>41.447436868200001</v>
      </c>
      <c r="E1149" s="5">
        <v>644</v>
      </c>
      <c r="F1149" s="5">
        <v>32</v>
      </c>
      <c r="G1149" s="8">
        <v>38.820800000000006</v>
      </c>
      <c r="H1149" s="1"/>
      <c r="I1149" s="1"/>
      <c r="J1149" s="1"/>
      <c r="K1149" s="1"/>
      <c r="L1149" s="1"/>
      <c r="M1149" s="1"/>
    </row>
    <row r="1150" spans="1:13" x14ac:dyDescent="0.2">
      <c r="A1150" s="2" t="s">
        <v>0</v>
      </c>
      <c r="B1150" s="29">
        <v>42992</v>
      </c>
      <c r="C1150" s="11">
        <v>-71.449346820200006</v>
      </c>
      <c r="D1150" s="11">
        <v>41.447385868200001</v>
      </c>
      <c r="E1150" s="5">
        <v>606</v>
      </c>
      <c r="G1150" s="8">
        <v>37.1982</v>
      </c>
      <c r="H1150" s="1"/>
      <c r="I1150" s="1"/>
      <c r="J1150" s="1"/>
      <c r="K1150" s="1"/>
      <c r="L1150" s="1"/>
      <c r="M1150" s="1"/>
    </row>
    <row r="1151" spans="1:13" x14ac:dyDescent="0.2">
      <c r="A1151" s="2" t="s">
        <v>0</v>
      </c>
      <c r="B1151" s="29">
        <v>42992</v>
      </c>
      <c r="C1151" s="11">
        <v>-71.449463486799999</v>
      </c>
      <c r="D1151" s="11">
        <v>41.447356868200004</v>
      </c>
      <c r="E1151" s="5">
        <v>353</v>
      </c>
      <c r="G1151" s="8">
        <v>26.395099999999999</v>
      </c>
      <c r="H1151" s="1"/>
      <c r="I1151" s="1"/>
      <c r="J1151" s="1"/>
      <c r="K1151" s="1"/>
      <c r="L1151" s="1"/>
      <c r="M1151" s="1"/>
    </row>
    <row r="1152" spans="1:13" x14ac:dyDescent="0.2">
      <c r="A1152" s="2" t="s">
        <v>0</v>
      </c>
      <c r="B1152" s="29">
        <v>42992</v>
      </c>
      <c r="C1152" s="11">
        <v>-71.4495453201</v>
      </c>
      <c r="D1152" s="11">
        <v>41.447313534899997</v>
      </c>
      <c r="E1152" s="5">
        <v>152</v>
      </c>
      <c r="G1152" s="8">
        <v>17.8124</v>
      </c>
      <c r="H1152" s="1"/>
      <c r="I1152" s="1"/>
      <c r="J1152" s="1"/>
      <c r="K1152" s="1"/>
      <c r="L1152" s="1"/>
      <c r="M1152" s="1"/>
    </row>
    <row r="1153" spans="1:13" x14ac:dyDescent="0.2">
      <c r="A1153" s="2" t="s">
        <v>0</v>
      </c>
      <c r="B1153" s="29">
        <v>42992</v>
      </c>
      <c r="C1153" s="11">
        <v>-71.449432820200002</v>
      </c>
      <c r="D1153" s="11">
        <v>41.447301034900001</v>
      </c>
      <c r="E1153" s="5">
        <v>372</v>
      </c>
      <c r="F1153" s="5">
        <v>31</v>
      </c>
      <c r="G1153" s="8">
        <v>27.206400000000002</v>
      </c>
      <c r="H1153" s="1"/>
      <c r="I1153" s="1"/>
      <c r="J1153" s="1"/>
      <c r="K1153" s="1"/>
      <c r="L1153" s="1"/>
      <c r="M1153" s="1"/>
    </row>
    <row r="1154" spans="1:13" x14ac:dyDescent="0.2">
      <c r="A1154" s="2" t="s">
        <v>0</v>
      </c>
      <c r="B1154" s="29">
        <v>42992</v>
      </c>
      <c r="C1154" s="11">
        <v>-71.449295820200007</v>
      </c>
      <c r="D1154" s="11">
        <v>41.447271368199999</v>
      </c>
      <c r="E1154" s="5">
        <v>588</v>
      </c>
      <c r="G1154" s="8">
        <v>36.429600000000001</v>
      </c>
      <c r="H1154" s="1"/>
      <c r="I1154" s="1"/>
      <c r="J1154" s="1"/>
      <c r="K1154" s="1"/>
      <c r="L1154" s="1"/>
      <c r="M1154" s="1"/>
    </row>
    <row r="1155" spans="1:13" x14ac:dyDescent="0.2">
      <c r="A1155" s="2" t="s">
        <v>0</v>
      </c>
      <c r="B1155" s="29">
        <v>42992</v>
      </c>
      <c r="C1155" s="11">
        <v>-71.4492801536</v>
      </c>
      <c r="D1155" s="11">
        <v>41.447194701599997</v>
      </c>
      <c r="E1155" s="5">
        <v>585</v>
      </c>
      <c r="G1155" s="8">
        <v>36.301500000000004</v>
      </c>
      <c r="H1155" s="1"/>
      <c r="I1155" s="1"/>
      <c r="J1155" s="1"/>
      <c r="K1155" s="1"/>
      <c r="L1155" s="1"/>
      <c r="M1155" s="1"/>
    </row>
    <row r="1156" spans="1:13" x14ac:dyDescent="0.2">
      <c r="A1156" s="2" t="s">
        <v>0</v>
      </c>
      <c r="B1156" s="29">
        <v>42992</v>
      </c>
      <c r="C1156" s="11">
        <v>-71.449419986799995</v>
      </c>
      <c r="D1156" s="11">
        <v>41.4471758683</v>
      </c>
      <c r="E1156" s="5">
        <v>535</v>
      </c>
      <c r="G1156" s="8">
        <v>34.166499999999999</v>
      </c>
      <c r="H1156" s="1"/>
      <c r="I1156" s="1"/>
      <c r="J1156" s="1"/>
      <c r="K1156" s="1"/>
      <c r="L1156" s="1"/>
      <c r="M1156" s="1"/>
    </row>
    <row r="1157" spans="1:13" x14ac:dyDescent="0.2">
      <c r="A1157" s="2" t="s">
        <v>0</v>
      </c>
      <c r="B1157" s="29">
        <v>42992</v>
      </c>
      <c r="C1157" s="11">
        <v>-71.449501820199998</v>
      </c>
      <c r="D1157" s="11">
        <v>41.447175034899999</v>
      </c>
      <c r="E1157" s="5">
        <v>334</v>
      </c>
      <c r="F1157" s="5">
        <v>32</v>
      </c>
      <c r="G1157" s="8">
        <v>25.5838</v>
      </c>
      <c r="H1157" s="1"/>
      <c r="I1157" s="1"/>
      <c r="J1157" s="1"/>
      <c r="K1157" s="1"/>
      <c r="L1157" s="1"/>
      <c r="M1157" s="1"/>
    </row>
    <row r="1158" spans="1:13" x14ac:dyDescent="0.2">
      <c r="A1158" s="2" t="s">
        <v>0</v>
      </c>
      <c r="B1158" s="29">
        <v>42992</v>
      </c>
      <c r="C1158" s="11">
        <v>-71.4496001535</v>
      </c>
      <c r="D1158" s="11">
        <v>41.447138368300003</v>
      </c>
      <c r="E1158" s="5">
        <v>221</v>
      </c>
      <c r="G1158" s="8">
        <v>20.758699999999997</v>
      </c>
      <c r="H1158" s="1"/>
      <c r="I1158" s="1"/>
      <c r="J1158" s="1"/>
      <c r="K1158" s="1"/>
      <c r="L1158" s="1"/>
      <c r="M1158" s="1"/>
    </row>
    <row r="1159" spans="1:13" x14ac:dyDescent="0.2">
      <c r="A1159" s="2" t="s">
        <v>0</v>
      </c>
      <c r="B1159" s="29">
        <v>42992</v>
      </c>
      <c r="C1159" s="11">
        <v>-71.449454820200003</v>
      </c>
      <c r="D1159" s="11">
        <v>41.4470888683</v>
      </c>
      <c r="E1159" s="5">
        <v>414</v>
      </c>
      <c r="G1159" s="8">
        <v>28.9998</v>
      </c>
      <c r="H1159" s="1"/>
      <c r="I1159" s="1"/>
      <c r="J1159" s="1"/>
      <c r="K1159" s="1"/>
      <c r="L1159" s="1"/>
      <c r="M1159" s="1"/>
    </row>
    <row r="1160" spans="1:13" x14ac:dyDescent="0.2">
      <c r="A1160" s="2" t="s">
        <v>0</v>
      </c>
      <c r="B1160" s="29">
        <v>42992</v>
      </c>
      <c r="C1160" s="11">
        <v>-71.449357820200007</v>
      </c>
      <c r="D1160" s="11">
        <v>41.447033535000003</v>
      </c>
      <c r="E1160" s="5">
        <v>508</v>
      </c>
      <c r="F1160" s="5">
        <v>33</v>
      </c>
      <c r="G1160" s="8">
        <v>33.013599999999997</v>
      </c>
      <c r="H1160" s="1"/>
      <c r="I1160" s="1"/>
      <c r="J1160" s="1"/>
      <c r="K1160" s="1"/>
      <c r="L1160" s="1"/>
      <c r="M1160" s="1"/>
    </row>
    <row r="1161" spans="1:13" x14ac:dyDescent="0.2">
      <c r="A1161" s="2" t="s">
        <v>0</v>
      </c>
      <c r="B1161" s="29">
        <v>42992</v>
      </c>
      <c r="C1161" s="11">
        <v>-71.449347820200003</v>
      </c>
      <c r="D1161" s="11">
        <v>41.446983201599998</v>
      </c>
      <c r="E1161" s="5">
        <v>511</v>
      </c>
      <c r="G1161" s="8">
        <v>33.1417</v>
      </c>
      <c r="H1161" s="1"/>
      <c r="I1161" s="1"/>
      <c r="J1161" s="1"/>
      <c r="K1161" s="1"/>
      <c r="L1161" s="1"/>
      <c r="M1161" s="1"/>
    </row>
    <row r="1162" spans="1:13" x14ac:dyDescent="0.2">
      <c r="A1162" s="2" t="s">
        <v>0</v>
      </c>
      <c r="B1162" s="29">
        <v>42992</v>
      </c>
      <c r="C1162" s="11">
        <v>-71.449464820200006</v>
      </c>
      <c r="D1162" s="11">
        <v>41.446983035000002</v>
      </c>
      <c r="E1162" s="5">
        <v>412</v>
      </c>
      <c r="G1162" s="8">
        <v>28.914400000000001</v>
      </c>
      <c r="H1162" s="1"/>
      <c r="I1162" s="1"/>
      <c r="J1162" s="1"/>
      <c r="K1162" s="1"/>
      <c r="L1162" s="1"/>
      <c r="M1162" s="1"/>
    </row>
    <row r="1163" spans="1:13" x14ac:dyDescent="0.2">
      <c r="A1163" s="2" t="s">
        <v>0</v>
      </c>
      <c r="B1163" s="29">
        <v>42992</v>
      </c>
      <c r="C1163" s="11">
        <v>-71.449535653500007</v>
      </c>
      <c r="D1163" s="11">
        <v>41.4469593683</v>
      </c>
      <c r="E1163" s="5">
        <v>312</v>
      </c>
      <c r="F1163" s="5">
        <v>23</v>
      </c>
      <c r="G1163" s="8">
        <v>24.644399999999997</v>
      </c>
      <c r="H1163" s="1"/>
      <c r="I1163" s="1"/>
      <c r="J1163" s="1"/>
      <c r="K1163" s="1"/>
      <c r="L1163" s="1"/>
      <c r="M1163" s="1"/>
    </row>
    <row r="1164" spans="1:13" x14ac:dyDescent="0.2">
      <c r="A1164" s="2" t="s">
        <v>0</v>
      </c>
      <c r="B1164" s="29">
        <v>42992</v>
      </c>
      <c r="C1164" s="11">
        <v>-71.4494448202</v>
      </c>
      <c r="D1164" s="11">
        <v>41.446904035000003</v>
      </c>
      <c r="E1164" s="5">
        <v>459</v>
      </c>
      <c r="G1164" s="8">
        <v>30.921299999999999</v>
      </c>
      <c r="H1164" s="1"/>
      <c r="I1164" s="1"/>
      <c r="J1164" s="1"/>
      <c r="K1164" s="1"/>
      <c r="L1164" s="1"/>
      <c r="M1164" s="1"/>
    </row>
    <row r="1165" spans="1:13" x14ac:dyDescent="0.2">
      <c r="A1165" s="2" t="s">
        <v>0</v>
      </c>
      <c r="B1165" s="29">
        <v>42992</v>
      </c>
      <c r="C1165" s="11">
        <v>-71.449410486900007</v>
      </c>
      <c r="D1165" s="11">
        <v>41.446872034999998</v>
      </c>
      <c r="E1165" s="5">
        <v>430</v>
      </c>
      <c r="G1165" s="8">
        <v>29.683</v>
      </c>
      <c r="H1165" s="1"/>
      <c r="I1165" s="1"/>
      <c r="J1165" s="1"/>
      <c r="K1165" s="1"/>
      <c r="L1165" s="1"/>
      <c r="M1165" s="1"/>
    </row>
    <row r="1166" spans="1:13" x14ac:dyDescent="0.2">
      <c r="A1166" s="2" t="s">
        <v>0</v>
      </c>
      <c r="B1166" s="29">
        <v>42992</v>
      </c>
      <c r="C1166" s="11">
        <v>-71.449448153500001</v>
      </c>
      <c r="D1166" s="11">
        <v>41.446805034999997</v>
      </c>
      <c r="E1166" s="5">
        <v>414</v>
      </c>
      <c r="F1166" s="5">
        <v>34</v>
      </c>
      <c r="G1166" s="8">
        <v>28.9998</v>
      </c>
      <c r="H1166" s="1"/>
      <c r="I1166" s="1"/>
      <c r="J1166" s="1"/>
      <c r="K1166" s="1"/>
      <c r="L1166" s="1"/>
      <c r="M1166" s="1"/>
    </row>
    <row r="1167" spans="1:13" x14ac:dyDescent="0.2">
      <c r="A1167" s="2" t="s">
        <v>0</v>
      </c>
      <c r="B1167" s="29">
        <v>42992</v>
      </c>
      <c r="C1167" s="11">
        <v>-71.449522153499998</v>
      </c>
      <c r="D1167" s="11">
        <v>41.446823201699999</v>
      </c>
      <c r="E1167" s="5">
        <v>439</v>
      </c>
      <c r="G1167" s="8">
        <v>30.067299999999999</v>
      </c>
      <c r="H1167" s="1"/>
      <c r="I1167" s="1"/>
      <c r="J1167" s="1"/>
      <c r="K1167" s="1"/>
      <c r="L1167" s="1"/>
      <c r="M1167" s="1"/>
    </row>
    <row r="1168" spans="1:13" x14ac:dyDescent="0.2">
      <c r="A1168" s="2" t="s">
        <v>0</v>
      </c>
      <c r="B1168" s="29">
        <v>42992</v>
      </c>
      <c r="C1168" s="11">
        <v>-71.449655653500002</v>
      </c>
      <c r="D1168" s="11">
        <v>41.446842201700001</v>
      </c>
      <c r="E1168" s="5">
        <v>468</v>
      </c>
      <c r="G1168" s="8">
        <v>31.305599999999998</v>
      </c>
      <c r="H1168" s="1"/>
      <c r="I1168" s="1"/>
      <c r="J1168" s="1"/>
      <c r="K1168" s="1"/>
      <c r="L1168" s="1"/>
      <c r="M1168" s="1"/>
    </row>
    <row r="1169" spans="1:13" x14ac:dyDescent="0.2">
      <c r="A1169" s="2" t="s">
        <v>0</v>
      </c>
      <c r="B1169" s="29">
        <v>42992</v>
      </c>
      <c r="C1169" s="11">
        <v>-71.449660153500005</v>
      </c>
      <c r="D1169" s="11">
        <v>41.446767035000001</v>
      </c>
      <c r="E1169" s="5">
        <v>553</v>
      </c>
      <c r="G1169" s="8">
        <v>34.935099999999998</v>
      </c>
      <c r="H1169" s="1"/>
      <c r="I1169" s="1"/>
      <c r="J1169" s="1"/>
      <c r="K1169" s="1"/>
      <c r="L1169" s="1"/>
      <c r="M1169" s="1"/>
    </row>
    <row r="1170" spans="1:13" x14ac:dyDescent="0.2">
      <c r="A1170" s="2" t="s">
        <v>0</v>
      </c>
      <c r="B1170" s="29">
        <v>42992</v>
      </c>
      <c r="C1170" s="11">
        <v>-71.449731153399995</v>
      </c>
      <c r="D1170" s="11">
        <v>41.4467187017</v>
      </c>
      <c r="E1170" s="5">
        <v>463</v>
      </c>
      <c r="G1170" s="8">
        <v>31.092099999999999</v>
      </c>
      <c r="H1170" s="1"/>
      <c r="I1170" s="1"/>
      <c r="J1170" s="1"/>
      <c r="K1170" s="1"/>
      <c r="L1170" s="1"/>
      <c r="M1170" s="1"/>
    </row>
    <row r="1171" spans="1:13" x14ac:dyDescent="0.2">
      <c r="A1171" s="2" t="s">
        <v>0</v>
      </c>
      <c r="B1171" s="29">
        <v>42992</v>
      </c>
      <c r="C1171" s="11">
        <v>-71.449767653400002</v>
      </c>
      <c r="D1171" s="11">
        <v>41.446769868399997</v>
      </c>
      <c r="E1171" s="5">
        <v>508</v>
      </c>
      <c r="G1171" s="8">
        <v>33.013599999999997</v>
      </c>
      <c r="H1171" s="1"/>
      <c r="I1171" s="1"/>
      <c r="J1171" s="1"/>
      <c r="K1171" s="1"/>
      <c r="L1171" s="1"/>
      <c r="M1171" s="1"/>
    </row>
    <row r="1172" spans="1:13" x14ac:dyDescent="0.2">
      <c r="A1172" s="2" t="s">
        <v>0</v>
      </c>
      <c r="B1172" s="29">
        <v>42992</v>
      </c>
      <c r="C1172" s="11">
        <v>-71.449802653399999</v>
      </c>
      <c r="D1172" s="11">
        <v>41.446819368299998</v>
      </c>
      <c r="E1172" s="5">
        <v>353</v>
      </c>
      <c r="G1172" s="8">
        <v>26.395099999999999</v>
      </c>
      <c r="H1172" s="1"/>
      <c r="I1172" s="1"/>
      <c r="J1172" s="1"/>
      <c r="K1172" s="1"/>
      <c r="L1172" s="1"/>
      <c r="M1172" s="1"/>
    </row>
    <row r="1173" spans="1:13" x14ac:dyDescent="0.2">
      <c r="A1173" s="2" t="s">
        <v>0</v>
      </c>
      <c r="B1173" s="29">
        <v>42992</v>
      </c>
      <c r="C1173" s="11">
        <v>-71.449819986700007</v>
      </c>
      <c r="D1173" s="11">
        <v>41.446750535</v>
      </c>
      <c r="E1173" s="5">
        <v>442</v>
      </c>
      <c r="F1173" s="5">
        <v>37</v>
      </c>
      <c r="G1173" s="8">
        <v>30.195399999999999</v>
      </c>
      <c r="H1173" s="1"/>
      <c r="I1173" s="1"/>
      <c r="J1173" s="1"/>
      <c r="K1173" s="1"/>
      <c r="L1173" s="1"/>
      <c r="M1173" s="1"/>
    </row>
    <row r="1174" spans="1:13" x14ac:dyDescent="0.2">
      <c r="A1174" s="2" t="s">
        <v>0</v>
      </c>
      <c r="B1174" s="29">
        <v>42992</v>
      </c>
      <c r="C1174" s="11">
        <v>-71.449905153399996</v>
      </c>
      <c r="D1174" s="11">
        <v>41.446690035000003</v>
      </c>
      <c r="E1174" s="5">
        <v>364</v>
      </c>
      <c r="G1174" s="8">
        <v>26.864800000000002</v>
      </c>
      <c r="H1174" s="1"/>
      <c r="I1174" s="1"/>
      <c r="J1174" s="1"/>
      <c r="K1174" s="1"/>
      <c r="L1174" s="1"/>
      <c r="M1174" s="1"/>
    </row>
    <row r="1175" spans="1:13" x14ac:dyDescent="0.2">
      <c r="A1175" s="2" t="s">
        <v>0</v>
      </c>
      <c r="B1175" s="29">
        <v>42992</v>
      </c>
      <c r="C1175" s="11">
        <v>-71.449925486699996</v>
      </c>
      <c r="D1175" s="11">
        <v>41.446763868399998</v>
      </c>
      <c r="E1175" s="5">
        <v>336</v>
      </c>
      <c r="G1175" s="8">
        <v>25.6692</v>
      </c>
      <c r="H1175" s="1"/>
      <c r="I1175" s="1"/>
      <c r="J1175" s="1"/>
      <c r="K1175" s="1"/>
      <c r="L1175" s="1"/>
      <c r="M1175" s="1"/>
    </row>
    <row r="1176" spans="1:13" x14ac:dyDescent="0.2">
      <c r="A1176" s="2" t="s">
        <v>0</v>
      </c>
      <c r="B1176" s="29">
        <v>42992</v>
      </c>
      <c r="C1176" s="11">
        <v>-71.449939653399994</v>
      </c>
      <c r="D1176" s="11">
        <v>41.446837368300002</v>
      </c>
      <c r="E1176" s="5">
        <v>266</v>
      </c>
      <c r="G1176" s="8">
        <v>22.680199999999999</v>
      </c>
      <c r="H1176" s="1"/>
      <c r="I1176" s="1"/>
      <c r="J1176" s="1"/>
      <c r="K1176" s="1"/>
      <c r="L1176" s="1"/>
      <c r="M1176" s="1"/>
    </row>
    <row r="1177" spans="1:13" x14ac:dyDescent="0.2">
      <c r="A1177" s="2" t="s">
        <v>0</v>
      </c>
      <c r="B1177" s="29">
        <v>42992</v>
      </c>
      <c r="C1177" s="11">
        <v>-71.449969153400005</v>
      </c>
      <c r="D1177" s="11">
        <v>41.446728868400001</v>
      </c>
      <c r="E1177" s="5">
        <v>348</v>
      </c>
      <c r="G1177" s="8">
        <v>26.1816</v>
      </c>
      <c r="H1177" s="1"/>
      <c r="I1177" s="1"/>
      <c r="J1177" s="1"/>
      <c r="K1177" s="1"/>
      <c r="L1177" s="1"/>
      <c r="M1177" s="1"/>
    </row>
    <row r="1178" spans="1:13" x14ac:dyDescent="0.2">
      <c r="A1178" s="2" t="s">
        <v>0</v>
      </c>
      <c r="B1178" s="29">
        <v>42992</v>
      </c>
      <c r="C1178" s="11">
        <v>-71.4500139867</v>
      </c>
      <c r="D1178" s="11">
        <v>41.446656034999997</v>
      </c>
      <c r="E1178" s="5">
        <v>366</v>
      </c>
      <c r="G1178" s="8">
        <v>26.950200000000002</v>
      </c>
      <c r="H1178" s="1"/>
      <c r="I1178" s="1"/>
      <c r="J1178" s="1"/>
      <c r="K1178" s="1"/>
      <c r="L1178" s="1"/>
      <c r="M1178" s="1"/>
    </row>
    <row r="1179" spans="1:13" x14ac:dyDescent="0.2">
      <c r="A1179" s="2" t="s">
        <v>0</v>
      </c>
      <c r="B1179" s="29">
        <v>42992</v>
      </c>
      <c r="C1179" s="11">
        <v>-71.450056486700007</v>
      </c>
      <c r="D1179" s="11">
        <v>41.446765701700002</v>
      </c>
      <c r="E1179" s="5">
        <v>354</v>
      </c>
      <c r="G1179" s="8">
        <v>26.437799999999999</v>
      </c>
      <c r="H1179" s="1"/>
      <c r="I1179" s="1"/>
      <c r="J1179" s="1"/>
      <c r="K1179" s="1"/>
      <c r="L1179" s="1"/>
      <c r="M1179" s="1"/>
    </row>
    <row r="1180" spans="1:13" x14ac:dyDescent="0.2">
      <c r="A1180" s="2" t="s">
        <v>0</v>
      </c>
      <c r="B1180" s="29">
        <v>42992</v>
      </c>
      <c r="C1180" s="11">
        <v>-71.450048986699997</v>
      </c>
      <c r="D1180" s="11">
        <v>41.446850034999997</v>
      </c>
      <c r="E1180" s="5">
        <v>244</v>
      </c>
      <c r="F1180" s="5">
        <v>24</v>
      </c>
      <c r="G1180" s="8">
        <v>21.7408</v>
      </c>
      <c r="H1180" s="1"/>
      <c r="I1180" s="1"/>
      <c r="J1180" s="1"/>
      <c r="K1180" s="1"/>
      <c r="L1180" s="1"/>
      <c r="M1180" s="1"/>
    </row>
    <row r="1181" spans="1:13" x14ac:dyDescent="0.2">
      <c r="A1181" s="2" t="s">
        <v>0</v>
      </c>
      <c r="B1181" s="29">
        <v>42992</v>
      </c>
      <c r="C1181" s="11">
        <v>-71.4500864866</v>
      </c>
      <c r="D1181" s="11">
        <v>41.446940535000003</v>
      </c>
      <c r="E1181" s="5">
        <v>225</v>
      </c>
      <c r="G1181" s="8">
        <v>20.929499999999997</v>
      </c>
      <c r="H1181" s="1"/>
      <c r="I1181" s="1"/>
      <c r="J1181" s="1"/>
      <c r="K1181" s="1"/>
      <c r="L1181" s="1"/>
      <c r="M1181" s="1"/>
    </row>
    <row r="1182" spans="1:13" x14ac:dyDescent="0.2">
      <c r="A1182" s="2" t="s">
        <v>0</v>
      </c>
      <c r="B1182" s="29">
        <v>42992</v>
      </c>
      <c r="C1182" s="11">
        <v>-71.450132486599998</v>
      </c>
      <c r="D1182" s="11">
        <v>41.4468053684</v>
      </c>
      <c r="E1182" s="5">
        <v>342</v>
      </c>
      <c r="G1182" s="8">
        <v>25.9254</v>
      </c>
      <c r="H1182" s="1"/>
      <c r="I1182" s="1"/>
      <c r="J1182" s="1"/>
      <c r="K1182" s="1"/>
      <c r="L1182" s="1"/>
      <c r="M1182" s="1"/>
    </row>
    <row r="1183" spans="1:13" x14ac:dyDescent="0.2">
      <c r="A1183" s="2" t="s">
        <v>0</v>
      </c>
      <c r="B1183" s="29">
        <v>42992</v>
      </c>
      <c r="C1183" s="11">
        <v>-71.450144820000006</v>
      </c>
      <c r="D1183" s="11">
        <v>41.446694701699997</v>
      </c>
      <c r="E1183" s="5">
        <v>422</v>
      </c>
      <c r="F1183" s="5">
        <v>25</v>
      </c>
      <c r="G1183" s="8">
        <v>29.3414</v>
      </c>
      <c r="H1183" s="1"/>
      <c r="I1183" s="1"/>
      <c r="J1183" s="1"/>
      <c r="K1183" s="1"/>
      <c r="L1183" s="1"/>
      <c r="M1183" s="1"/>
    </row>
    <row r="1184" spans="1:13" x14ac:dyDescent="0.2">
      <c r="A1184" s="2" t="s">
        <v>0</v>
      </c>
      <c r="B1184" s="29">
        <v>42992</v>
      </c>
      <c r="C1184" s="11">
        <v>-71.450143849499995</v>
      </c>
      <c r="D1184" s="11">
        <v>41.446620695999997</v>
      </c>
      <c r="E1184" s="5">
        <v>428</v>
      </c>
      <c r="G1184" s="8">
        <v>29.5976</v>
      </c>
      <c r="H1184" s="1"/>
      <c r="I1184" s="1"/>
      <c r="J1184" s="1"/>
      <c r="K1184" s="1"/>
      <c r="L1184" s="1"/>
      <c r="M1184" s="1"/>
    </row>
    <row r="1185" spans="1:13" x14ac:dyDescent="0.2">
      <c r="A1185" s="2" t="s">
        <v>0</v>
      </c>
      <c r="B1185" s="29">
        <v>42992</v>
      </c>
      <c r="C1185" s="11">
        <v>-71.450213523900004</v>
      </c>
      <c r="D1185" s="11">
        <v>41.446610480899999</v>
      </c>
      <c r="E1185" s="5">
        <v>447</v>
      </c>
      <c r="G1185" s="8">
        <v>30.408899999999999</v>
      </c>
      <c r="H1185" s="1"/>
      <c r="I1185" s="1"/>
      <c r="J1185" s="1"/>
      <c r="K1185" s="1"/>
      <c r="L1185" s="1"/>
      <c r="M1185" s="1"/>
    </row>
    <row r="1186" spans="1:13" x14ac:dyDescent="0.2">
      <c r="A1186" s="2" t="s">
        <v>0</v>
      </c>
      <c r="B1186" s="29">
        <v>42992</v>
      </c>
      <c r="C1186" s="11">
        <v>-71.450225319899999</v>
      </c>
      <c r="D1186" s="11">
        <v>41.446729201700002</v>
      </c>
      <c r="E1186" s="5">
        <v>412</v>
      </c>
      <c r="F1186" s="5">
        <v>29</v>
      </c>
      <c r="G1186" s="8">
        <v>28.914400000000001</v>
      </c>
      <c r="H1186" s="1"/>
      <c r="I1186" s="1"/>
      <c r="J1186" s="1"/>
      <c r="K1186" s="1"/>
      <c r="L1186" s="1"/>
      <c r="M1186" s="1"/>
    </row>
    <row r="1187" spans="1:13" x14ac:dyDescent="0.2">
      <c r="A1187" s="2" t="s">
        <v>0</v>
      </c>
      <c r="B1187" s="29">
        <v>42992</v>
      </c>
      <c r="C1187" s="11">
        <v>-71.450226319899997</v>
      </c>
      <c r="D1187" s="11">
        <v>41.446839535000002</v>
      </c>
      <c r="E1187" s="5">
        <v>360</v>
      </c>
      <c r="G1187" s="8">
        <v>26.693999999999999</v>
      </c>
      <c r="H1187" s="1"/>
      <c r="I1187" s="1"/>
      <c r="J1187" s="1"/>
      <c r="K1187" s="1"/>
      <c r="L1187" s="1"/>
      <c r="M1187" s="1"/>
    </row>
    <row r="1188" spans="1:13" x14ac:dyDescent="0.2">
      <c r="A1188" s="2" t="s">
        <v>0</v>
      </c>
      <c r="B1188" s="29">
        <v>42992</v>
      </c>
      <c r="C1188" s="11">
        <v>-71.450236486600005</v>
      </c>
      <c r="D1188" s="11">
        <v>41.446926034999997</v>
      </c>
      <c r="E1188" s="5">
        <v>295</v>
      </c>
      <c r="G1188" s="8">
        <v>23.918500000000002</v>
      </c>
      <c r="H1188" s="1"/>
      <c r="I1188" s="1"/>
      <c r="J1188" s="1"/>
      <c r="K1188" s="1"/>
      <c r="L1188" s="1"/>
      <c r="M1188" s="1"/>
    </row>
    <row r="1189" spans="1:13" x14ac:dyDescent="0.2">
      <c r="A1189" s="2" t="s">
        <v>0</v>
      </c>
      <c r="B1189" s="29">
        <v>42992</v>
      </c>
      <c r="C1189" s="11">
        <v>-71.450290319900006</v>
      </c>
      <c r="D1189" s="11">
        <v>41.446812701699997</v>
      </c>
      <c r="E1189" s="5">
        <v>425</v>
      </c>
      <c r="G1189" s="8">
        <v>29.4695</v>
      </c>
      <c r="H1189" s="1"/>
      <c r="I1189" s="1"/>
      <c r="J1189" s="1"/>
      <c r="K1189" s="1"/>
      <c r="L1189" s="1"/>
      <c r="M1189" s="1"/>
    </row>
    <row r="1190" spans="1:13" x14ac:dyDescent="0.2">
      <c r="A1190" s="2" t="s">
        <v>0</v>
      </c>
      <c r="B1190" s="29">
        <v>42992</v>
      </c>
      <c r="C1190" s="11">
        <v>-71.450322486600001</v>
      </c>
      <c r="D1190" s="11">
        <v>41.446697035100001</v>
      </c>
      <c r="E1190" s="5">
        <v>578</v>
      </c>
      <c r="G1190" s="8">
        <v>36.002600000000001</v>
      </c>
      <c r="H1190" s="1"/>
      <c r="I1190" s="1"/>
      <c r="J1190" s="1"/>
      <c r="K1190" s="1"/>
      <c r="L1190" s="1"/>
      <c r="M1190" s="1"/>
    </row>
    <row r="1191" spans="1:13" x14ac:dyDescent="0.2">
      <c r="A1191" s="2" t="s">
        <v>0</v>
      </c>
      <c r="B1191" s="29">
        <v>42992</v>
      </c>
      <c r="C1191" s="11">
        <v>-71.450319153300001</v>
      </c>
      <c r="D1191" s="11">
        <v>41.446612035100003</v>
      </c>
      <c r="E1191" s="5">
        <v>627</v>
      </c>
      <c r="F1191" s="5">
        <v>31</v>
      </c>
      <c r="G1191" s="8">
        <v>38.094899999999996</v>
      </c>
      <c r="H1191" s="1"/>
      <c r="I1191" s="1"/>
      <c r="J1191" s="1"/>
      <c r="K1191" s="1"/>
      <c r="L1191" s="1"/>
      <c r="M1191" s="1"/>
    </row>
    <row r="1192" spans="1:13" x14ac:dyDescent="0.2">
      <c r="A1192" s="2" t="s">
        <v>0</v>
      </c>
      <c r="B1192" s="29">
        <v>42992</v>
      </c>
      <c r="C1192" s="11">
        <v>-71.450359302199999</v>
      </c>
      <c r="D1192" s="11">
        <v>41.4465507902</v>
      </c>
      <c r="E1192" s="5">
        <v>364</v>
      </c>
      <c r="G1192" s="8">
        <v>26.864800000000002</v>
      </c>
      <c r="H1192" s="1"/>
      <c r="I1192" s="1"/>
      <c r="J1192" s="1"/>
      <c r="K1192" s="1"/>
      <c r="L1192" s="1"/>
      <c r="M1192" s="1"/>
    </row>
    <row r="1193" spans="1:13" x14ac:dyDescent="0.2">
      <c r="A1193" s="2" t="s">
        <v>0</v>
      </c>
      <c r="B1193" s="29">
        <v>42992</v>
      </c>
      <c r="C1193" s="11">
        <v>-71.450372819899997</v>
      </c>
      <c r="D1193" s="11">
        <v>41.446636701700001</v>
      </c>
      <c r="E1193" s="5">
        <v>611</v>
      </c>
      <c r="G1193" s="8">
        <v>37.411699999999996</v>
      </c>
      <c r="H1193" s="1"/>
      <c r="I1193" s="1"/>
      <c r="J1193" s="1"/>
      <c r="K1193" s="1"/>
      <c r="L1193" s="1"/>
      <c r="M1193" s="1"/>
    </row>
    <row r="1194" spans="1:13" x14ac:dyDescent="0.2">
      <c r="A1194" s="2" t="s">
        <v>0</v>
      </c>
      <c r="B1194" s="29">
        <v>42992</v>
      </c>
      <c r="C1194" s="11">
        <v>-71.450308153199998</v>
      </c>
      <c r="D1194" s="11">
        <v>41.446798701699997</v>
      </c>
      <c r="E1194" s="5">
        <v>337</v>
      </c>
      <c r="G1194" s="8">
        <v>25.7119</v>
      </c>
      <c r="H1194" s="1"/>
      <c r="I1194" s="1"/>
      <c r="J1194" s="1"/>
      <c r="K1194" s="1"/>
      <c r="L1194" s="1"/>
      <c r="M1194" s="1"/>
    </row>
    <row r="1195" spans="1:13" x14ac:dyDescent="0.2">
      <c r="A1195" s="2" t="s">
        <v>0</v>
      </c>
      <c r="B1195" s="29">
        <v>42992</v>
      </c>
      <c r="C1195" s="11">
        <v>-71.450311319899996</v>
      </c>
      <c r="D1195" s="11">
        <v>41.446983868300002</v>
      </c>
      <c r="E1195" s="5">
        <v>226</v>
      </c>
      <c r="F1195" s="5">
        <v>24</v>
      </c>
      <c r="G1195" s="8">
        <v>20.972200000000001</v>
      </c>
      <c r="H1195" s="1"/>
      <c r="I1195" s="1"/>
      <c r="J1195" s="1"/>
      <c r="K1195" s="1"/>
      <c r="L1195" s="1"/>
      <c r="M1195" s="1"/>
    </row>
    <row r="1196" spans="1:13" x14ac:dyDescent="0.2">
      <c r="A1196" s="2" t="s">
        <v>0</v>
      </c>
      <c r="B1196" s="29">
        <v>42992</v>
      </c>
      <c r="C1196" s="11">
        <v>-71.450401986499998</v>
      </c>
      <c r="D1196" s="11">
        <v>41.446845368399998</v>
      </c>
      <c r="E1196" s="5">
        <v>302</v>
      </c>
      <c r="G1196" s="8">
        <v>24.217399999999998</v>
      </c>
      <c r="H1196" s="1"/>
      <c r="I1196" s="1"/>
      <c r="J1196" s="1"/>
      <c r="K1196" s="1"/>
      <c r="L1196" s="1"/>
      <c r="M1196" s="1"/>
    </row>
    <row r="1197" spans="1:13" x14ac:dyDescent="0.2">
      <c r="A1197" s="2" t="s">
        <v>0</v>
      </c>
      <c r="B1197" s="29">
        <v>42992</v>
      </c>
      <c r="C1197" s="11">
        <v>-71.450444653199995</v>
      </c>
      <c r="D1197" s="11">
        <v>41.4467315351</v>
      </c>
      <c r="E1197" s="5">
        <v>593</v>
      </c>
      <c r="G1197" s="8">
        <v>36.643100000000004</v>
      </c>
      <c r="H1197" s="1"/>
      <c r="I1197" s="1"/>
      <c r="J1197" s="1"/>
      <c r="K1197" s="1"/>
      <c r="L1197" s="1"/>
      <c r="M1197" s="1"/>
    </row>
    <row r="1198" spans="1:13" x14ac:dyDescent="0.2">
      <c r="A1198" s="2" t="s">
        <v>0</v>
      </c>
      <c r="B1198" s="29">
        <v>42992</v>
      </c>
      <c r="C1198" s="11">
        <v>-71.450542653200003</v>
      </c>
      <c r="D1198" s="11">
        <v>41.446602535099998</v>
      </c>
      <c r="E1198" s="5">
        <v>397</v>
      </c>
      <c r="G1198" s="8">
        <v>28.273900000000001</v>
      </c>
      <c r="H1198" s="1"/>
      <c r="I1198" s="1"/>
      <c r="J1198" s="1"/>
      <c r="K1198" s="1"/>
      <c r="L1198" s="1"/>
      <c r="M1198" s="1"/>
    </row>
    <row r="1199" spans="1:13" x14ac:dyDescent="0.2">
      <c r="A1199" s="2" t="s">
        <v>0</v>
      </c>
      <c r="B1199" s="29">
        <v>42992</v>
      </c>
      <c r="C1199" s="11">
        <v>-71.450574153199994</v>
      </c>
      <c r="D1199" s="11">
        <v>41.446563035099999</v>
      </c>
      <c r="E1199" s="5">
        <v>114</v>
      </c>
      <c r="F1199" s="5">
        <v>6</v>
      </c>
      <c r="G1199" s="8">
        <v>16.189799999999998</v>
      </c>
      <c r="H1199" s="1"/>
      <c r="I1199" s="1"/>
      <c r="J1199" s="1"/>
      <c r="K1199" s="1"/>
      <c r="L1199" s="1"/>
      <c r="M1199" s="1"/>
    </row>
    <row r="1200" spans="1:13" x14ac:dyDescent="0.2">
      <c r="A1200" s="2" t="s">
        <v>0</v>
      </c>
      <c r="B1200" s="29">
        <v>42992</v>
      </c>
      <c r="C1200" s="11">
        <v>-71.450536653200004</v>
      </c>
      <c r="D1200" s="11">
        <v>41.446728868400001</v>
      </c>
      <c r="E1200" s="5">
        <v>494</v>
      </c>
      <c r="G1200" s="8">
        <v>32.415800000000004</v>
      </c>
      <c r="H1200" s="1"/>
      <c r="I1200" s="1"/>
      <c r="J1200" s="1"/>
      <c r="K1200" s="1"/>
      <c r="L1200" s="1"/>
      <c r="M1200" s="1"/>
    </row>
    <row r="1201" spans="1:13" x14ac:dyDescent="0.2">
      <c r="A1201" s="2" t="s">
        <v>0</v>
      </c>
      <c r="B1201" s="29">
        <v>42992</v>
      </c>
      <c r="C1201" s="11">
        <v>-71.450481986499994</v>
      </c>
      <c r="D1201" s="11">
        <v>41.446830368400001</v>
      </c>
      <c r="E1201" s="5">
        <v>240</v>
      </c>
      <c r="G1201" s="8">
        <v>21.57</v>
      </c>
      <c r="H1201" s="1"/>
      <c r="I1201" s="1"/>
      <c r="J1201" s="1"/>
      <c r="K1201" s="1"/>
      <c r="L1201" s="1"/>
      <c r="M1201" s="1"/>
    </row>
    <row r="1202" spans="1:13" x14ac:dyDescent="0.2">
      <c r="A1202" s="2" t="s">
        <v>0</v>
      </c>
      <c r="B1202" s="29">
        <v>42992</v>
      </c>
      <c r="C1202" s="11">
        <v>-71.450445319899998</v>
      </c>
      <c r="D1202" s="11">
        <v>41.446908201699998</v>
      </c>
      <c r="E1202" s="5">
        <v>262</v>
      </c>
      <c r="G1202" s="8">
        <v>22.509399999999999</v>
      </c>
      <c r="H1202" s="1"/>
      <c r="I1202" s="1"/>
      <c r="J1202" s="1"/>
      <c r="K1202" s="1"/>
      <c r="L1202" s="1"/>
      <c r="M1202" s="1"/>
    </row>
    <row r="1203" spans="1:13" x14ac:dyDescent="0.2">
      <c r="A1203" s="2" t="s">
        <v>0</v>
      </c>
      <c r="B1203" s="29">
        <v>42992</v>
      </c>
      <c r="C1203" s="11">
        <v>-71.450491819800007</v>
      </c>
      <c r="D1203" s="11">
        <v>41.446993034999998</v>
      </c>
      <c r="E1203" s="5">
        <v>214</v>
      </c>
      <c r="G1203" s="8">
        <v>20.459800000000001</v>
      </c>
      <c r="H1203" s="1"/>
      <c r="I1203" s="1"/>
      <c r="J1203" s="1"/>
      <c r="K1203" s="1"/>
      <c r="L1203" s="1"/>
      <c r="M1203" s="1"/>
    </row>
    <row r="1204" spans="1:13" x14ac:dyDescent="0.2">
      <c r="A1204" s="2" t="s">
        <v>0</v>
      </c>
      <c r="B1204" s="29">
        <v>42992</v>
      </c>
      <c r="C1204" s="11">
        <v>-71.450552819799995</v>
      </c>
      <c r="D1204" s="11">
        <v>41.446916535</v>
      </c>
      <c r="E1204" s="5">
        <v>165</v>
      </c>
      <c r="G1204" s="8">
        <v>18.3675</v>
      </c>
      <c r="H1204" s="1"/>
      <c r="I1204" s="1"/>
      <c r="J1204" s="1"/>
      <c r="K1204" s="1"/>
      <c r="L1204" s="1"/>
      <c r="M1204" s="1"/>
    </row>
    <row r="1205" spans="1:13" x14ac:dyDescent="0.2">
      <c r="A1205" s="2" t="s">
        <v>0</v>
      </c>
      <c r="B1205" s="29">
        <v>42992</v>
      </c>
      <c r="C1205" s="11">
        <v>-71.450691486500006</v>
      </c>
      <c r="D1205" s="11">
        <v>41.446797368399999</v>
      </c>
      <c r="E1205" s="5">
        <v>142</v>
      </c>
      <c r="F1205" s="5">
        <v>12</v>
      </c>
      <c r="G1205" s="8">
        <v>17.385400000000001</v>
      </c>
      <c r="H1205" s="1"/>
      <c r="I1205" s="1"/>
      <c r="J1205" s="1"/>
      <c r="K1205" s="1"/>
      <c r="L1205" s="1"/>
      <c r="M1205" s="1"/>
    </row>
    <row r="1206" spans="1:13" x14ac:dyDescent="0.2">
      <c r="A1206" s="2" t="s">
        <v>0</v>
      </c>
      <c r="B1206" s="29">
        <v>42992</v>
      </c>
      <c r="C1206" s="11">
        <v>-71.450797319700001</v>
      </c>
      <c r="D1206" s="11">
        <v>41.446849701700003</v>
      </c>
      <c r="E1206" s="5">
        <v>130</v>
      </c>
      <c r="G1206" s="8">
        <v>16.872999999999998</v>
      </c>
      <c r="H1206" s="1"/>
      <c r="I1206" s="1"/>
      <c r="J1206" s="1"/>
      <c r="K1206" s="1"/>
      <c r="L1206" s="1"/>
      <c r="M1206" s="1"/>
    </row>
    <row r="1207" spans="1:13" x14ac:dyDescent="0.2">
      <c r="A1207" s="2" t="s">
        <v>0</v>
      </c>
      <c r="B1207" s="29">
        <v>42992</v>
      </c>
      <c r="C1207" s="11">
        <v>-71.450698819799996</v>
      </c>
      <c r="D1207" s="11">
        <v>41.4469508683</v>
      </c>
      <c r="E1207" s="5">
        <v>114</v>
      </c>
      <c r="G1207" s="8">
        <v>16.189799999999998</v>
      </c>
      <c r="H1207" s="1"/>
      <c r="I1207" s="1"/>
      <c r="J1207" s="1"/>
      <c r="K1207" s="1"/>
      <c r="L1207" s="1"/>
      <c r="M1207" s="1"/>
    </row>
    <row r="1208" spans="1:13" x14ac:dyDescent="0.2">
      <c r="A1208" s="2" t="s">
        <v>0</v>
      </c>
      <c r="B1208" s="29">
        <v>42992</v>
      </c>
      <c r="C1208" s="11">
        <v>-71.450598986499998</v>
      </c>
      <c r="D1208" s="11">
        <v>41.447076868300002</v>
      </c>
      <c r="E1208" s="5">
        <v>183</v>
      </c>
      <c r="G1208" s="8">
        <v>19.136099999999999</v>
      </c>
      <c r="H1208" s="1"/>
      <c r="I1208" s="1"/>
      <c r="J1208" s="1"/>
      <c r="K1208" s="1"/>
      <c r="L1208" s="1"/>
      <c r="M1208" s="1"/>
    </row>
    <row r="1209" spans="1:13" x14ac:dyDescent="0.2">
      <c r="A1209" s="2" t="s">
        <v>0</v>
      </c>
      <c r="B1209" s="29">
        <v>42992</v>
      </c>
      <c r="C1209" s="11">
        <v>-71.450716653100002</v>
      </c>
      <c r="D1209" s="11">
        <v>41.447067201700001</v>
      </c>
      <c r="E1209" s="5">
        <v>151</v>
      </c>
      <c r="G1209" s="8">
        <v>17.7697</v>
      </c>
      <c r="H1209" s="1"/>
      <c r="I1209" s="1"/>
      <c r="J1209" s="1"/>
      <c r="K1209" s="1"/>
      <c r="L1209" s="1"/>
      <c r="M1209" s="1"/>
    </row>
    <row r="1210" spans="1:13" x14ac:dyDescent="0.2">
      <c r="A1210" s="2" t="s">
        <v>0</v>
      </c>
      <c r="B1210" s="29">
        <v>42992</v>
      </c>
      <c r="C1210" s="11">
        <v>-71.450815986400002</v>
      </c>
      <c r="D1210" s="11">
        <v>41.447023701699997</v>
      </c>
      <c r="E1210" s="5">
        <v>107</v>
      </c>
      <c r="G1210" s="8">
        <v>15.890899999999998</v>
      </c>
      <c r="H1210" s="1"/>
      <c r="I1210" s="1"/>
      <c r="J1210" s="1"/>
      <c r="K1210" s="1"/>
      <c r="L1210" s="1"/>
      <c r="M1210" s="1"/>
    </row>
    <row r="1211" spans="1:13" x14ac:dyDescent="0.2">
      <c r="A1211" s="2" t="s">
        <v>0</v>
      </c>
      <c r="B1211" s="29">
        <v>43035</v>
      </c>
      <c r="C1211" s="11">
        <v>-71.449477653399995</v>
      </c>
      <c r="D1211" s="11">
        <v>41.448148534799998</v>
      </c>
      <c r="E1211" s="5">
        <v>483</v>
      </c>
      <c r="G1211" s="8">
        <v>34.7836</v>
      </c>
      <c r="H1211" s="1"/>
      <c r="I1211" s="1"/>
      <c r="J1211" s="1"/>
      <c r="K1211" s="1"/>
      <c r="L1211" s="1"/>
      <c r="M1211" s="1"/>
    </row>
    <row r="1212" spans="1:13" x14ac:dyDescent="0.2">
      <c r="A1212" s="2" t="s">
        <v>0</v>
      </c>
      <c r="B1212" s="29">
        <v>43035</v>
      </c>
      <c r="C1212" s="11">
        <v>-71.449555986799993</v>
      </c>
      <c r="D1212" s="11">
        <v>41.448055034799999</v>
      </c>
      <c r="E1212" s="5">
        <v>387</v>
      </c>
      <c r="F1212" s="5">
        <v>31</v>
      </c>
      <c r="G1212" s="8">
        <v>31.692399999999999</v>
      </c>
      <c r="H1212" s="1"/>
      <c r="I1212" s="1"/>
      <c r="J1212" s="1"/>
      <c r="K1212" s="1"/>
      <c r="L1212" s="1"/>
      <c r="M1212" s="1"/>
    </row>
    <row r="1213" spans="1:13" x14ac:dyDescent="0.2">
      <c r="A1213" s="2" t="s">
        <v>0</v>
      </c>
      <c r="B1213" s="29">
        <v>43035</v>
      </c>
      <c r="C1213" s="11">
        <v>-71.449421789400006</v>
      </c>
      <c r="D1213" s="11">
        <v>41.448007704799998</v>
      </c>
      <c r="E1213" s="5">
        <v>513</v>
      </c>
      <c r="G1213" s="8">
        <v>35.749600000000001</v>
      </c>
      <c r="H1213" s="1"/>
      <c r="I1213" s="1"/>
      <c r="J1213" s="1"/>
      <c r="K1213" s="1"/>
      <c r="L1213" s="1"/>
      <c r="M1213" s="1"/>
    </row>
    <row r="1214" spans="1:13" x14ac:dyDescent="0.2">
      <c r="A1214" s="2" t="s">
        <v>0</v>
      </c>
      <c r="B1214" s="29">
        <v>43035</v>
      </c>
      <c r="C1214" s="11">
        <v>-71.449488820100001</v>
      </c>
      <c r="D1214" s="11">
        <v>41.447972868100003</v>
      </c>
      <c r="E1214" s="5">
        <v>490</v>
      </c>
      <c r="F1214" s="5">
        <v>32</v>
      </c>
      <c r="G1214" s="8">
        <v>35.009</v>
      </c>
      <c r="H1214" s="1"/>
      <c r="I1214" s="1"/>
      <c r="J1214" s="1"/>
      <c r="K1214" s="1"/>
      <c r="L1214" s="1"/>
      <c r="M1214" s="1"/>
    </row>
    <row r="1215" spans="1:13" x14ac:dyDescent="0.2">
      <c r="A1215" s="2" t="s">
        <v>0</v>
      </c>
      <c r="B1215" s="29">
        <v>43035</v>
      </c>
      <c r="C1215" s="11">
        <v>-71.449539320100001</v>
      </c>
      <c r="D1215" s="11">
        <v>41.447907868100003</v>
      </c>
      <c r="E1215" s="5">
        <v>326</v>
      </c>
      <c r="G1215" s="8">
        <v>29.728200000000001</v>
      </c>
      <c r="H1215" s="1"/>
      <c r="I1215" s="1"/>
      <c r="J1215" s="1"/>
      <c r="K1215" s="1"/>
      <c r="L1215" s="1"/>
      <c r="M1215" s="1"/>
    </row>
    <row r="1216" spans="1:13" x14ac:dyDescent="0.2">
      <c r="A1216" s="2" t="s">
        <v>0</v>
      </c>
      <c r="B1216" s="29">
        <v>43035</v>
      </c>
      <c r="C1216" s="11">
        <v>-71.449392986800007</v>
      </c>
      <c r="D1216" s="11">
        <v>41.447853868099997</v>
      </c>
      <c r="E1216" s="5">
        <v>523</v>
      </c>
      <c r="G1216" s="8">
        <v>36.071600000000004</v>
      </c>
      <c r="H1216" s="1"/>
      <c r="I1216" s="1"/>
      <c r="J1216" s="1"/>
      <c r="K1216" s="1"/>
      <c r="L1216" s="1"/>
      <c r="M1216" s="1"/>
    </row>
    <row r="1217" spans="1:13" x14ac:dyDescent="0.2">
      <c r="A1217" s="2" t="s">
        <v>0</v>
      </c>
      <c r="B1217" s="29">
        <v>43035</v>
      </c>
      <c r="C1217" s="11">
        <v>-71.4493471535</v>
      </c>
      <c r="D1217" s="11">
        <v>41.447782034799999</v>
      </c>
      <c r="E1217" s="5">
        <v>559</v>
      </c>
      <c r="G1217" s="8">
        <v>37.230800000000002</v>
      </c>
      <c r="H1217" s="1"/>
      <c r="I1217" s="1"/>
      <c r="J1217" s="1"/>
      <c r="K1217" s="1"/>
      <c r="L1217" s="1"/>
      <c r="M1217" s="1"/>
    </row>
    <row r="1218" spans="1:13" x14ac:dyDescent="0.2">
      <c r="A1218" s="2" t="s">
        <v>0</v>
      </c>
      <c r="B1218" s="29">
        <v>43035</v>
      </c>
      <c r="C1218" s="11">
        <v>-71.449413320199994</v>
      </c>
      <c r="D1218" s="11">
        <v>41.4477383682</v>
      </c>
      <c r="E1218" s="5">
        <v>460</v>
      </c>
      <c r="F1218" s="5">
        <v>34</v>
      </c>
      <c r="G1218" s="8">
        <v>34.042999999999999</v>
      </c>
      <c r="H1218" s="1"/>
      <c r="I1218" s="1"/>
      <c r="J1218" s="1"/>
      <c r="K1218" s="1"/>
      <c r="L1218" s="1"/>
      <c r="M1218" s="1"/>
    </row>
    <row r="1219" spans="1:13" x14ac:dyDescent="0.2">
      <c r="A1219" s="2" t="s">
        <v>0</v>
      </c>
      <c r="B1219" s="29">
        <v>43035</v>
      </c>
      <c r="C1219" s="11">
        <v>-71.449542653400002</v>
      </c>
      <c r="D1219" s="11">
        <v>41.447676701500001</v>
      </c>
      <c r="E1219" s="5">
        <v>124</v>
      </c>
      <c r="F1219" s="5">
        <v>21</v>
      </c>
      <c r="G1219" s="8">
        <v>23.223800000000001</v>
      </c>
      <c r="H1219" s="1"/>
      <c r="I1219" s="1"/>
      <c r="J1219" s="1"/>
      <c r="K1219" s="1"/>
      <c r="L1219" s="1"/>
      <c r="M1219" s="1"/>
    </row>
    <row r="1220" spans="1:13" x14ac:dyDescent="0.2">
      <c r="A1220" s="2" t="s">
        <v>0</v>
      </c>
      <c r="B1220" s="29">
        <v>43035</v>
      </c>
      <c r="C1220" s="11">
        <v>-71.449412986799999</v>
      </c>
      <c r="D1220" s="11">
        <v>41.447633701500003</v>
      </c>
      <c r="E1220" s="5">
        <v>342</v>
      </c>
      <c r="G1220" s="8">
        <v>30.243400000000001</v>
      </c>
      <c r="H1220" s="1"/>
      <c r="I1220" s="1"/>
      <c r="J1220" s="1"/>
      <c r="K1220" s="1"/>
      <c r="L1220" s="1"/>
      <c r="M1220" s="1"/>
    </row>
    <row r="1221" spans="1:13" x14ac:dyDescent="0.2">
      <c r="A1221" s="2" t="s">
        <v>0</v>
      </c>
      <c r="B1221" s="29">
        <v>43035</v>
      </c>
      <c r="C1221" s="11">
        <v>-71.449316486900003</v>
      </c>
      <c r="D1221" s="11">
        <v>41.447602701500003</v>
      </c>
      <c r="E1221" s="5">
        <v>528</v>
      </c>
      <c r="G1221" s="8">
        <v>36.232600000000005</v>
      </c>
      <c r="H1221" s="1"/>
      <c r="I1221" s="1"/>
      <c r="J1221" s="1"/>
      <c r="K1221" s="1"/>
      <c r="L1221" s="1"/>
      <c r="M1221" s="1"/>
    </row>
    <row r="1222" spans="1:13" x14ac:dyDescent="0.2">
      <c r="A1222" s="2" t="s">
        <v>0</v>
      </c>
      <c r="B1222" s="29">
        <v>43035</v>
      </c>
      <c r="C1222" s="11">
        <v>-71.4492669869</v>
      </c>
      <c r="D1222" s="11">
        <v>41.447532201500003</v>
      </c>
      <c r="E1222" s="5">
        <v>549</v>
      </c>
      <c r="F1222" s="5">
        <v>34</v>
      </c>
      <c r="G1222" s="8">
        <v>36.908799999999999</v>
      </c>
      <c r="H1222" s="1"/>
      <c r="I1222" s="1"/>
      <c r="J1222" s="1"/>
      <c r="K1222" s="1"/>
      <c r="L1222" s="1"/>
      <c r="M1222" s="1"/>
    </row>
    <row r="1223" spans="1:13" x14ac:dyDescent="0.2">
      <c r="A1223" s="2" t="s">
        <v>0</v>
      </c>
      <c r="B1223" s="29">
        <v>43035</v>
      </c>
      <c r="C1223" s="11">
        <v>-71.449413653500002</v>
      </c>
      <c r="D1223" s="11">
        <v>41.447485201500001</v>
      </c>
      <c r="E1223" s="5">
        <v>567</v>
      </c>
      <c r="G1223" s="8">
        <v>37.488399999999999</v>
      </c>
      <c r="H1223" s="1"/>
      <c r="I1223" s="1"/>
      <c r="J1223" s="1"/>
      <c r="K1223" s="1"/>
      <c r="L1223" s="1"/>
      <c r="M1223" s="1"/>
    </row>
    <row r="1224" spans="1:13" x14ac:dyDescent="0.2">
      <c r="A1224" s="2" t="s">
        <v>0</v>
      </c>
      <c r="B1224" s="29">
        <v>43035</v>
      </c>
      <c r="C1224" s="11">
        <v>-71.449530653500005</v>
      </c>
      <c r="D1224" s="11">
        <v>41.4474547015</v>
      </c>
      <c r="E1224" s="5">
        <v>308</v>
      </c>
      <c r="G1224" s="8">
        <v>29.148600000000002</v>
      </c>
      <c r="H1224" s="1"/>
      <c r="I1224" s="1"/>
      <c r="J1224" s="1"/>
      <c r="K1224" s="1"/>
      <c r="L1224" s="1"/>
      <c r="M1224" s="1"/>
    </row>
    <row r="1225" spans="1:13" x14ac:dyDescent="0.2">
      <c r="A1225" s="2" t="s">
        <v>0</v>
      </c>
      <c r="B1225" s="29">
        <v>43035</v>
      </c>
      <c r="C1225" s="11">
        <v>-71.449580820099996</v>
      </c>
      <c r="D1225" s="11">
        <v>41.447382034900002</v>
      </c>
      <c r="E1225" s="5">
        <v>68</v>
      </c>
      <c r="G1225" s="8">
        <v>21.4206</v>
      </c>
      <c r="H1225" s="1"/>
      <c r="I1225" s="1"/>
      <c r="J1225" s="1"/>
      <c r="K1225" s="1"/>
      <c r="L1225" s="1"/>
      <c r="M1225" s="1"/>
    </row>
    <row r="1226" spans="1:13" x14ac:dyDescent="0.2">
      <c r="A1226" s="2" t="s">
        <v>0</v>
      </c>
      <c r="B1226" s="29">
        <v>43035</v>
      </c>
      <c r="C1226" s="11">
        <v>-71.449505320100002</v>
      </c>
      <c r="D1226" s="11">
        <v>41.447366701599996</v>
      </c>
      <c r="E1226" s="5">
        <v>275</v>
      </c>
      <c r="F1226" s="5">
        <v>34</v>
      </c>
      <c r="G1226" s="8">
        <v>28.086000000000002</v>
      </c>
      <c r="H1226" s="1"/>
      <c r="I1226" s="1"/>
      <c r="J1226" s="1"/>
      <c r="K1226" s="1"/>
      <c r="L1226" s="1"/>
      <c r="M1226" s="1"/>
    </row>
    <row r="1227" spans="1:13" x14ac:dyDescent="0.2">
      <c r="A1227" s="2" t="s">
        <v>0</v>
      </c>
      <c r="B1227" s="29">
        <v>43035</v>
      </c>
      <c r="C1227" s="11">
        <v>-71.449375820200004</v>
      </c>
      <c r="D1227" s="11">
        <v>41.447317034900003</v>
      </c>
      <c r="E1227" s="5">
        <v>506</v>
      </c>
      <c r="G1227" s="8">
        <v>35.5242</v>
      </c>
      <c r="H1227" s="1"/>
      <c r="I1227" s="1"/>
      <c r="J1227" s="1"/>
      <c r="K1227" s="1"/>
      <c r="L1227" s="1"/>
      <c r="M1227" s="1"/>
    </row>
    <row r="1228" spans="1:13" x14ac:dyDescent="0.2">
      <c r="A1228" s="2" t="s">
        <v>0</v>
      </c>
      <c r="B1228" s="29">
        <v>43035</v>
      </c>
      <c r="C1228" s="11">
        <v>-71.449235320200003</v>
      </c>
      <c r="D1228" s="11">
        <v>41.447275868200002</v>
      </c>
      <c r="E1228" s="5">
        <v>488</v>
      </c>
      <c r="G1228" s="8">
        <v>34.944600000000001</v>
      </c>
      <c r="H1228" s="1"/>
      <c r="I1228" s="1"/>
      <c r="J1228" s="1"/>
      <c r="K1228" s="1"/>
      <c r="L1228" s="1"/>
      <c r="M1228" s="1"/>
    </row>
    <row r="1229" spans="1:13" x14ac:dyDescent="0.2">
      <c r="A1229" s="2" t="s">
        <v>0</v>
      </c>
      <c r="B1229" s="29">
        <v>43035</v>
      </c>
      <c r="C1229" s="11">
        <v>-71.449413986799996</v>
      </c>
      <c r="D1229" s="11">
        <v>41.447251201599997</v>
      </c>
      <c r="E1229" s="5">
        <v>459</v>
      </c>
      <c r="G1229" s="8">
        <v>34.010800000000003</v>
      </c>
      <c r="H1229" s="1"/>
      <c r="I1229" s="1"/>
      <c r="J1229" s="1"/>
      <c r="K1229" s="1"/>
      <c r="L1229" s="1"/>
      <c r="M1229" s="1"/>
    </row>
    <row r="1230" spans="1:13" x14ac:dyDescent="0.2">
      <c r="A1230" s="2" t="s">
        <v>0</v>
      </c>
      <c r="B1230" s="29">
        <v>43035</v>
      </c>
      <c r="C1230" s="11">
        <v>-71.449526653500001</v>
      </c>
      <c r="D1230" s="11">
        <v>41.447186534899998</v>
      </c>
      <c r="E1230" s="5">
        <v>373</v>
      </c>
      <c r="G1230" s="8">
        <v>31.241600000000002</v>
      </c>
      <c r="H1230" s="1"/>
      <c r="I1230" s="1"/>
      <c r="J1230" s="1"/>
      <c r="K1230" s="1"/>
      <c r="L1230" s="1"/>
      <c r="M1230" s="1"/>
    </row>
    <row r="1231" spans="1:13" x14ac:dyDescent="0.2">
      <c r="A1231" s="2" t="s">
        <v>0</v>
      </c>
      <c r="B1231" s="29">
        <v>43035</v>
      </c>
      <c r="C1231" s="11">
        <v>-71.449599153500003</v>
      </c>
      <c r="D1231" s="11">
        <v>41.447134201600001</v>
      </c>
      <c r="E1231" s="5">
        <v>242</v>
      </c>
      <c r="F1231" s="5">
        <v>28</v>
      </c>
      <c r="G1231" s="8">
        <v>27.023400000000002</v>
      </c>
      <c r="H1231" s="1"/>
      <c r="I1231" s="1"/>
      <c r="J1231" s="1"/>
      <c r="K1231" s="1"/>
      <c r="L1231" s="1"/>
      <c r="M1231" s="1"/>
    </row>
    <row r="1232" spans="1:13" x14ac:dyDescent="0.2">
      <c r="A1232" s="2" t="s">
        <v>0</v>
      </c>
      <c r="B1232" s="29">
        <v>43035</v>
      </c>
      <c r="C1232" s="11">
        <v>-71.4494991535</v>
      </c>
      <c r="D1232" s="11">
        <v>41.447119368300001</v>
      </c>
      <c r="E1232" s="5">
        <v>434</v>
      </c>
      <c r="G1232" s="8">
        <v>33.205800000000004</v>
      </c>
      <c r="H1232" s="1"/>
      <c r="I1232" s="1"/>
      <c r="J1232" s="1"/>
      <c r="K1232" s="1"/>
      <c r="L1232" s="1"/>
      <c r="M1232" s="1"/>
    </row>
    <row r="1233" spans="1:13" x14ac:dyDescent="0.2">
      <c r="A1233" s="2" t="s">
        <v>0</v>
      </c>
      <c r="B1233" s="29">
        <v>43035</v>
      </c>
      <c r="C1233" s="11">
        <v>-71.449377820199999</v>
      </c>
      <c r="D1233" s="11">
        <v>41.447066868299999</v>
      </c>
      <c r="E1233" s="5">
        <v>416</v>
      </c>
      <c r="F1233" s="5">
        <v>35</v>
      </c>
      <c r="G1233" s="8">
        <v>32.626199999999997</v>
      </c>
      <c r="H1233" s="1"/>
      <c r="I1233" s="1"/>
      <c r="J1233" s="1"/>
      <c r="K1233" s="1"/>
      <c r="L1233" s="1"/>
      <c r="M1233" s="1"/>
    </row>
    <row r="1234" spans="1:13" x14ac:dyDescent="0.2">
      <c r="A1234" s="2" t="s">
        <v>0</v>
      </c>
      <c r="B1234" s="29">
        <v>43035</v>
      </c>
      <c r="C1234" s="11">
        <v>-71.449493653499999</v>
      </c>
      <c r="D1234" s="11">
        <v>41.447015201600003</v>
      </c>
      <c r="E1234" s="5">
        <v>368</v>
      </c>
      <c r="G1234" s="8">
        <v>31.080600000000004</v>
      </c>
      <c r="H1234" s="1"/>
      <c r="I1234" s="1"/>
      <c r="J1234" s="1"/>
      <c r="K1234" s="1"/>
      <c r="L1234" s="1"/>
      <c r="M1234" s="1"/>
    </row>
    <row r="1235" spans="1:13" x14ac:dyDescent="0.2">
      <c r="A1235" s="2" t="s">
        <v>0</v>
      </c>
      <c r="B1235" s="29">
        <v>43035</v>
      </c>
      <c r="C1235" s="11">
        <v>-71.449560653500001</v>
      </c>
      <c r="D1235" s="11">
        <v>41.446975035000001</v>
      </c>
      <c r="E1235" s="5">
        <v>304</v>
      </c>
      <c r="G1235" s="8">
        <v>29.019800000000004</v>
      </c>
      <c r="H1235" s="1"/>
      <c r="I1235" s="1"/>
      <c r="J1235" s="1"/>
      <c r="K1235" s="1"/>
      <c r="L1235" s="1"/>
      <c r="M1235" s="1"/>
    </row>
    <row r="1236" spans="1:13" x14ac:dyDescent="0.2">
      <c r="A1236" s="2" t="s">
        <v>0</v>
      </c>
      <c r="B1236" s="29">
        <v>43035</v>
      </c>
      <c r="C1236" s="11">
        <v>-71.449479486800001</v>
      </c>
      <c r="D1236" s="11">
        <v>41.446900701600001</v>
      </c>
      <c r="E1236" s="5">
        <v>440</v>
      </c>
      <c r="F1236" s="5">
        <v>41</v>
      </c>
      <c r="G1236" s="8">
        <v>33.399000000000001</v>
      </c>
      <c r="H1236" s="1"/>
      <c r="I1236" s="1"/>
      <c r="J1236" s="1"/>
      <c r="K1236" s="1"/>
      <c r="L1236" s="1"/>
      <c r="M1236" s="1"/>
    </row>
    <row r="1237" spans="1:13" x14ac:dyDescent="0.2">
      <c r="A1237" s="2" t="s">
        <v>0</v>
      </c>
      <c r="B1237" s="29">
        <v>43035</v>
      </c>
      <c r="C1237" s="11">
        <v>-71.449472320200002</v>
      </c>
      <c r="D1237" s="11">
        <v>41.446800368300003</v>
      </c>
      <c r="E1237" s="5">
        <v>333</v>
      </c>
      <c r="G1237" s="8">
        <v>29.953600000000002</v>
      </c>
      <c r="H1237" s="1"/>
      <c r="I1237" s="1"/>
      <c r="J1237" s="1"/>
      <c r="K1237" s="1"/>
      <c r="L1237" s="1"/>
      <c r="M1237" s="1"/>
    </row>
    <row r="1238" spans="1:13" x14ac:dyDescent="0.2">
      <c r="A1238" s="2" t="s">
        <v>0</v>
      </c>
      <c r="B1238" s="29">
        <v>43035</v>
      </c>
      <c r="C1238" s="11">
        <v>-71.449605486799996</v>
      </c>
      <c r="D1238" s="11">
        <v>41.446845035000003</v>
      </c>
      <c r="E1238" s="5">
        <v>425</v>
      </c>
      <c r="G1238" s="8">
        <v>32.916000000000004</v>
      </c>
      <c r="H1238" s="1"/>
      <c r="I1238" s="1"/>
      <c r="J1238" s="1"/>
      <c r="K1238" s="1"/>
      <c r="L1238" s="1"/>
      <c r="M1238" s="1"/>
    </row>
    <row r="1239" spans="1:13" x14ac:dyDescent="0.2">
      <c r="A1239" s="2" t="s">
        <v>0</v>
      </c>
      <c r="B1239" s="29">
        <v>43035</v>
      </c>
      <c r="C1239" s="11">
        <v>-71.449716986799999</v>
      </c>
      <c r="D1239" s="11">
        <v>41.446851535</v>
      </c>
      <c r="E1239" s="5">
        <v>432</v>
      </c>
      <c r="G1239" s="8">
        <v>33.141400000000004</v>
      </c>
      <c r="H1239" s="1"/>
      <c r="I1239" s="1"/>
      <c r="J1239" s="1"/>
      <c r="K1239" s="1"/>
      <c r="L1239" s="1"/>
      <c r="M1239" s="1"/>
    </row>
    <row r="1240" spans="1:13" x14ac:dyDescent="0.2">
      <c r="A1240" s="2" t="s">
        <v>0</v>
      </c>
      <c r="B1240" s="29">
        <v>43035</v>
      </c>
      <c r="C1240" s="11">
        <v>-71.449759486800005</v>
      </c>
      <c r="D1240" s="11">
        <v>41.446761868300001</v>
      </c>
      <c r="E1240" s="5">
        <v>484</v>
      </c>
      <c r="F1240" s="5">
        <v>41</v>
      </c>
      <c r="G1240" s="8">
        <v>34.815800000000003</v>
      </c>
      <c r="H1240" s="1"/>
      <c r="I1240" s="1"/>
      <c r="J1240" s="1"/>
      <c r="K1240" s="1"/>
      <c r="L1240" s="1"/>
      <c r="M1240" s="1"/>
    </row>
    <row r="1241" spans="1:13" x14ac:dyDescent="0.2">
      <c r="A1241" s="2" t="s">
        <v>0</v>
      </c>
      <c r="B1241" s="29">
        <v>43035</v>
      </c>
      <c r="C1241" s="11">
        <v>-71.449890819999993</v>
      </c>
      <c r="D1241" s="11">
        <v>41.446704035000003</v>
      </c>
      <c r="E1241" s="5">
        <v>357</v>
      </c>
      <c r="G1241" s="8">
        <v>30.726400000000002</v>
      </c>
      <c r="H1241" s="1"/>
      <c r="I1241" s="1"/>
      <c r="J1241" s="1"/>
      <c r="K1241" s="1"/>
      <c r="L1241" s="1"/>
      <c r="M1241" s="1"/>
    </row>
    <row r="1242" spans="1:13" x14ac:dyDescent="0.2">
      <c r="A1242" s="2" t="s">
        <v>0</v>
      </c>
      <c r="B1242" s="29">
        <v>43035</v>
      </c>
      <c r="C1242" s="11">
        <v>-71.449938153399998</v>
      </c>
      <c r="D1242" s="11">
        <v>41.446812368300002</v>
      </c>
      <c r="E1242" s="5">
        <v>254</v>
      </c>
      <c r="G1242" s="8">
        <v>27.409800000000004</v>
      </c>
      <c r="H1242" s="1"/>
      <c r="I1242" s="1"/>
      <c r="J1242" s="1"/>
      <c r="K1242" s="1"/>
      <c r="L1242" s="1"/>
      <c r="M1242" s="1"/>
    </row>
    <row r="1243" spans="1:13" x14ac:dyDescent="0.2">
      <c r="A1243" s="2" t="s">
        <v>0</v>
      </c>
      <c r="B1243" s="29">
        <v>43035</v>
      </c>
      <c r="C1243" s="11">
        <v>-71.449982153299999</v>
      </c>
      <c r="D1243" s="11">
        <v>41.446883701700003</v>
      </c>
      <c r="E1243" s="5">
        <v>218</v>
      </c>
      <c r="F1243" s="5">
        <v>26</v>
      </c>
      <c r="G1243" s="8">
        <v>26.250600000000002</v>
      </c>
      <c r="H1243" s="1"/>
      <c r="I1243" s="1"/>
      <c r="J1243" s="1"/>
      <c r="K1243" s="1"/>
      <c r="L1243" s="1"/>
      <c r="M1243" s="1"/>
    </row>
    <row r="1244" spans="1:13" x14ac:dyDescent="0.2">
      <c r="A1244" s="2" t="s">
        <v>0</v>
      </c>
      <c r="B1244" s="29">
        <v>43035</v>
      </c>
      <c r="C1244" s="11">
        <v>-71.450068653299994</v>
      </c>
      <c r="D1244" s="11">
        <v>41.446790534999998</v>
      </c>
      <c r="E1244" s="5">
        <v>336</v>
      </c>
      <c r="G1244" s="8">
        <v>30.050200000000004</v>
      </c>
      <c r="H1244" s="1"/>
      <c r="I1244" s="1"/>
      <c r="J1244" s="1"/>
      <c r="K1244" s="1"/>
      <c r="L1244" s="1"/>
      <c r="M1244" s="1"/>
    </row>
    <row r="1245" spans="1:13" x14ac:dyDescent="0.2">
      <c r="A1245" s="2" t="s">
        <v>0</v>
      </c>
      <c r="B1245" s="29">
        <v>43035</v>
      </c>
      <c r="C1245" s="11">
        <v>-71.450151153299998</v>
      </c>
      <c r="D1245" s="11">
        <v>41.446673201700001</v>
      </c>
      <c r="E1245" s="5">
        <v>324</v>
      </c>
      <c r="G1245" s="8">
        <v>29.663800000000002</v>
      </c>
      <c r="H1245" s="1"/>
      <c r="I1245" s="1"/>
      <c r="J1245" s="1"/>
      <c r="K1245" s="1"/>
      <c r="L1245" s="1"/>
      <c r="M1245" s="1"/>
    </row>
    <row r="1246" spans="1:13" x14ac:dyDescent="0.2">
      <c r="A1246" s="2" t="s">
        <v>0</v>
      </c>
      <c r="B1246" s="29">
        <v>43035</v>
      </c>
      <c r="C1246" s="11">
        <v>-71.450195153300001</v>
      </c>
      <c r="D1246" s="11">
        <v>41.446824534999998</v>
      </c>
      <c r="E1246" s="5">
        <v>338</v>
      </c>
      <c r="F1246" s="5">
        <v>35</v>
      </c>
      <c r="G1246" s="8">
        <v>30.114600000000003</v>
      </c>
      <c r="H1246" s="1"/>
      <c r="I1246" s="1"/>
      <c r="J1246" s="1"/>
      <c r="K1246" s="1"/>
      <c r="L1246" s="1"/>
      <c r="M1246" s="1"/>
    </row>
    <row r="1247" spans="1:13" x14ac:dyDescent="0.2">
      <c r="A1247" s="2" t="s">
        <v>0</v>
      </c>
      <c r="B1247" s="29">
        <v>43035</v>
      </c>
      <c r="C1247" s="11">
        <v>-71.450224653299998</v>
      </c>
      <c r="D1247" s="11">
        <v>41.446916701699998</v>
      </c>
      <c r="E1247" s="5">
        <v>290</v>
      </c>
      <c r="G1247" s="8">
        <v>28.569000000000003</v>
      </c>
      <c r="H1247" s="1"/>
      <c r="I1247" s="1"/>
      <c r="J1247" s="1"/>
      <c r="K1247" s="1"/>
      <c r="L1247" s="1"/>
      <c r="M1247" s="1"/>
    </row>
    <row r="1248" spans="1:13" x14ac:dyDescent="0.2">
      <c r="A1248" s="2" t="s">
        <v>0</v>
      </c>
      <c r="B1248" s="29">
        <v>43035</v>
      </c>
      <c r="C1248" s="11">
        <v>-71.450255153300006</v>
      </c>
      <c r="D1248" s="11">
        <v>41.446967534999999</v>
      </c>
      <c r="E1248" s="5">
        <v>224</v>
      </c>
      <c r="G1248" s="8">
        <v>26.443800000000003</v>
      </c>
      <c r="H1248" s="1"/>
      <c r="I1248" s="1"/>
      <c r="J1248" s="1"/>
      <c r="K1248" s="1"/>
      <c r="L1248" s="1"/>
      <c r="M1248" s="1"/>
    </row>
    <row r="1249" spans="1:13" x14ac:dyDescent="0.2">
      <c r="A1249" s="2" t="s">
        <v>0</v>
      </c>
      <c r="B1249" s="29">
        <v>43035</v>
      </c>
      <c r="C1249" s="11">
        <v>-71.450318319900006</v>
      </c>
      <c r="D1249" s="11">
        <v>41.446855201699996</v>
      </c>
      <c r="E1249" s="5">
        <v>327</v>
      </c>
      <c r="G1249" s="8">
        <v>29.760400000000001</v>
      </c>
      <c r="H1249" s="1"/>
      <c r="I1249" s="1"/>
      <c r="J1249" s="1"/>
      <c r="K1249" s="1"/>
      <c r="L1249" s="1"/>
      <c r="M1249" s="1"/>
    </row>
    <row r="1250" spans="1:13" x14ac:dyDescent="0.2">
      <c r="A1250" s="2" t="s">
        <v>0</v>
      </c>
      <c r="B1250" s="29">
        <v>43035</v>
      </c>
      <c r="C1250" s="11">
        <v>-71.450345819899994</v>
      </c>
      <c r="D1250" s="11">
        <v>41.446730368399997</v>
      </c>
      <c r="E1250" s="5">
        <v>543</v>
      </c>
      <c r="F1250" s="5">
        <v>31</v>
      </c>
      <c r="G1250" s="8">
        <v>36.715600000000002</v>
      </c>
      <c r="H1250" s="1"/>
      <c r="I1250" s="1"/>
      <c r="J1250" s="1"/>
      <c r="K1250" s="1"/>
      <c r="L1250" s="1"/>
      <c r="M1250" s="1"/>
    </row>
    <row r="1251" spans="1:13" x14ac:dyDescent="0.2">
      <c r="A1251" s="2" t="s">
        <v>0</v>
      </c>
      <c r="B1251" s="29">
        <v>43035</v>
      </c>
      <c r="C1251" s="11">
        <v>-71.450362986599998</v>
      </c>
      <c r="D1251" s="11">
        <v>41.446626201699999</v>
      </c>
      <c r="E1251" s="5">
        <v>467</v>
      </c>
      <c r="G1251" s="8">
        <v>34.2684</v>
      </c>
      <c r="H1251" s="1"/>
      <c r="I1251" s="1"/>
      <c r="J1251" s="1"/>
      <c r="K1251" s="1"/>
      <c r="L1251" s="1"/>
      <c r="M1251" s="1"/>
    </row>
    <row r="1252" spans="1:13" x14ac:dyDescent="0.2">
      <c r="A1252" s="2" t="s">
        <v>0</v>
      </c>
      <c r="B1252" s="29">
        <v>43035</v>
      </c>
      <c r="C1252" s="11">
        <v>-71.450580486500002</v>
      </c>
      <c r="D1252" s="11">
        <v>41.4465913684</v>
      </c>
      <c r="E1252" s="5">
        <v>208</v>
      </c>
      <c r="G1252" s="8">
        <v>25.928600000000003</v>
      </c>
      <c r="H1252" s="1"/>
      <c r="I1252" s="1"/>
      <c r="J1252" s="1"/>
      <c r="K1252" s="1"/>
      <c r="L1252" s="1"/>
      <c r="M1252" s="1"/>
    </row>
    <row r="1253" spans="1:13" x14ac:dyDescent="0.2">
      <c r="A1253" s="2" t="s">
        <v>0</v>
      </c>
      <c r="B1253" s="29">
        <v>43035</v>
      </c>
      <c r="C1253" s="11">
        <v>-71.450502986499998</v>
      </c>
      <c r="D1253" s="11">
        <v>41.446704368399999</v>
      </c>
      <c r="E1253" s="5">
        <v>471</v>
      </c>
      <c r="F1253" s="5">
        <v>28</v>
      </c>
      <c r="G1253" s="8">
        <v>34.397199999999998</v>
      </c>
      <c r="H1253" s="1"/>
      <c r="I1253" s="1"/>
      <c r="J1253" s="1"/>
      <c r="K1253" s="1"/>
      <c r="L1253" s="1"/>
      <c r="M1253" s="1"/>
    </row>
    <row r="1254" spans="1:13" x14ac:dyDescent="0.2">
      <c r="A1254" s="2" t="s">
        <v>0</v>
      </c>
      <c r="B1254" s="29">
        <v>43035</v>
      </c>
      <c r="C1254" s="11">
        <v>-71.450432153199998</v>
      </c>
      <c r="D1254" s="11">
        <v>41.446858034999998</v>
      </c>
      <c r="E1254" s="5">
        <v>247</v>
      </c>
      <c r="G1254" s="8">
        <v>27.184400000000004</v>
      </c>
      <c r="H1254" s="1"/>
      <c r="I1254" s="1"/>
      <c r="J1254" s="1"/>
      <c r="K1254" s="1"/>
      <c r="L1254" s="1"/>
      <c r="M1254" s="1"/>
    </row>
    <row r="1255" spans="1:13" x14ac:dyDescent="0.2">
      <c r="A1255" s="2" t="s">
        <v>0</v>
      </c>
      <c r="B1255" s="29">
        <v>43035</v>
      </c>
      <c r="C1255" s="11">
        <v>-71.450389986499999</v>
      </c>
      <c r="D1255" s="11">
        <v>41.446969035000002</v>
      </c>
      <c r="E1255" s="5">
        <v>239</v>
      </c>
      <c r="G1255" s="8">
        <v>26.9268</v>
      </c>
      <c r="H1255" s="1"/>
      <c r="I1255" s="1"/>
      <c r="J1255" s="1"/>
      <c r="K1255" s="1"/>
      <c r="L1255" s="1"/>
      <c r="M1255" s="1"/>
    </row>
    <row r="1256" spans="1:13" x14ac:dyDescent="0.2">
      <c r="A1256" s="2" t="s">
        <v>0</v>
      </c>
      <c r="B1256" s="29">
        <v>43035</v>
      </c>
      <c r="C1256" s="11">
        <v>-71.450502986499998</v>
      </c>
      <c r="D1256" s="11">
        <v>41.446880035</v>
      </c>
      <c r="E1256" s="5">
        <v>187</v>
      </c>
      <c r="F1256" s="5">
        <v>24</v>
      </c>
      <c r="G1256" s="8">
        <v>25.252400000000002</v>
      </c>
      <c r="H1256" s="1"/>
      <c r="I1256" s="1"/>
      <c r="J1256" s="1"/>
      <c r="K1256" s="1"/>
      <c r="L1256" s="1"/>
      <c r="M1256" s="1"/>
    </row>
    <row r="1257" spans="1:13" x14ac:dyDescent="0.2">
      <c r="A1257" s="2" t="s">
        <v>0</v>
      </c>
      <c r="B1257" s="29">
        <v>43035</v>
      </c>
      <c r="C1257" s="11">
        <v>-71.450582986499995</v>
      </c>
      <c r="D1257" s="11">
        <v>41.4467658684</v>
      </c>
      <c r="E1257" s="5">
        <v>378</v>
      </c>
      <c r="G1257" s="8">
        <v>31.4026</v>
      </c>
      <c r="H1257" s="1"/>
      <c r="I1257" s="1"/>
      <c r="J1257" s="1"/>
      <c r="K1257" s="1"/>
      <c r="L1257" s="1"/>
      <c r="M1257" s="1"/>
    </row>
    <row r="1258" spans="1:13" x14ac:dyDescent="0.2">
      <c r="A1258" s="2" t="s">
        <v>0</v>
      </c>
      <c r="B1258" s="29">
        <v>43035</v>
      </c>
      <c r="C1258" s="11">
        <v>-71.450629319800001</v>
      </c>
      <c r="D1258" s="11">
        <v>41.446673201700001</v>
      </c>
      <c r="E1258" s="5">
        <v>93</v>
      </c>
      <c r="G1258" s="8">
        <v>22.2256</v>
      </c>
      <c r="H1258" s="1"/>
      <c r="I1258" s="1"/>
      <c r="J1258" s="1"/>
      <c r="K1258" s="1"/>
      <c r="L1258" s="1"/>
      <c r="M1258" s="1"/>
    </row>
    <row r="1259" spans="1:13" x14ac:dyDescent="0.2">
      <c r="A1259" s="2" t="s">
        <v>0</v>
      </c>
      <c r="B1259" s="29">
        <v>43035</v>
      </c>
      <c r="C1259" s="11">
        <v>-71.450579986500003</v>
      </c>
      <c r="D1259" s="11">
        <v>41.446810034999999</v>
      </c>
      <c r="E1259" s="5">
        <v>242</v>
      </c>
      <c r="G1259" s="8">
        <v>27.023400000000002</v>
      </c>
      <c r="H1259" s="1"/>
      <c r="I1259" s="1"/>
      <c r="J1259" s="1"/>
      <c r="K1259" s="1"/>
      <c r="L1259" s="1"/>
      <c r="M1259" s="1"/>
    </row>
    <row r="1260" spans="1:13" x14ac:dyDescent="0.2">
      <c r="A1260" s="2" t="s">
        <v>0</v>
      </c>
      <c r="B1260" s="29">
        <v>43035</v>
      </c>
      <c r="C1260" s="11">
        <v>-71.450531153200004</v>
      </c>
      <c r="D1260" s="11">
        <v>41.446932868300003</v>
      </c>
      <c r="E1260" s="5">
        <v>190</v>
      </c>
      <c r="F1260" s="5">
        <v>26</v>
      </c>
      <c r="G1260" s="8">
        <v>25.349000000000004</v>
      </c>
      <c r="H1260" s="1"/>
      <c r="I1260" s="1"/>
      <c r="J1260" s="1"/>
      <c r="K1260" s="1"/>
      <c r="L1260" s="1"/>
      <c r="M1260" s="1"/>
    </row>
    <row r="1261" spans="1:13" x14ac:dyDescent="0.2">
      <c r="A1261" s="2" t="s">
        <v>0</v>
      </c>
      <c r="B1261" s="29">
        <v>43035</v>
      </c>
      <c r="C1261" s="11">
        <v>-71.450480986499997</v>
      </c>
      <c r="D1261" s="11">
        <v>41.447030201700002</v>
      </c>
      <c r="E1261" s="5">
        <v>160</v>
      </c>
      <c r="G1261" s="8">
        <v>24.383000000000003</v>
      </c>
      <c r="H1261" s="1"/>
      <c r="I1261" s="1"/>
      <c r="J1261" s="1"/>
      <c r="K1261" s="1"/>
      <c r="L1261" s="1"/>
      <c r="M1261" s="1"/>
    </row>
    <row r="1262" spans="1:13" x14ac:dyDescent="0.2">
      <c r="A1262" s="2" t="s">
        <v>0</v>
      </c>
      <c r="B1262" s="29">
        <v>43035</v>
      </c>
      <c r="C1262" s="11">
        <v>-71.450645986500007</v>
      </c>
      <c r="D1262" s="11">
        <v>41.446981534999999</v>
      </c>
      <c r="E1262" s="5">
        <v>145</v>
      </c>
      <c r="G1262" s="8">
        <v>23.900000000000002</v>
      </c>
      <c r="H1262" s="1"/>
      <c r="I1262" s="1"/>
      <c r="J1262" s="1"/>
      <c r="K1262" s="1"/>
      <c r="L1262" s="1"/>
      <c r="M1262" s="1"/>
    </row>
    <row r="1263" spans="1:13" x14ac:dyDescent="0.2">
      <c r="A1263" s="2" t="s">
        <v>0</v>
      </c>
      <c r="B1263" s="29">
        <v>43035</v>
      </c>
      <c r="C1263" s="11">
        <v>-71.450824486399995</v>
      </c>
      <c r="D1263" s="11">
        <v>41.446926535000003</v>
      </c>
      <c r="E1263" s="5">
        <v>150</v>
      </c>
      <c r="F1263" s="5">
        <v>18</v>
      </c>
      <c r="G1263" s="8">
        <v>24.061</v>
      </c>
      <c r="H1263" s="1"/>
      <c r="I1263" s="1"/>
      <c r="J1263" s="1"/>
      <c r="K1263" s="1"/>
      <c r="L1263" s="1"/>
      <c r="M1263" s="1"/>
    </row>
    <row r="1264" spans="1:13" x14ac:dyDescent="0.2">
      <c r="A1264" s="2" t="s">
        <v>0</v>
      </c>
      <c r="B1264" s="29">
        <v>43035</v>
      </c>
      <c r="C1264" s="11">
        <v>-71.450714986400001</v>
      </c>
      <c r="D1264" s="11">
        <v>41.447021201699997</v>
      </c>
      <c r="E1264" s="5">
        <v>130</v>
      </c>
      <c r="G1264" s="8">
        <v>23.417000000000002</v>
      </c>
      <c r="H1264" s="1"/>
      <c r="I1264" s="1"/>
      <c r="J1264" s="1"/>
      <c r="K1264" s="1"/>
      <c r="L1264" s="1"/>
      <c r="M1264" s="1"/>
    </row>
    <row r="1265" spans="1:13" x14ac:dyDescent="0.2">
      <c r="A1265" s="2" t="s">
        <v>0</v>
      </c>
      <c r="B1265" s="29">
        <v>43035</v>
      </c>
      <c r="C1265" s="11">
        <v>-71.450669153099994</v>
      </c>
      <c r="D1265" s="11">
        <v>41.447123868299997</v>
      </c>
      <c r="E1265" s="5">
        <v>173</v>
      </c>
      <c r="G1265" s="8">
        <v>24.801600000000001</v>
      </c>
      <c r="H1265" s="1"/>
      <c r="I1265" s="1"/>
      <c r="J1265" s="1"/>
      <c r="K1265" s="1"/>
      <c r="L1265" s="1"/>
      <c r="M1265" s="1"/>
    </row>
    <row r="1266" spans="1:13" x14ac:dyDescent="0.2">
      <c r="A1266" s="2" t="s">
        <v>0</v>
      </c>
      <c r="B1266" s="29">
        <v>43035</v>
      </c>
      <c r="C1266" s="11">
        <v>-71.450865986400004</v>
      </c>
      <c r="D1266" s="11">
        <v>41.447072701700002</v>
      </c>
      <c r="E1266" s="5">
        <v>110</v>
      </c>
      <c r="G1266" s="8">
        <v>22.773000000000003</v>
      </c>
      <c r="H1266" s="1"/>
      <c r="I1266" s="1"/>
      <c r="J1266" s="1"/>
      <c r="K1266" s="1"/>
      <c r="L1266" s="1"/>
      <c r="M1266" s="1"/>
    </row>
    <row r="1267" spans="1:13" x14ac:dyDescent="0.2">
      <c r="A1267" s="2" t="s">
        <v>0</v>
      </c>
      <c r="B1267" s="29">
        <v>43060</v>
      </c>
      <c r="C1267" s="11">
        <v>-71.449475820100005</v>
      </c>
      <c r="D1267" s="11">
        <v>41.448143034799998</v>
      </c>
      <c r="E1267" s="5">
        <v>468</v>
      </c>
      <c r="G1267" s="8">
        <v>36.623800000000003</v>
      </c>
      <c r="H1267" s="1"/>
      <c r="I1267" s="1"/>
      <c r="J1267" s="1"/>
      <c r="K1267" s="1"/>
      <c r="L1267" s="1"/>
      <c r="M1267" s="1"/>
    </row>
    <row r="1268" spans="1:13" x14ac:dyDescent="0.2">
      <c r="A1268" s="2" t="s">
        <v>0</v>
      </c>
      <c r="B1268" s="29">
        <v>43060</v>
      </c>
      <c r="C1268" s="11">
        <v>-71.449571153400001</v>
      </c>
      <c r="D1268" s="11">
        <v>41.448068701399997</v>
      </c>
      <c r="E1268" s="5">
        <v>315</v>
      </c>
      <c r="F1268" s="5">
        <v>32</v>
      </c>
      <c r="G1268" s="8">
        <v>30.488499999999998</v>
      </c>
      <c r="H1268" s="1"/>
      <c r="I1268" s="1"/>
      <c r="J1268" s="1"/>
      <c r="K1268" s="1"/>
      <c r="L1268" s="1"/>
      <c r="M1268" s="1"/>
    </row>
    <row r="1269" spans="1:13" x14ac:dyDescent="0.2">
      <c r="A1269" s="2" t="s">
        <v>0</v>
      </c>
      <c r="B1269" s="29">
        <v>43060</v>
      </c>
      <c r="C1269" s="11">
        <v>-71.449415486800007</v>
      </c>
      <c r="D1269" s="11">
        <v>41.448003868100002</v>
      </c>
      <c r="E1269" s="5">
        <v>482</v>
      </c>
      <c r="G1269" s="8">
        <v>37.185199999999995</v>
      </c>
      <c r="H1269" s="1"/>
      <c r="I1269" s="1"/>
      <c r="J1269" s="1"/>
      <c r="K1269" s="1"/>
      <c r="L1269" s="1"/>
      <c r="M1269" s="1"/>
    </row>
    <row r="1270" spans="1:13" x14ac:dyDescent="0.2">
      <c r="A1270" s="2" t="s">
        <v>0</v>
      </c>
      <c r="B1270" s="29">
        <v>43060</v>
      </c>
      <c r="C1270" s="11">
        <v>-71.449501153400007</v>
      </c>
      <c r="D1270" s="11">
        <v>41.447926201500003</v>
      </c>
      <c r="E1270" s="5">
        <v>404</v>
      </c>
      <c r="G1270" s="8">
        <v>34.057400000000001</v>
      </c>
      <c r="H1270" s="1"/>
      <c r="I1270" s="1"/>
      <c r="J1270" s="1"/>
      <c r="K1270" s="1"/>
      <c r="L1270" s="1"/>
      <c r="M1270" s="1"/>
    </row>
    <row r="1271" spans="1:13" x14ac:dyDescent="0.2">
      <c r="A1271" s="2" t="s">
        <v>0</v>
      </c>
      <c r="B1271" s="29">
        <v>43060</v>
      </c>
      <c r="C1271" s="11">
        <v>-71.449502820099994</v>
      </c>
      <c r="D1271" s="11">
        <v>41.447921868100003</v>
      </c>
      <c r="E1271" s="5">
        <v>244</v>
      </c>
      <c r="G1271" s="8">
        <v>27.641399999999997</v>
      </c>
      <c r="H1271" s="1"/>
      <c r="I1271" s="1"/>
      <c r="J1271" s="1"/>
      <c r="K1271" s="1"/>
      <c r="L1271" s="1"/>
      <c r="M1271" s="1"/>
    </row>
    <row r="1272" spans="1:13" x14ac:dyDescent="0.2">
      <c r="A1272" s="2" t="s">
        <v>0</v>
      </c>
      <c r="B1272" s="29">
        <v>43060</v>
      </c>
      <c r="C1272" s="11">
        <v>-71.449435486799999</v>
      </c>
      <c r="D1272" s="11">
        <v>41.4478970348</v>
      </c>
      <c r="E1272" s="5">
        <v>458</v>
      </c>
      <c r="F1272" s="5">
        <v>29</v>
      </c>
      <c r="G1272" s="8">
        <v>36.222799999999999</v>
      </c>
      <c r="H1272" s="1"/>
      <c r="I1272" s="1"/>
      <c r="J1272" s="1"/>
      <c r="K1272" s="1"/>
      <c r="L1272" s="1"/>
      <c r="M1272" s="1"/>
    </row>
    <row r="1273" spans="1:13" x14ac:dyDescent="0.2">
      <c r="A1273" s="2" t="s">
        <v>0</v>
      </c>
      <c r="B1273" s="29">
        <v>43060</v>
      </c>
      <c r="C1273" s="11">
        <v>-71.449383320199999</v>
      </c>
      <c r="D1273" s="11">
        <v>41.447873201500002</v>
      </c>
      <c r="E1273" s="5">
        <v>493</v>
      </c>
      <c r="G1273" s="8">
        <v>37.626300000000001</v>
      </c>
      <c r="H1273" s="1"/>
      <c r="I1273" s="1"/>
      <c r="J1273" s="1"/>
      <c r="K1273" s="1"/>
      <c r="L1273" s="1"/>
      <c r="M1273" s="1"/>
    </row>
    <row r="1274" spans="1:13" x14ac:dyDescent="0.2">
      <c r="A1274" s="2" t="s">
        <v>0</v>
      </c>
      <c r="B1274" s="29">
        <v>43060</v>
      </c>
      <c r="C1274" s="11">
        <v>-71.449470486799996</v>
      </c>
      <c r="D1274" s="11">
        <v>41.447801368100002</v>
      </c>
      <c r="E1274" s="5">
        <v>472</v>
      </c>
      <c r="G1274" s="8">
        <v>36.784199999999998</v>
      </c>
      <c r="H1274" s="1"/>
      <c r="I1274" s="1"/>
      <c r="J1274" s="1"/>
      <c r="K1274" s="1"/>
      <c r="L1274" s="1"/>
      <c r="M1274" s="1"/>
    </row>
    <row r="1275" spans="1:13" x14ac:dyDescent="0.2">
      <c r="A1275" s="2" t="s">
        <v>0</v>
      </c>
      <c r="B1275" s="29">
        <v>43060</v>
      </c>
      <c r="C1275" s="11">
        <v>-71.449549320100004</v>
      </c>
      <c r="D1275" s="11">
        <v>41.447796534799998</v>
      </c>
      <c r="E1275" s="5">
        <v>92</v>
      </c>
      <c r="F1275" s="5">
        <v>17</v>
      </c>
      <c r="G1275" s="8">
        <v>21.546199999999999</v>
      </c>
      <c r="H1275" s="1"/>
      <c r="I1275" s="1"/>
      <c r="J1275" s="1"/>
      <c r="K1275" s="1"/>
      <c r="L1275" s="1"/>
      <c r="M1275" s="1"/>
    </row>
    <row r="1276" spans="1:13" x14ac:dyDescent="0.2">
      <c r="A1276" s="2" t="s">
        <v>0</v>
      </c>
      <c r="B1276" s="29">
        <v>43060</v>
      </c>
      <c r="C1276" s="11">
        <v>-71.449420653499999</v>
      </c>
      <c r="D1276" s="11">
        <v>41.447759868200002</v>
      </c>
      <c r="E1276" s="5">
        <v>399</v>
      </c>
      <c r="G1276" s="8">
        <v>33.856899999999996</v>
      </c>
      <c r="H1276" s="1"/>
      <c r="I1276" s="1"/>
      <c r="J1276" s="1"/>
      <c r="K1276" s="1"/>
      <c r="L1276" s="1"/>
      <c r="M1276" s="1"/>
    </row>
    <row r="1277" spans="1:13" x14ac:dyDescent="0.2">
      <c r="A1277" s="2" t="s">
        <v>0</v>
      </c>
      <c r="B1277" s="29">
        <v>43060</v>
      </c>
      <c r="C1277" s="11">
        <v>-71.449316486900003</v>
      </c>
      <c r="D1277" s="11">
        <v>41.447725868200003</v>
      </c>
      <c r="E1277" s="5">
        <v>469</v>
      </c>
      <c r="G1277" s="8">
        <v>36.663899999999998</v>
      </c>
      <c r="H1277" s="1"/>
      <c r="I1277" s="1"/>
      <c r="J1277" s="1"/>
      <c r="K1277" s="1"/>
      <c r="L1277" s="1"/>
      <c r="M1277" s="1"/>
    </row>
    <row r="1278" spans="1:13" x14ac:dyDescent="0.2">
      <c r="A1278" s="2" t="s">
        <v>0</v>
      </c>
      <c r="B1278" s="29">
        <v>43060</v>
      </c>
      <c r="C1278" s="11">
        <v>-71.449357820200007</v>
      </c>
      <c r="D1278" s="11">
        <v>41.447663368199997</v>
      </c>
      <c r="E1278" s="5">
        <v>443</v>
      </c>
      <c r="G1278" s="8">
        <v>35.621299999999998</v>
      </c>
      <c r="H1278" s="1"/>
      <c r="I1278" s="1"/>
      <c r="J1278" s="1"/>
      <c r="K1278" s="1"/>
      <c r="L1278" s="1"/>
      <c r="M1278" s="1"/>
    </row>
    <row r="1279" spans="1:13" x14ac:dyDescent="0.2">
      <c r="A1279" s="2" t="s">
        <v>0</v>
      </c>
      <c r="B1279" s="29">
        <v>43060</v>
      </c>
      <c r="C1279" s="11">
        <v>-71.449517486800005</v>
      </c>
      <c r="D1279" s="11">
        <v>41.447618034800001</v>
      </c>
      <c r="E1279" s="5">
        <v>230</v>
      </c>
      <c r="F1279" s="5">
        <v>30</v>
      </c>
      <c r="G1279" s="8">
        <v>27.08</v>
      </c>
      <c r="H1279" s="1"/>
      <c r="I1279" s="1"/>
      <c r="J1279" s="1"/>
      <c r="K1279" s="1"/>
      <c r="L1279" s="1"/>
      <c r="M1279" s="1"/>
    </row>
    <row r="1280" spans="1:13" x14ac:dyDescent="0.2">
      <c r="A1280" s="2" t="s">
        <v>0</v>
      </c>
      <c r="B1280" s="29">
        <v>43060</v>
      </c>
      <c r="C1280" s="11">
        <v>-71.4495699868</v>
      </c>
      <c r="D1280" s="11">
        <v>41.447537034900002</v>
      </c>
      <c r="E1280" s="5">
        <v>57</v>
      </c>
      <c r="G1280" s="8">
        <v>20.142699999999998</v>
      </c>
      <c r="H1280" s="1"/>
      <c r="I1280" s="1"/>
      <c r="J1280" s="1"/>
      <c r="K1280" s="1"/>
      <c r="L1280" s="1"/>
      <c r="M1280" s="1"/>
    </row>
    <row r="1281" spans="1:13" x14ac:dyDescent="0.2">
      <c r="A1281" s="2" t="s">
        <v>0</v>
      </c>
      <c r="B1281" s="29">
        <v>43060</v>
      </c>
      <c r="C1281" s="11">
        <v>-71.449473320099997</v>
      </c>
      <c r="D1281" s="11">
        <v>41.447565201499998</v>
      </c>
      <c r="E1281" s="5">
        <v>338</v>
      </c>
      <c r="G1281" s="8">
        <v>31.410799999999998</v>
      </c>
      <c r="H1281" s="1"/>
      <c r="I1281" s="1"/>
      <c r="J1281" s="1"/>
      <c r="K1281" s="1"/>
      <c r="L1281" s="1"/>
      <c r="M1281" s="1"/>
    </row>
    <row r="1282" spans="1:13" x14ac:dyDescent="0.2">
      <c r="A1282" s="2" t="s">
        <v>0</v>
      </c>
      <c r="B1282" s="29">
        <v>43060</v>
      </c>
      <c r="C1282" s="11">
        <v>-71.449372820199997</v>
      </c>
      <c r="D1282" s="11">
        <v>41.447533201500001</v>
      </c>
      <c r="E1282" s="5">
        <v>508</v>
      </c>
      <c r="F1282" s="5">
        <v>36</v>
      </c>
      <c r="G1282" s="8">
        <v>38.227800000000002</v>
      </c>
      <c r="H1282" s="1"/>
      <c r="I1282" s="1"/>
      <c r="J1282" s="1"/>
      <c r="K1282" s="1"/>
      <c r="L1282" s="1"/>
      <c r="M1282" s="1"/>
    </row>
    <row r="1283" spans="1:13" x14ac:dyDescent="0.2">
      <c r="A1283" s="2" t="s">
        <v>0</v>
      </c>
      <c r="B1283" s="29">
        <v>43060</v>
      </c>
      <c r="C1283" s="11">
        <v>-71.449282820199997</v>
      </c>
      <c r="D1283" s="11">
        <v>41.447522701499999</v>
      </c>
      <c r="E1283" s="5">
        <v>581</v>
      </c>
      <c r="G1283" s="8">
        <v>41.155099999999997</v>
      </c>
      <c r="H1283" s="1"/>
      <c r="I1283" s="1"/>
      <c r="J1283" s="1"/>
      <c r="K1283" s="1"/>
      <c r="L1283" s="1"/>
      <c r="M1283" s="1"/>
    </row>
    <row r="1284" spans="1:13" x14ac:dyDescent="0.2">
      <c r="A1284" s="2" t="s">
        <v>0</v>
      </c>
      <c r="B1284" s="29">
        <v>43060</v>
      </c>
      <c r="C1284" s="11">
        <v>-71.449384653500005</v>
      </c>
      <c r="D1284" s="11">
        <v>41.447473701500002</v>
      </c>
      <c r="E1284" s="5">
        <v>517</v>
      </c>
      <c r="G1284" s="8">
        <v>38.588700000000003</v>
      </c>
      <c r="H1284" s="1"/>
      <c r="I1284" s="1"/>
      <c r="J1284" s="1"/>
      <c r="K1284" s="1"/>
      <c r="L1284" s="1"/>
      <c r="M1284" s="1"/>
    </row>
    <row r="1285" spans="1:13" x14ac:dyDescent="0.2">
      <c r="A1285" s="2" t="s">
        <v>0</v>
      </c>
      <c r="B1285" s="29">
        <v>43060</v>
      </c>
      <c r="C1285" s="11">
        <v>-71.449498986799995</v>
      </c>
      <c r="D1285" s="11">
        <v>41.447454534899997</v>
      </c>
      <c r="E1285" s="5">
        <v>276</v>
      </c>
      <c r="G1285" s="8">
        <v>28.924599999999998</v>
      </c>
      <c r="H1285" s="1"/>
      <c r="I1285" s="1"/>
      <c r="J1285" s="1"/>
      <c r="K1285" s="1"/>
      <c r="L1285" s="1"/>
      <c r="M1285" s="1"/>
    </row>
    <row r="1286" spans="1:13" x14ac:dyDescent="0.2">
      <c r="A1286" s="2" t="s">
        <v>0</v>
      </c>
      <c r="B1286" s="29">
        <v>43060</v>
      </c>
      <c r="C1286" s="11">
        <v>-71.449555820100002</v>
      </c>
      <c r="D1286" s="11">
        <v>41.447370868199997</v>
      </c>
      <c r="E1286" s="5">
        <v>101</v>
      </c>
      <c r="G1286" s="8">
        <v>21.9071</v>
      </c>
      <c r="H1286" s="1"/>
      <c r="I1286" s="1"/>
      <c r="J1286" s="1"/>
      <c r="K1286" s="1"/>
      <c r="L1286" s="1"/>
      <c r="M1286" s="1"/>
    </row>
    <row r="1287" spans="1:13" x14ac:dyDescent="0.2">
      <c r="A1287" s="2" t="s">
        <v>0</v>
      </c>
      <c r="B1287" s="29">
        <v>43060</v>
      </c>
      <c r="C1287" s="11">
        <v>-71.449450986800002</v>
      </c>
      <c r="D1287" s="11">
        <v>41.447385201499998</v>
      </c>
      <c r="E1287" s="5">
        <v>370</v>
      </c>
      <c r="F1287" s="5">
        <v>40</v>
      </c>
      <c r="G1287" s="8">
        <v>32.693999999999996</v>
      </c>
      <c r="H1287" s="1"/>
      <c r="I1287" s="1"/>
      <c r="J1287" s="1"/>
      <c r="K1287" s="1"/>
      <c r="L1287" s="1"/>
      <c r="M1287" s="1"/>
    </row>
    <row r="1288" spans="1:13" x14ac:dyDescent="0.2">
      <c r="A1288" s="2" t="s">
        <v>0</v>
      </c>
      <c r="B1288" s="29">
        <v>43060</v>
      </c>
      <c r="C1288" s="11">
        <v>-71.449347986899994</v>
      </c>
      <c r="D1288" s="11">
        <v>41.447360368200002</v>
      </c>
      <c r="E1288" s="5">
        <v>528</v>
      </c>
      <c r="G1288" s="8">
        <v>39.029799999999994</v>
      </c>
      <c r="H1288" s="1"/>
      <c r="I1288" s="1"/>
      <c r="J1288" s="1"/>
      <c r="K1288" s="1"/>
      <c r="L1288" s="1"/>
      <c r="M1288" s="1"/>
    </row>
    <row r="1289" spans="1:13" x14ac:dyDescent="0.2">
      <c r="A1289" s="2" t="s">
        <v>0</v>
      </c>
      <c r="B1289" s="29">
        <v>43060</v>
      </c>
      <c r="C1289" s="11">
        <v>-71.449221486900001</v>
      </c>
      <c r="D1289" s="11">
        <v>41.447342534900002</v>
      </c>
      <c r="E1289" s="5">
        <v>557</v>
      </c>
      <c r="G1289" s="8">
        <v>40.192700000000002</v>
      </c>
      <c r="H1289" s="1"/>
      <c r="I1289" s="1"/>
      <c r="J1289" s="1"/>
      <c r="K1289" s="1"/>
      <c r="L1289" s="1"/>
      <c r="M1289" s="1"/>
    </row>
    <row r="1290" spans="1:13" x14ac:dyDescent="0.2">
      <c r="A1290" s="2" t="s">
        <v>0</v>
      </c>
      <c r="B1290" s="29">
        <v>43060</v>
      </c>
      <c r="C1290" s="11">
        <v>-71.449377653499994</v>
      </c>
      <c r="D1290" s="11">
        <v>41.4473232016</v>
      </c>
      <c r="E1290" s="5">
        <v>447</v>
      </c>
      <c r="G1290" s="8">
        <v>35.781700000000001</v>
      </c>
      <c r="H1290" s="1"/>
      <c r="I1290" s="1"/>
      <c r="J1290" s="1"/>
      <c r="K1290" s="1"/>
      <c r="L1290" s="1"/>
      <c r="M1290" s="1"/>
    </row>
    <row r="1291" spans="1:13" x14ac:dyDescent="0.2">
      <c r="A1291" s="2" t="s">
        <v>0</v>
      </c>
      <c r="B1291" s="29">
        <v>43060</v>
      </c>
      <c r="C1291" s="11">
        <v>-71.449477986800005</v>
      </c>
      <c r="D1291" s="11">
        <v>41.447293868199999</v>
      </c>
      <c r="E1291" s="5">
        <v>284</v>
      </c>
      <c r="F1291" s="5">
        <v>36</v>
      </c>
      <c r="G1291" s="8">
        <v>29.245399999999997</v>
      </c>
      <c r="H1291" s="1"/>
      <c r="I1291" s="1"/>
      <c r="J1291" s="1"/>
      <c r="K1291" s="1"/>
      <c r="L1291" s="1"/>
      <c r="M1291" s="1"/>
    </row>
    <row r="1292" spans="1:13" x14ac:dyDescent="0.2">
      <c r="A1292" s="2" t="s">
        <v>0</v>
      </c>
      <c r="B1292" s="29">
        <v>43060</v>
      </c>
      <c r="C1292" s="11">
        <v>-71.449577153500002</v>
      </c>
      <c r="D1292" s="11">
        <v>41.447242368200001</v>
      </c>
      <c r="E1292" s="5">
        <v>59</v>
      </c>
      <c r="G1292" s="8">
        <v>20.222899999999999</v>
      </c>
      <c r="H1292" s="1"/>
      <c r="I1292" s="1"/>
      <c r="J1292" s="1"/>
      <c r="K1292" s="1"/>
      <c r="L1292" s="1"/>
      <c r="M1292" s="1"/>
    </row>
    <row r="1293" spans="1:13" x14ac:dyDescent="0.2">
      <c r="A1293" s="2" t="s">
        <v>0</v>
      </c>
      <c r="B1293" s="29">
        <v>43060</v>
      </c>
      <c r="C1293" s="11">
        <v>-71.449504153500001</v>
      </c>
      <c r="D1293" s="11">
        <v>41.447233534900001</v>
      </c>
      <c r="E1293" s="5">
        <v>322</v>
      </c>
      <c r="G1293" s="8">
        <v>30.769199999999998</v>
      </c>
      <c r="H1293" s="1"/>
      <c r="I1293" s="1"/>
      <c r="J1293" s="1"/>
      <c r="K1293" s="1"/>
      <c r="L1293" s="1"/>
      <c r="M1293" s="1"/>
    </row>
    <row r="1294" spans="1:13" x14ac:dyDescent="0.2">
      <c r="A1294" s="2" t="s">
        <v>0</v>
      </c>
      <c r="B1294" s="29">
        <v>43060</v>
      </c>
      <c r="C1294" s="11">
        <v>-71.4493526535</v>
      </c>
      <c r="D1294" s="11">
        <v>41.447174201599999</v>
      </c>
      <c r="E1294" s="5">
        <v>463</v>
      </c>
      <c r="F1294" s="5">
        <v>39</v>
      </c>
      <c r="G1294" s="8">
        <v>36.423299999999998</v>
      </c>
      <c r="H1294" s="1"/>
      <c r="I1294" s="1"/>
      <c r="J1294" s="1"/>
      <c r="K1294" s="1"/>
      <c r="L1294" s="1"/>
      <c r="M1294" s="1"/>
    </row>
    <row r="1295" spans="1:13" x14ac:dyDescent="0.2">
      <c r="A1295" s="2" t="s">
        <v>0</v>
      </c>
      <c r="B1295" s="29">
        <v>43060</v>
      </c>
      <c r="C1295" s="11">
        <v>-71.449339653500004</v>
      </c>
      <c r="D1295" s="11">
        <v>41.447101034900001</v>
      </c>
      <c r="E1295" s="5">
        <v>474</v>
      </c>
      <c r="G1295" s="8">
        <v>36.864399999999996</v>
      </c>
      <c r="H1295" s="1"/>
      <c r="I1295" s="1"/>
      <c r="J1295" s="1"/>
      <c r="K1295" s="1"/>
      <c r="L1295" s="1"/>
      <c r="M1295" s="1"/>
    </row>
    <row r="1296" spans="1:13" x14ac:dyDescent="0.2">
      <c r="A1296" s="2" t="s">
        <v>0</v>
      </c>
      <c r="B1296" s="29">
        <v>43060</v>
      </c>
      <c r="C1296" s="11">
        <v>-71.449438986800004</v>
      </c>
      <c r="D1296" s="11">
        <v>41.447118201599999</v>
      </c>
      <c r="E1296" s="5">
        <v>373</v>
      </c>
      <c r="G1296" s="8">
        <v>32.814299999999996</v>
      </c>
      <c r="H1296" s="1"/>
      <c r="I1296" s="1"/>
      <c r="J1296" s="1"/>
      <c r="K1296" s="1"/>
      <c r="L1296" s="1"/>
      <c r="M1296" s="1"/>
    </row>
    <row r="1297" spans="1:13" x14ac:dyDescent="0.2">
      <c r="A1297" s="2" t="s">
        <v>0</v>
      </c>
      <c r="B1297" s="29">
        <v>43060</v>
      </c>
      <c r="C1297" s="11">
        <v>-71.449554653500002</v>
      </c>
      <c r="D1297" s="11">
        <v>41.447095868300003</v>
      </c>
      <c r="E1297" s="5">
        <v>221</v>
      </c>
      <c r="G1297" s="8">
        <v>26.719099999999997</v>
      </c>
      <c r="H1297" s="1"/>
      <c r="I1297" s="1"/>
      <c r="J1297" s="1"/>
      <c r="K1297" s="1"/>
      <c r="L1297" s="1"/>
      <c r="M1297" s="1"/>
    </row>
    <row r="1298" spans="1:13" x14ac:dyDescent="0.2">
      <c r="A1298" s="2" t="s">
        <v>0</v>
      </c>
      <c r="B1298" s="29">
        <v>43060</v>
      </c>
      <c r="C1298" s="11">
        <v>-71.449453153500002</v>
      </c>
      <c r="D1298" s="11">
        <v>41.447005368299997</v>
      </c>
      <c r="E1298" s="5">
        <v>355</v>
      </c>
      <c r="G1298" s="8">
        <v>32.092500000000001</v>
      </c>
      <c r="H1298" s="1"/>
      <c r="I1298" s="1"/>
      <c r="J1298" s="1"/>
      <c r="K1298" s="1"/>
      <c r="L1298" s="1"/>
      <c r="M1298" s="1"/>
    </row>
    <row r="1299" spans="1:13" x14ac:dyDescent="0.2">
      <c r="A1299" s="2" t="s">
        <v>0</v>
      </c>
      <c r="B1299" s="29">
        <v>43060</v>
      </c>
      <c r="C1299" s="11">
        <v>-71.449396820199993</v>
      </c>
      <c r="D1299" s="11">
        <v>41.446869201600002</v>
      </c>
      <c r="E1299" s="5">
        <v>439</v>
      </c>
      <c r="G1299" s="8">
        <v>35.460899999999995</v>
      </c>
      <c r="H1299" s="1"/>
      <c r="I1299" s="1"/>
      <c r="J1299" s="1"/>
      <c r="K1299" s="1"/>
      <c r="L1299" s="1"/>
      <c r="M1299" s="1"/>
    </row>
    <row r="1300" spans="1:13" x14ac:dyDescent="0.2">
      <c r="A1300" s="2" t="s">
        <v>0</v>
      </c>
      <c r="B1300" s="29">
        <v>43060</v>
      </c>
      <c r="C1300" s="11">
        <v>-71.449494986800005</v>
      </c>
      <c r="D1300" s="11">
        <v>41.446869534999998</v>
      </c>
      <c r="E1300" s="5">
        <v>349</v>
      </c>
      <c r="G1300" s="8">
        <v>31.851900000000001</v>
      </c>
      <c r="H1300" s="1"/>
      <c r="I1300" s="1"/>
      <c r="J1300" s="1"/>
      <c r="K1300" s="1"/>
      <c r="L1300" s="1"/>
      <c r="M1300" s="1"/>
    </row>
    <row r="1301" spans="1:13" x14ac:dyDescent="0.2">
      <c r="A1301" s="2" t="s">
        <v>0</v>
      </c>
      <c r="B1301" s="29">
        <v>43060</v>
      </c>
      <c r="C1301" s="11">
        <v>-71.449633986799995</v>
      </c>
      <c r="D1301" s="11">
        <v>41.446860035</v>
      </c>
      <c r="E1301" s="5">
        <v>349</v>
      </c>
      <c r="G1301" s="8">
        <v>31.851900000000001</v>
      </c>
      <c r="H1301" s="1"/>
      <c r="I1301" s="1"/>
      <c r="J1301" s="1"/>
      <c r="K1301" s="1"/>
      <c r="L1301" s="1"/>
      <c r="M1301" s="1"/>
    </row>
    <row r="1302" spans="1:13" x14ac:dyDescent="0.2">
      <c r="A1302" s="2" t="s">
        <v>0</v>
      </c>
      <c r="B1302" s="29">
        <v>43060</v>
      </c>
      <c r="C1302" s="11">
        <v>-71.449661486799997</v>
      </c>
      <c r="D1302" s="11">
        <v>41.446780201700001</v>
      </c>
      <c r="E1302" s="5">
        <v>426</v>
      </c>
      <c r="F1302" s="5">
        <v>39</v>
      </c>
      <c r="G1302" s="8">
        <v>34.939599999999999</v>
      </c>
      <c r="H1302" s="1"/>
      <c r="I1302" s="1"/>
      <c r="J1302" s="1"/>
      <c r="K1302" s="1"/>
      <c r="L1302" s="1"/>
      <c r="M1302" s="1"/>
    </row>
    <row r="1303" spans="1:13" x14ac:dyDescent="0.2">
      <c r="A1303" s="2" t="s">
        <v>0</v>
      </c>
      <c r="B1303" s="29">
        <v>43060</v>
      </c>
      <c r="C1303" s="11">
        <v>-71.449758486799993</v>
      </c>
      <c r="D1303" s="11">
        <v>41.446739701699997</v>
      </c>
      <c r="E1303" s="5">
        <v>444</v>
      </c>
      <c r="G1303" s="8">
        <v>35.6614</v>
      </c>
      <c r="H1303" s="1"/>
      <c r="I1303" s="1"/>
      <c r="J1303" s="1"/>
      <c r="K1303" s="1"/>
      <c r="L1303" s="1"/>
      <c r="M1303" s="1"/>
    </row>
    <row r="1304" spans="1:13" x14ac:dyDescent="0.2">
      <c r="A1304" s="2" t="s">
        <v>0</v>
      </c>
      <c r="B1304" s="29">
        <v>43060</v>
      </c>
      <c r="C1304" s="11">
        <v>-71.449842486700007</v>
      </c>
      <c r="D1304" s="11">
        <v>41.446820035000002</v>
      </c>
      <c r="E1304" s="5">
        <v>266</v>
      </c>
      <c r="G1304" s="8">
        <v>28.523599999999998</v>
      </c>
      <c r="H1304" s="1"/>
      <c r="I1304" s="1"/>
      <c r="J1304" s="1"/>
      <c r="K1304" s="1"/>
      <c r="L1304" s="1"/>
      <c r="M1304" s="1"/>
    </row>
    <row r="1305" spans="1:13" x14ac:dyDescent="0.2">
      <c r="A1305" s="2" t="s">
        <v>0</v>
      </c>
      <c r="B1305" s="29">
        <v>43060</v>
      </c>
      <c r="C1305" s="11">
        <v>-71.449925986699995</v>
      </c>
      <c r="D1305" s="11">
        <v>41.446873201700001</v>
      </c>
      <c r="E1305" s="5">
        <v>190</v>
      </c>
      <c r="F1305" s="5">
        <v>26</v>
      </c>
      <c r="G1305" s="8">
        <v>25.475999999999999</v>
      </c>
      <c r="H1305" s="1"/>
      <c r="I1305" s="1"/>
      <c r="J1305" s="1"/>
      <c r="K1305" s="1"/>
      <c r="L1305" s="1"/>
      <c r="M1305" s="1"/>
    </row>
    <row r="1306" spans="1:13" x14ac:dyDescent="0.2">
      <c r="A1306" s="2" t="s">
        <v>0</v>
      </c>
      <c r="B1306" s="29">
        <v>43060</v>
      </c>
      <c r="C1306" s="11">
        <v>-71.449951319999997</v>
      </c>
      <c r="D1306" s="11">
        <v>41.446718868399998</v>
      </c>
      <c r="E1306" s="5">
        <v>330</v>
      </c>
      <c r="G1306" s="8">
        <v>31.089999999999996</v>
      </c>
      <c r="H1306" s="1"/>
      <c r="I1306" s="1"/>
      <c r="J1306" s="1"/>
      <c r="K1306" s="1"/>
      <c r="L1306" s="1"/>
      <c r="M1306" s="1"/>
    </row>
    <row r="1307" spans="1:13" x14ac:dyDescent="0.2">
      <c r="A1307" s="2" t="s">
        <v>0</v>
      </c>
      <c r="B1307" s="29">
        <v>43060</v>
      </c>
      <c r="C1307" s="11">
        <v>-71.450020153300002</v>
      </c>
      <c r="D1307" s="11">
        <v>41.446678034999998</v>
      </c>
      <c r="E1307" s="5">
        <v>361</v>
      </c>
      <c r="G1307" s="8">
        <v>32.333100000000002</v>
      </c>
      <c r="H1307" s="1"/>
      <c r="I1307" s="1"/>
      <c r="J1307" s="1"/>
      <c r="K1307" s="1"/>
      <c r="L1307" s="1"/>
      <c r="M1307" s="1"/>
    </row>
    <row r="1308" spans="1:13" x14ac:dyDescent="0.2">
      <c r="A1308" s="2" t="s">
        <v>0</v>
      </c>
      <c r="B1308" s="29">
        <v>43060</v>
      </c>
      <c r="C1308" s="11">
        <v>-71.450053986699999</v>
      </c>
      <c r="D1308" s="11">
        <v>41.446780035000003</v>
      </c>
      <c r="E1308" s="5">
        <v>273</v>
      </c>
      <c r="G1308" s="8">
        <v>28.804299999999998</v>
      </c>
      <c r="H1308" s="1"/>
      <c r="I1308" s="1"/>
      <c r="J1308" s="1"/>
      <c r="K1308" s="1"/>
      <c r="L1308" s="1"/>
      <c r="M1308" s="1"/>
    </row>
    <row r="1309" spans="1:13" x14ac:dyDescent="0.2">
      <c r="A1309" s="2" t="s">
        <v>0</v>
      </c>
      <c r="B1309" s="29">
        <v>43060</v>
      </c>
      <c r="C1309" s="11">
        <v>-71.450035986700001</v>
      </c>
      <c r="D1309" s="11">
        <v>41.446872868299998</v>
      </c>
      <c r="E1309" s="5">
        <v>201</v>
      </c>
      <c r="G1309" s="8">
        <v>25.917099999999998</v>
      </c>
      <c r="H1309" s="1"/>
      <c r="I1309" s="1"/>
      <c r="J1309" s="1"/>
      <c r="K1309" s="1"/>
      <c r="L1309" s="1"/>
      <c r="M1309" s="1"/>
    </row>
    <row r="1310" spans="1:13" x14ac:dyDescent="0.2">
      <c r="A1310" s="2" t="s">
        <v>0</v>
      </c>
      <c r="B1310" s="29">
        <v>43060</v>
      </c>
      <c r="C1310" s="11">
        <v>-71.450086819999996</v>
      </c>
      <c r="D1310" s="11">
        <v>41.446937201700003</v>
      </c>
      <c r="E1310" s="5">
        <v>166</v>
      </c>
      <c r="G1310" s="8">
        <v>24.513599999999997</v>
      </c>
      <c r="H1310" s="1"/>
      <c r="I1310" s="1"/>
      <c r="J1310" s="1"/>
      <c r="K1310" s="1"/>
      <c r="L1310" s="1"/>
      <c r="M1310" s="1"/>
    </row>
    <row r="1311" spans="1:13" x14ac:dyDescent="0.2">
      <c r="A1311" s="2" t="s">
        <v>0</v>
      </c>
      <c r="B1311" s="29">
        <v>43060</v>
      </c>
      <c r="C1311" s="11">
        <v>-71.450109819999994</v>
      </c>
      <c r="D1311" s="11">
        <v>41.446837535</v>
      </c>
      <c r="E1311" s="5">
        <v>274</v>
      </c>
      <c r="G1311" s="8">
        <v>28.8444</v>
      </c>
      <c r="H1311" s="1"/>
      <c r="I1311" s="1"/>
      <c r="J1311" s="1"/>
      <c r="K1311" s="1"/>
      <c r="L1311" s="1"/>
      <c r="M1311" s="1"/>
    </row>
    <row r="1312" spans="1:13" x14ac:dyDescent="0.2">
      <c r="A1312" s="2" t="s">
        <v>0</v>
      </c>
      <c r="B1312" s="29">
        <v>43060</v>
      </c>
      <c r="C1312" s="11">
        <v>-71.450151986600005</v>
      </c>
      <c r="D1312" s="11">
        <v>41.446710535000001</v>
      </c>
      <c r="E1312" s="5">
        <v>356</v>
      </c>
      <c r="G1312" s="8">
        <v>32.132599999999996</v>
      </c>
      <c r="H1312" s="1"/>
      <c r="I1312" s="1"/>
      <c r="J1312" s="1"/>
      <c r="K1312" s="1"/>
      <c r="L1312" s="1"/>
      <c r="M1312" s="1"/>
    </row>
    <row r="1313" spans="1:13" x14ac:dyDescent="0.2">
      <c r="A1313" s="2" t="s">
        <v>0</v>
      </c>
      <c r="B1313" s="29">
        <v>43060</v>
      </c>
      <c r="C1313" s="11">
        <v>-71.450173486599994</v>
      </c>
      <c r="D1313" s="11">
        <v>41.4466482017</v>
      </c>
      <c r="E1313" s="5">
        <v>365</v>
      </c>
      <c r="G1313" s="8">
        <v>32.493499999999997</v>
      </c>
      <c r="H1313" s="1"/>
      <c r="I1313" s="1"/>
      <c r="J1313" s="1"/>
      <c r="K1313" s="1"/>
      <c r="L1313" s="1"/>
      <c r="M1313" s="1"/>
    </row>
    <row r="1314" spans="1:13" x14ac:dyDescent="0.2">
      <c r="A1314" s="2" t="s">
        <v>0</v>
      </c>
      <c r="B1314" s="29">
        <v>43060</v>
      </c>
      <c r="C1314" s="11">
        <v>-71.450213653299997</v>
      </c>
      <c r="D1314" s="11">
        <v>41.446759368400002</v>
      </c>
      <c r="E1314" s="5">
        <v>403</v>
      </c>
      <c r="G1314" s="8">
        <v>34.017299999999999</v>
      </c>
      <c r="H1314" s="1"/>
      <c r="I1314" s="1"/>
      <c r="J1314" s="1"/>
      <c r="K1314" s="1"/>
      <c r="L1314" s="1"/>
      <c r="M1314" s="1"/>
    </row>
    <row r="1315" spans="1:13" x14ac:dyDescent="0.2">
      <c r="A1315" s="2" t="s">
        <v>0</v>
      </c>
      <c r="B1315" s="29">
        <v>43060</v>
      </c>
      <c r="C1315" s="11">
        <v>-71.450266986599999</v>
      </c>
      <c r="D1315" s="11">
        <v>41.446863035</v>
      </c>
      <c r="E1315" s="5">
        <v>263</v>
      </c>
      <c r="G1315" s="8">
        <v>28.403299999999998</v>
      </c>
      <c r="H1315" s="1"/>
      <c r="I1315" s="1"/>
      <c r="J1315" s="1"/>
      <c r="K1315" s="1"/>
      <c r="L1315" s="1"/>
      <c r="M1315" s="1"/>
    </row>
    <row r="1316" spans="1:13" x14ac:dyDescent="0.2">
      <c r="A1316" s="2" t="s">
        <v>0</v>
      </c>
      <c r="B1316" s="29">
        <v>43060</v>
      </c>
      <c r="C1316" s="11">
        <v>-71.450301819900005</v>
      </c>
      <c r="D1316" s="11">
        <v>41.4469662017</v>
      </c>
      <c r="E1316" s="5">
        <v>184</v>
      </c>
      <c r="G1316" s="8">
        <v>25.235399999999998</v>
      </c>
      <c r="H1316" s="1"/>
      <c r="I1316" s="1"/>
      <c r="J1316" s="1"/>
      <c r="K1316" s="1"/>
      <c r="L1316" s="1"/>
      <c r="M1316" s="1"/>
    </row>
    <row r="1317" spans="1:13" x14ac:dyDescent="0.2">
      <c r="A1317" s="2" t="s">
        <v>0</v>
      </c>
      <c r="B1317" s="29">
        <v>43060</v>
      </c>
      <c r="C1317" s="11">
        <v>-71.450352819900004</v>
      </c>
      <c r="D1317" s="11">
        <v>41.446848035000002</v>
      </c>
      <c r="E1317" s="5">
        <v>272</v>
      </c>
      <c r="G1317" s="8">
        <v>28.764199999999999</v>
      </c>
      <c r="H1317" s="1"/>
      <c r="I1317" s="1"/>
      <c r="J1317" s="1"/>
      <c r="K1317" s="1"/>
      <c r="L1317" s="1"/>
      <c r="M1317" s="1"/>
    </row>
    <row r="1318" spans="1:13" x14ac:dyDescent="0.2">
      <c r="A1318" s="2" t="s">
        <v>0</v>
      </c>
      <c r="B1318" s="29">
        <v>43060</v>
      </c>
      <c r="C1318" s="11">
        <v>-71.450357486599998</v>
      </c>
      <c r="D1318" s="11">
        <v>41.446772868399997</v>
      </c>
      <c r="E1318" s="5">
        <v>520</v>
      </c>
      <c r="G1318" s="8">
        <v>38.708999999999996</v>
      </c>
      <c r="H1318" s="1"/>
      <c r="I1318" s="1"/>
      <c r="J1318" s="1"/>
      <c r="K1318" s="1"/>
      <c r="L1318" s="1"/>
      <c r="M1318" s="1"/>
    </row>
    <row r="1319" spans="1:13" x14ac:dyDescent="0.2">
      <c r="A1319" s="2" t="s">
        <v>0</v>
      </c>
      <c r="B1319" s="29">
        <v>43060</v>
      </c>
      <c r="C1319" s="11">
        <v>-71.450386819900004</v>
      </c>
      <c r="D1319" s="11">
        <v>41.446612201699999</v>
      </c>
      <c r="E1319" s="5">
        <v>477</v>
      </c>
      <c r="G1319" s="8">
        <v>36.984699999999997</v>
      </c>
      <c r="H1319" s="1"/>
      <c r="I1319" s="1"/>
      <c r="J1319" s="1"/>
      <c r="K1319" s="1"/>
      <c r="L1319" s="1"/>
      <c r="M1319" s="1"/>
    </row>
    <row r="1320" spans="1:13" x14ac:dyDescent="0.2">
      <c r="A1320" s="2" t="s">
        <v>0</v>
      </c>
      <c r="B1320" s="29">
        <v>43060</v>
      </c>
      <c r="C1320" s="11">
        <v>-71.450531486499997</v>
      </c>
      <c r="D1320" s="11">
        <v>41.446592035099997</v>
      </c>
      <c r="E1320" s="5">
        <v>243</v>
      </c>
      <c r="G1320" s="8">
        <v>27.601299999999998</v>
      </c>
      <c r="H1320" s="1"/>
      <c r="I1320" s="1"/>
      <c r="J1320" s="1"/>
      <c r="K1320" s="1"/>
      <c r="L1320" s="1"/>
      <c r="M1320" s="1"/>
    </row>
    <row r="1321" spans="1:13" x14ac:dyDescent="0.2">
      <c r="A1321" s="2" t="s">
        <v>0</v>
      </c>
      <c r="B1321" s="29">
        <v>43060</v>
      </c>
      <c r="C1321" s="11">
        <v>-71.450490153199993</v>
      </c>
      <c r="D1321" s="11">
        <v>41.446784534999999</v>
      </c>
      <c r="E1321" s="5">
        <v>444</v>
      </c>
      <c r="F1321" s="5">
        <v>28</v>
      </c>
      <c r="G1321" s="8">
        <v>35.6614</v>
      </c>
      <c r="H1321" s="1"/>
      <c r="I1321" s="1"/>
      <c r="J1321" s="1"/>
      <c r="K1321" s="1"/>
      <c r="L1321" s="1"/>
      <c r="M1321" s="1"/>
    </row>
    <row r="1322" spans="1:13" x14ac:dyDescent="0.2">
      <c r="A1322" s="2" t="s">
        <v>0</v>
      </c>
      <c r="B1322" s="29">
        <v>43060</v>
      </c>
      <c r="C1322" s="11">
        <v>-71.450488986500005</v>
      </c>
      <c r="D1322" s="11">
        <v>41.446934034999998</v>
      </c>
      <c r="E1322" s="5">
        <v>170</v>
      </c>
      <c r="G1322" s="8">
        <v>24.673999999999999</v>
      </c>
      <c r="H1322" s="1"/>
      <c r="I1322" s="1"/>
      <c r="J1322" s="1"/>
      <c r="K1322" s="1"/>
      <c r="L1322" s="1"/>
      <c r="M1322" s="1"/>
    </row>
    <row r="1323" spans="1:13" x14ac:dyDescent="0.2">
      <c r="A1323" s="2" t="s">
        <v>0</v>
      </c>
      <c r="B1323" s="29">
        <v>43060</v>
      </c>
      <c r="C1323" s="11">
        <v>-71.450451153200007</v>
      </c>
      <c r="D1323" s="11">
        <v>41.447021534999998</v>
      </c>
      <c r="E1323" s="5">
        <v>150</v>
      </c>
      <c r="G1323" s="8">
        <v>23.872</v>
      </c>
      <c r="H1323" s="1"/>
      <c r="I1323" s="1"/>
      <c r="J1323" s="1"/>
      <c r="K1323" s="1"/>
      <c r="L1323" s="1"/>
      <c r="M1323" s="1"/>
    </row>
    <row r="1324" spans="1:13" x14ac:dyDescent="0.2">
      <c r="A1324" s="2" t="s">
        <v>0</v>
      </c>
      <c r="B1324" s="29">
        <v>43060</v>
      </c>
      <c r="C1324" s="11">
        <v>-71.450550653199997</v>
      </c>
      <c r="D1324" s="11">
        <v>41.446896535</v>
      </c>
      <c r="E1324" s="5">
        <v>125</v>
      </c>
      <c r="F1324" s="5">
        <v>19</v>
      </c>
      <c r="G1324" s="8">
        <v>22.869499999999999</v>
      </c>
      <c r="H1324" s="1"/>
      <c r="I1324" s="1"/>
      <c r="J1324" s="1"/>
      <c r="K1324" s="1"/>
      <c r="L1324" s="1"/>
      <c r="M1324" s="1"/>
    </row>
    <row r="1325" spans="1:13" x14ac:dyDescent="0.2">
      <c r="A1325" s="2" t="s">
        <v>0</v>
      </c>
      <c r="B1325" s="29">
        <v>43060</v>
      </c>
      <c r="C1325" s="11">
        <v>-71.450679486499993</v>
      </c>
      <c r="D1325" s="11">
        <v>41.446832868400001</v>
      </c>
      <c r="E1325" s="5">
        <v>131</v>
      </c>
      <c r="G1325" s="8">
        <v>23.110099999999999</v>
      </c>
      <c r="H1325" s="1"/>
      <c r="I1325" s="1"/>
      <c r="J1325" s="1"/>
      <c r="K1325" s="1"/>
      <c r="L1325" s="1"/>
      <c r="M1325" s="1"/>
    </row>
    <row r="1326" spans="1:13" x14ac:dyDescent="0.2">
      <c r="A1326" s="2" t="s">
        <v>0</v>
      </c>
      <c r="B1326" s="29">
        <v>43060</v>
      </c>
      <c r="C1326" s="11">
        <v>-71.450778319700007</v>
      </c>
      <c r="D1326" s="11">
        <v>41.446912368299998</v>
      </c>
      <c r="E1326" s="5">
        <v>80</v>
      </c>
      <c r="G1326" s="8">
        <v>21.064999999999998</v>
      </c>
      <c r="H1326" s="1"/>
      <c r="I1326" s="1"/>
      <c r="J1326" s="1"/>
      <c r="K1326" s="1"/>
      <c r="L1326" s="1"/>
      <c r="M1326" s="1"/>
    </row>
    <row r="1327" spans="1:13" x14ac:dyDescent="0.2">
      <c r="A1327" s="2" t="s">
        <v>0</v>
      </c>
      <c r="B1327" s="29">
        <v>43060</v>
      </c>
      <c r="C1327" s="11">
        <v>-71.450682153100004</v>
      </c>
      <c r="D1327" s="11">
        <v>41.447024201700003</v>
      </c>
      <c r="E1327" s="5">
        <v>96</v>
      </c>
      <c r="G1327" s="8">
        <v>21.706599999999998</v>
      </c>
      <c r="H1327" s="1"/>
      <c r="I1327" s="1"/>
      <c r="J1327" s="1"/>
      <c r="K1327" s="1"/>
      <c r="L1327" s="1"/>
      <c r="M1327" s="1"/>
    </row>
    <row r="1328" spans="1:13" x14ac:dyDescent="0.2">
      <c r="A1328" s="2" t="s">
        <v>0</v>
      </c>
      <c r="B1328" s="29">
        <v>43060</v>
      </c>
      <c r="C1328" s="11">
        <v>-71.450665819799994</v>
      </c>
      <c r="D1328" s="11">
        <v>41.447097201699997</v>
      </c>
      <c r="E1328" s="5">
        <v>145</v>
      </c>
      <c r="G1328" s="8">
        <v>23.671499999999998</v>
      </c>
      <c r="H1328" s="1"/>
      <c r="I1328" s="1"/>
      <c r="J1328" s="1"/>
      <c r="K1328" s="1"/>
      <c r="L1328" s="1"/>
      <c r="M1328" s="1"/>
    </row>
    <row r="1329" spans="1:13" x14ac:dyDescent="0.2">
      <c r="A1329" s="2" t="s">
        <v>0</v>
      </c>
      <c r="B1329" s="29">
        <v>43060</v>
      </c>
      <c r="C1329" s="11">
        <v>-71.450777653100005</v>
      </c>
      <c r="D1329" s="11">
        <v>41.447053035000003</v>
      </c>
      <c r="E1329" s="5">
        <v>123</v>
      </c>
      <c r="G1329" s="8">
        <v>22.789299999999997</v>
      </c>
      <c r="H1329" s="1"/>
      <c r="I1329" s="1"/>
      <c r="J1329" s="1"/>
      <c r="K1329" s="1"/>
      <c r="L1329" s="1"/>
      <c r="M1329" s="1"/>
    </row>
    <row r="1330" spans="1:13" x14ac:dyDescent="0.2">
      <c r="A1330" s="2" t="s">
        <v>3</v>
      </c>
      <c r="B1330" s="29">
        <v>42307</v>
      </c>
      <c r="C1330" s="11">
        <v>41.747713307700003</v>
      </c>
      <c r="D1330" s="11">
        <v>-71.384031825500003</v>
      </c>
      <c r="E1330" s="5">
        <v>189</v>
      </c>
      <c r="G1330" s="8">
        <v>17.4331</v>
      </c>
      <c r="H1330" s="1"/>
      <c r="I1330" s="1"/>
      <c r="J1330" s="1"/>
      <c r="K1330" s="1"/>
      <c r="L1330" s="1"/>
      <c r="M1330" s="1"/>
    </row>
    <row r="1331" spans="1:13" x14ac:dyDescent="0.2">
      <c r="A1331" s="2" t="s">
        <v>3</v>
      </c>
      <c r="B1331" s="29">
        <v>42307</v>
      </c>
      <c r="C1331" s="11">
        <v>41.747734641100003</v>
      </c>
      <c r="D1331" s="11">
        <v>-71.384113158800005</v>
      </c>
      <c r="E1331" s="5">
        <v>166</v>
      </c>
      <c r="G1331" s="8">
        <v>15.9772</v>
      </c>
      <c r="H1331" s="1"/>
      <c r="I1331" s="1"/>
      <c r="J1331" s="1"/>
      <c r="K1331" s="1"/>
      <c r="L1331" s="1"/>
      <c r="M1331" s="1"/>
    </row>
    <row r="1332" spans="1:13" x14ac:dyDescent="0.2">
      <c r="A1332" s="2" t="s">
        <v>3</v>
      </c>
      <c r="B1332" s="29">
        <v>42307</v>
      </c>
      <c r="C1332" s="11">
        <v>41.747658307800002</v>
      </c>
      <c r="D1332" s="11">
        <v>-71.384172825500002</v>
      </c>
      <c r="E1332" s="5">
        <v>297</v>
      </c>
      <c r="F1332" s="5">
        <v>29</v>
      </c>
      <c r="G1332" s="8">
        <v>24.269499999999997</v>
      </c>
      <c r="H1332" s="1"/>
      <c r="I1332" s="1"/>
      <c r="J1332" s="1"/>
      <c r="K1332" s="1"/>
      <c r="L1332" s="1"/>
      <c r="M1332" s="1"/>
    </row>
    <row r="1333" spans="1:13" x14ac:dyDescent="0.2">
      <c r="A1333" s="2" t="s">
        <v>3</v>
      </c>
      <c r="B1333" s="29">
        <v>42307</v>
      </c>
      <c r="C1333" s="11">
        <v>41.747698974400002</v>
      </c>
      <c r="D1333" s="11">
        <v>-71.384171492099995</v>
      </c>
      <c r="E1333" s="5">
        <v>214</v>
      </c>
      <c r="G1333" s="8">
        <v>19.015599999999999</v>
      </c>
      <c r="H1333" s="1"/>
      <c r="I1333" s="1"/>
      <c r="J1333" s="1"/>
      <c r="K1333" s="1"/>
      <c r="L1333" s="1"/>
      <c r="M1333" s="1"/>
    </row>
    <row r="1334" spans="1:13" x14ac:dyDescent="0.2">
      <c r="A1334" s="2" t="s">
        <v>3</v>
      </c>
      <c r="B1334" s="29">
        <v>42307</v>
      </c>
      <c r="C1334" s="11">
        <v>41.747737641100002</v>
      </c>
      <c r="D1334" s="11">
        <v>-71.384222492099994</v>
      </c>
      <c r="E1334" s="5">
        <v>234</v>
      </c>
      <c r="G1334" s="8">
        <v>20.281599999999997</v>
      </c>
      <c r="H1334" s="1"/>
      <c r="I1334" s="1"/>
      <c r="J1334" s="1"/>
      <c r="K1334" s="1"/>
      <c r="L1334" s="1"/>
      <c r="M1334" s="1"/>
    </row>
    <row r="1335" spans="1:13" x14ac:dyDescent="0.2">
      <c r="A1335" s="2" t="s">
        <v>3</v>
      </c>
      <c r="B1335" s="29">
        <v>42307</v>
      </c>
      <c r="C1335" s="11">
        <v>41.7477203077</v>
      </c>
      <c r="D1335" s="11">
        <v>-71.384322825400005</v>
      </c>
      <c r="E1335" s="5">
        <v>347</v>
      </c>
      <c r="G1335" s="8">
        <v>27.4345</v>
      </c>
      <c r="H1335" s="1"/>
      <c r="I1335" s="1"/>
      <c r="J1335" s="1"/>
      <c r="K1335" s="1"/>
      <c r="L1335" s="1"/>
      <c r="M1335" s="1"/>
    </row>
    <row r="1336" spans="1:13" x14ac:dyDescent="0.2">
      <c r="A1336" s="2" t="s">
        <v>3</v>
      </c>
      <c r="B1336" s="29">
        <v>42307</v>
      </c>
      <c r="C1336" s="11">
        <v>41.747788141100003</v>
      </c>
      <c r="D1336" s="11">
        <v>-71.384329492099994</v>
      </c>
      <c r="E1336" s="5">
        <v>297</v>
      </c>
      <c r="F1336" s="5">
        <v>24</v>
      </c>
      <c r="G1336" s="8">
        <v>24.269499999999997</v>
      </c>
      <c r="H1336" s="1"/>
      <c r="I1336" s="1"/>
      <c r="J1336" s="1"/>
      <c r="K1336" s="1"/>
      <c r="L1336" s="1"/>
      <c r="M1336" s="1"/>
    </row>
    <row r="1337" spans="1:13" x14ac:dyDescent="0.2">
      <c r="A1337" s="2" t="s">
        <v>3</v>
      </c>
      <c r="B1337" s="29">
        <v>42307</v>
      </c>
      <c r="C1337" s="11">
        <v>41.747833307699999</v>
      </c>
      <c r="D1337" s="11">
        <v>-71.384343492100001</v>
      </c>
      <c r="E1337" s="5">
        <v>292</v>
      </c>
      <c r="G1337" s="8">
        <v>23.952999999999999</v>
      </c>
      <c r="H1337" s="1"/>
      <c r="I1337" s="1"/>
      <c r="J1337" s="1"/>
      <c r="K1337" s="1"/>
      <c r="L1337" s="1"/>
      <c r="M1337" s="1"/>
    </row>
    <row r="1338" spans="1:13" x14ac:dyDescent="0.2">
      <c r="A1338" s="2" t="s">
        <v>3</v>
      </c>
      <c r="B1338" s="29">
        <v>42307</v>
      </c>
      <c r="C1338" s="11">
        <v>41.747801307700001</v>
      </c>
      <c r="D1338" s="11">
        <v>-71.384468991999995</v>
      </c>
      <c r="E1338" s="5">
        <v>303</v>
      </c>
      <c r="G1338" s="8">
        <v>24.6493</v>
      </c>
      <c r="H1338" s="1"/>
      <c r="I1338" s="1"/>
      <c r="J1338" s="1"/>
      <c r="K1338" s="1"/>
      <c r="L1338" s="1"/>
      <c r="M1338" s="1"/>
    </row>
    <row r="1339" spans="1:13" x14ac:dyDescent="0.2">
      <c r="A1339" s="2" t="s">
        <v>3</v>
      </c>
      <c r="B1339" s="29">
        <v>42307</v>
      </c>
      <c r="C1339" s="11">
        <v>41.747874641099997</v>
      </c>
      <c r="D1339" s="11">
        <v>-71.384483658700006</v>
      </c>
      <c r="E1339" s="5">
        <v>314</v>
      </c>
      <c r="G1339" s="8">
        <v>25.345599999999997</v>
      </c>
      <c r="H1339" s="1"/>
      <c r="I1339" s="1"/>
      <c r="J1339" s="1"/>
      <c r="K1339" s="1"/>
      <c r="L1339" s="1"/>
      <c r="M1339" s="1"/>
    </row>
    <row r="1340" spans="1:13" x14ac:dyDescent="0.2">
      <c r="A1340" s="2" t="s">
        <v>3</v>
      </c>
      <c r="B1340" s="29">
        <v>42307</v>
      </c>
      <c r="C1340" s="11">
        <v>41.747973974399997</v>
      </c>
      <c r="D1340" s="11">
        <v>-71.384464658699997</v>
      </c>
      <c r="E1340" s="5">
        <v>334</v>
      </c>
      <c r="F1340" s="5">
        <v>23</v>
      </c>
      <c r="G1340" s="8">
        <v>26.611599999999999</v>
      </c>
      <c r="H1340" s="1"/>
      <c r="I1340" s="1"/>
      <c r="J1340" s="1"/>
      <c r="K1340" s="1"/>
      <c r="L1340" s="1"/>
      <c r="M1340" s="1"/>
    </row>
    <row r="1341" spans="1:13" x14ac:dyDescent="0.2">
      <c r="A1341" s="2" t="s">
        <v>3</v>
      </c>
      <c r="B1341" s="29">
        <v>42307</v>
      </c>
      <c r="C1341" s="11">
        <v>41.747901807700003</v>
      </c>
      <c r="D1341" s="11">
        <v>-71.384568991999998</v>
      </c>
      <c r="E1341" s="5">
        <v>271</v>
      </c>
      <c r="G1341" s="8">
        <v>22.623699999999999</v>
      </c>
      <c r="H1341" s="1"/>
      <c r="I1341" s="1"/>
      <c r="J1341" s="1"/>
      <c r="K1341" s="1"/>
      <c r="L1341" s="1"/>
      <c r="M1341" s="1"/>
    </row>
    <row r="1342" spans="1:13" x14ac:dyDescent="0.2">
      <c r="A1342" s="2" t="s">
        <v>3</v>
      </c>
      <c r="B1342" s="29">
        <v>42307</v>
      </c>
      <c r="C1342" s="11">
        <v>41.747866474399999</v>
      </c>
      <c r="D1342" s="11">
        <v>-71.384611825299999</v>
      </c>
      <c r="E1342" s="5">
        <v>321</v>
      </c>
      <c r="G1342" s="8">
        <v>25.788699999999999</v>
      </c>
      <c r="H1342" s="1"/>
      <c r="I1342" s="1"/>
      <c r="J1342" s="1"/>
      <c r="K1342" s="1"/>
      <c r="L1342" s="1"/>
      <c r="M1342" s="1"/>
    </row>
    <row r="1343" spans="1:13" x14ac:dyDescent="0.2">
      <c r="A1343" s="2" t="s">
        <v>3</v>
      </c>
      <c r="B1343" s="29">
        <v>42307</v>
      </c>
      <c r="C1343" s="11">
        <v>41.747967474399999</v>
      </c>
      <c r="D1343" s="11">
        <v>-71.384574158700005</v>
      </c>
      <c r="E1343" s="5">
        <v>249</v>
      </c>
      <c r="G1343" s="8">
        <v>21.231099999999998</v>
      </c>
      <c r="H1343" s="1"/>
      <c r="I1343" s="1"/>
      <c r="J1343" s="1"/>
      <c r="K1343" s="1"/>
      <c r="L1343" s="1"/>
      <c r="M1343" s="1"/>
    </row>
    <row r="1344" spans="1:13" x14ac:dyDescent="0.2">
      <c r="A1344" s="2" t="s">
        <v>3</v>
      </c>
      <c r="B1344" s="29">
        <v>42307</v>
      </c>
      <c r="C1344" s="11">
        <v>41.748030474399997</v>
      </c>
      <c r="D1344" s="11">
        <v>-71.384600992000003</v>
      </c>
      <c r="E1344" s="5">
        <v>255</v>
      </c>
      <c r="G1344" s="8">
        <v>21.610899999999997</v>
      </c>
      <c r="H1344" s="1"/>
      <c r="I1344" s="1"/>
      <c r="J1344" s="1"/>
      <c r="K1344" s="1"/>
      <c r="L1344" s="1"/>
      <c r="M1344" s="1"/>
    </row>
    <row r="1345" spans="1:13" x14ac:dyDescent="0.2">
      <c r="A1345" s="2" t="s">
        <v>3</v>
      </c>
      <c r="B1345" s="29">
        <v>42307</v>
      </c>
      <c r="C1345" s="11">
        <v>41.748089474300002</v>
      </c>
      <c r="D1345" s="11">
        <v>-71.384468491999996</v>
      </c>
      <c r="E1345" s="5">
        <v>230</v>
      </c>
      <c r="G1345" s="8">
        <v>20.028399999999998</v>
      </c>
      <c r="H1345" s="1"/>
      <c r="I1345" s="1"/>
      <c r="J1345" s="1"/>
      <c r="K1345" s="1"/>
      <c r="L1345" s="1"/>
      <c r="M1345" s="1"/>
    </row>
    <row r="1346" spans="1:13" x14ac:dyDescent="0.2">
      <c r="A1346" s="2" t="s">
        <v>3</v>
      </c>
      <c r="B1346" s="29">
        <v>42307</v>
      </c>
      <c r="C1346" s="11">
        <v>41.748129141</v>
      </c>
      <c r="D1346" s="11">
        <v>-71.384619158600003</v>
      </c>
      <c r="E1346" s="5">
        <v>243</v>
      </c>
      <c r="F1346" s="5">
        <v>15</v>
      </c>
      <c r="G1346" s="8">
        <v>20.851299999999998</v>
      </c>
      <c r="H1346" s="1"/>
      <c r="I1346" s="1"/>
      <c r="J1346" s="1"/>
      <c r="K1346" s="1"/>
      <c r="L1346" s="1"/>
      <c r="M1346" s="1"/>
    </row>
    <row r="1347" spans="1:13" x14ac:dyDescent="0.2">
      <c r="A1347" s="2" t="s">
        <v>3</v>
      </c>
      <c r="B1347" s="29">
        <v>42307</v>
      </c>
      <c r="C1347" s="11">
        <v>41.748008640999998</v>
      </c>
      <c r="D1347" s="11">
        <v>-71.384679825299997</v>
      </c>
      <c r="E1347" s="5">
        <v>228</v>
      </c>
      <c r="G1347" s="8">
        <v>19.901800000000001</v>
      </c>
      <c r="H1347" s="1"/>
      <c r="I1347" s="1"/>
      <c r="J1347" s="1"/>
      <c r="K1347" s="1"/>
      <c r="L1347" s="1"/>
      <c r="M1347" s="1"/>
    </row>
    <row r="1348" spans="1:13" x14ac:dyDescent="0.2">
      <c r="A1348" s="2" t="s">
        <v>3</v>
      </c>
      <c r="B1348" s="29">
        <v>42307</v>
      </c>
      <c r="C1348" s="11">
        <v>41.747928307700001</v>
      </c>
      <c r="D1348" s="11">
        <v>-71.384759491899999</v>
      </c>
      <c r="E1348" s="5">
        <v>266</v>
      </c>
      <c r="G1348" s="8">
        <v>22.307199999999998</v>
      </c>
      <c r="H1348" s="1"/>
      <c r="I1348" s="1"/>
      <c r="J1348" s="1"/>
      <c r="K1348" s="1"/>
      <c r="L1348" s="1"/>
      <c r="M1348" s="1"/>
    </row>
    <row r="1349" spans="1:13" x14ac:dyDescent="0.2">
      <c r="A1349" s="2" t="s">
        <v>3</v>
      </c>
      <c r="B1349" s="29">
        <v>42307</v>
      </c>
      <c r="C1349" s="11">
        <v>41.747845141100001</v>
      </c>
      <c r="D1349" s="11">
        <v>-71.384819158599996</v>
      </c>
      <c r="E1349" s="5">
        <v>315</v>
      </c>
      <c r="F1349" s="5">
        <v>29</v>
      </c>
      <c r="G1349" s="8">
        <v>25.408899999999999</v>
      </c>
      <c r="H1349" s="1"/>
      <c r="I1349" s="1"/>
      <c r="J1349" s="1"/>
      <c r="K1349" s="1"/>
      <c r="L1349" s="1"/>
      <c r="M1349" s="1"/>
    </row>
    <row r="1350" spans="1:13" x14ac:dyDescent="0.2">
      <c r="A1350" s="2" t="s">
        <v>3</v>
      </c>
      <c r="B1350" s="29">
        <v>42307</v>
      </c>
      <c r="C1350" s="11">
        <v>41.747934807699998</v>
      </c>
      <c r="D1350" s="11">
        <v>-71.384874491900007</v>
      </c>
      <c r="E1350" s="5">
        <v>267</v>
      </c>
      <c r="G1350" s="8">
        <v>22.3705</v>
      </c>
      <c r="H1350" s="1"/>
      <c r="I1350" s="1"/>
      <c r="J1350" s="1"/>
      <c r="K1350" s="1"/>
      <c r="L1350" s="1"/>
      <c r="M1350" s="1"/>
    </row>
    <row r="1351" spans="1:13" x14ac:dyDescent="0.2">
      <c r="A1351" s="2" t="s">
        <v>3</v>
      </c>
      <c r="B1351" s="29">
        <v>42307</v>
      </c>
      <c r="C1351" s="11">
        <v>41.748001641000002</v>
      </c>
      <c r="D1351" s="11">
        <v>-71.384887491900002</v>
      </c>
      <c r="E1351" s="5">
        <v>268</v>
      </c>
      <c r="G1351" s="8">
        <v>22.433799999999998</v>
      </c>
      <c r="H1351" s="1"/>
      <c r="I1351" s="1"/>
      <c r="J1351" s="1"/>
      <c r="K1351" s="1"/>
      <c r="L1351" s="1"/>
      <c r="M1351" s="1"/>
    </row>
    <row r="1352" spans="1:13" x14ac:dyDescent="0.2">
      <c r="A1352" s="2" t="s">
        <v>3</v>
      </c>
      <c r="B1352" s="29">
        <v>42307</v>
      </c>
      <c r="C1352" s="11">
        <v>41.748103974400003</v>
      </c>
      <c r="D1352" s="11">
        <v>-71.384864491900004</v>
      </c>
      <c r="E1352" s="5">
        <v>252</v>
      </c>
      <c r="G1352" s="8">
        <v>21.420999999999999</v>
      </c>
      <c r="H1352" s="1"/>
      <c r="I1352" s="1"/>
      <c r="J1352" s="1"/>
      <c r="K1352" s="1"/>
      <c r="L1352" s="1"/>
      <c r="M1352" s="1"/>
    </row>
    <row r="1353" spans="1:13" x14ac:dyDescent="0.2">
      <c r="A1353" s="2" t="s">
        <v>3</v>
      </c>
      <c r="B1353" s="29">
        <v>42307</v>
      </c>
      <c r="C1353" s="11">
        <v>41.748206474299998</v>
      </c>
      <c r="D1353" s="11">
        <v>-71.384853825199997</v>
      </c>
      <c r="E1353" s="5">
        <v>102</v>
      </c>
      <c r="F1353" s="5">
        <v>15</v>
      </c>
      <c r="G1353" s="8">
        <v>11.926</v>
      </c>
      <c r="H1353" s="1"/>
      <c r="I1353" s="1"/>
      <c r="J1353" s="1"/>
      <c r="K1353" s="1"/>
      <c r="L1353" s="1"/>
      <c r="M1353" s="1"/>
    </row>
    <row r="1354" spans="1:13" x14ac:dyDescent="0.2">
      <c r="A1354" s="2" t="s">
        <v>3</v>
      </c>
      <c r="B1354" s="29">
        <v>42307</v>
      </c>
      <c r="C1354" s="11">
        <v>41.748176641000001</v>
      </c>
      <c r="D1354" s="11">
        <v>-71.384997325200004</v>
      </c>
      <c r="E1354" s="5">
        <v>102</v>
      </c>
      <c r="F1354" s="5">
        <v>10</v>
      </c>
      <c r="G1354" s="8">
        <v>11.926</v>
      </c>
      <c r="H1354" s="1"/>
      <c r="I1354" s="1"/>
      <c r="J1354" s="1"/>
      <c r="K1354" s="1"/>
      <c r="L1354" s="1"/>
      <c r="M1354" s="1"/>
    </row>
    <row r="1355" spans="1:13" x14ac:dyDescent="0.2">
      <c r="A1355" s="2" t="s">
        <v>3</v>
      </c>
      <c r="B1355" s="29">
        <v>42307</v>
      </c>
      <c r="C1355" s="11">
        <v>41.748120141000001</v>
      </c>
      <c r="D1355" s="11">
        <v>-71.384994825199996</v>
      </c>
      <c r="E1355" s="5">
        <v>222</v>
      </c>
      <c r="G1355" s="8">
        <v>19.521999999999998</v>
      </c>
      <c r="H1355" s="1"/>
      <c r="I1355" s="1"/>
      <c r="J1355" s="1"/>
      <c r="K1355" s="1"/>
      <c r="L1355" s="1"/>
      <c r="M1355" s="1"/>
    </row>
    <row r="1356" spans="1:13" x14ac:dyDescent="0.2">
      <c r="A1356" s="2" t="s">
        <v>3</v>
      </c>
      <c r="B1356" s="29">
        <v>42307</v>
      </c>
      <c r="C1356" s="11">
        <v>41.748062140999998</v>
      </c>
      <c r="D1356" s="11">
        <v>-71.385037658499996</v>
      </c>
      <c r="E1356" s="5">
        <v>265</v>
      </c>
      <c r="F1356" s="5">
        <v>22</v>
      </c>
      <c r="G1356" s="8">
        <v>22.2439</v>
      </c>
      <c r="H1356" s="1"/>
      <c r="I1356" s="1"/>
      <c r="J1356" s="1"/>
      <c r="K1356" s="1"/>
      <c r="L1356" s="1"/>
      <c r="M1356" s="1"/>
    </row>
    <row r="1357" spans="1:13" x14ac:dyDescent="0.2">
      <c r="A1357" s="2" t="s">
        <v>3</v>
      </c>
      <c r="B1357" s="29">
        <v>42307</v>
      </c>
      <c r="C1357" s="11">
        <v>41.748014641099999</v>
      </c>
      <c r="D1357" s="11">
        <v>-71.385054991800004</v>
      </c>
      <c r="E1357" s="5">
        <v>262</v>
      </c>
      <c r="G1357" s="8">
        <v>22.053999999999998</v>
      </c>
      <c r="H1357" s="1"/>
      <c r="I1357" s="1"/>
      <c r="J1357" s="1"/>
      <c r="K1357" s="1"/>
      <c r="L1357" s="1"/>
      <c r="M1357" s="1"/>
    </row>
    <row r="1358" spans="1:13" x14ac:dyDescent="0.2">
      <c r="A1358" s="2" t="s">
        <v>3</v>
      </c>
      <c r="B1358" s="29">
        <v>42307</v>
      </c>
      <c r="C1358" s="11">
        <v>41.747959641100003</v>
      </c>
      <c r="D1358" s="11">
        <v>-71.384922325199994</v>
      </c>
      <c r="E1358" s="5">
        <v>273</v>
      </c>
      <c r="G1358" s="8">
        <v>22.750299999999999</v>
      </c>
      <c r="H1358" s="1"/>
      <c r="I1358" s="1"/>
      <c r="J1358" s="1"/>
      <c r="K1358" s="1"/>
      <c r="L1358" s="1"/>
      <c r="M1358" s="1"/>
    </row>
    <row r="1359" spans="1:13" x14ac:dyDescent="0.2">
      <c r="A1359" s="2" t="s">
        <v>3</v>
      </c>
      <c r="B1359" s="29">
        <v>42307</v>
      </c>
      <c r="C1359" s="11">
        <v>41.7479453077</v>
      </c>
      <c r="D1359" s="11">
        <v>-71.384802658599995</v>
      </c>
      <c r="E1359" s="5">
        <v>277</v>
      </c>
      <c r="G1359" s="8">
        <v>23.003499999999999</v>
      </c>
      <c r="H1359" s="1"/>
      <c r="I1359" s="1"/>
      <c r="J1359" s="1"/>
      <c r="K1359" s="1"/>
      <c r="L1359" s="1"/>
      <c r="M1359" s="1"/>
    </row>
    <row r="1360" spans="1:13" x14ac:dyDescent="0.2">
      <c r="A1360" s="2" t="s">
        <v>3</v>
      </c>
      <c r="B1360" s="29">
        <v>42307</v>
      </c>
      <c r="C1360" s="11">
        <v>41.747908141099998</v>
      </c>
      <c r="D1360" s="11">
        <v>-71.3847194919</v>
      </c>
      <c r="E1360" s="5">
        <v>261</v>
      </c>
      <c r="G1360" s="8">
        <v>21.9907</v>
      </c>
      <c r="H1360" s="1"/>
      <c r="I1360" s="1"/>
      <c r="J1360" s="1"/>
      <c r="K1360" s="1"/>
      <c r="L1360" s="1"/>
      <c r="M1360" s="1"/>
    </row>
    <row r="1361" spans="1:13" x14ac:dyDescent="0.2">
      <c r="A1361" s="2" t="s">
        <v>3</v>
      </c>
      <c r="B1361" s="29">
        <v>42307</v>
      </c>
      <c r="C1361" s="11">
        <v>41.747862141100001</v>
      </c>
      <c r="D1361" s="11">
        <v>-71.384638658599997</v>
      </c>
      <c r="E1361" s="5">
        <v>204</v>
      </c>
      <c r="G1361" s="8">
        <v>18.3826</v>
      </c>
      <c r="H1361" s="1"/>
      <c r="I1361" s="1"/>
      <c r="J1361" s="1"/>
      <c r="K1361" s="1"/>
      <c r="L1361" s="1"/>
      <c r="M1361" s="1"/>
    </row>
    <row r="1362" spans="1:13" x14ac:dyDescent="0.2">
      <c r="A1362" s="2" t="s">
        <v>3</v>
      </c>
      <c r="B1362" s="29">
        <v>42307</v>
      </c>
      <c r="C1362" s="11">
        <v>41.747848307700004</v>
      </c>
      <c r="D1362" s="11">
        <v>-71.384603825300005</v>
      </c>
      <c r="E1362" s="5">
        <v>197</v>
      </c>
      <c r="G1362" s="8">
        <v>17.939499999999999</v>
      </c>
      <c r="H1362" s="1"/>
      <c r="I1362" s="1"/>
      <c r="J1362" s="1"/>
      <c r="K1362" s="1"/>
      <c r="L1362" s="1"/>
      <c r="M1362" s="1"/>
    </row>
    <row r="1363" spans="1:13" x14ac:dyDescent="0.2">
      <c r="A1363" s="2" t="s">
        <v>3</v>
      </c>
      <c r="B1363" s="29">
        <v>42307</v>
      </c>
      <c r="C1363" s="11">
        <v>41.747917974400004</v>
      </c>
      <c r="D1363" s="11">
        <v>-71.384611492000005</v>
      </c>
      <c r="E1363" s="5">
        <v>203</v>
      </c>
      <c r="F1363" s="5">
        <v>18</v>
      </c>
      <c r="G1363" s="8">
        <v>18.319299999999998</v>
      </c>
      <c r="H1363" s="1"/>
      <c r="I1363" s="1"/>
      <c r="J1363" s="1"/>
      <c r="K1363" s="1"/>
      <c r="L1363" s="1"/>
      <c r="M1363" s="1"/>
    </row>
    <row r="1364" spans="1:13" x14ac:dyDescent="0.2">
      <c r="A1364" s="2" t="s">
        <v>3</v>
      </c>
      <c r="B1364" s="29">
        <v>42307</v>
      </c>
      <c r="C1364" s="11">
        <v>41.747958807700002</v>
      </c>
      <c r="D1364" s="11">
        <v>-71.384644158599997</v>
      </c>
      <c r="E1364" s="5">
        <v>218</v>
      </c>
      <c r="F1364" s="5">
        <v>20</v>
      </c>
      <c r="G1364" s="8">
        <v>19.268799999999999</v>
      </c>
      <c r="H1364" s="1"/>
      <c r="I1364" s="1"/>
      <c r="J1364" s="1"/>
      <c r="K1364" s="1"/>
      <c r="L1364" s="1"/>
      <c r="M1364" s="1"/>
    </row>
    <row r="1365" spans="1:13" x14ac:dyDescent="0.2">
      <c r="A1365" s="2" t="s">
        <v>3</v>
      </c>
      <c r="B1365" s="29">
        <v>42342</v>
      </c>
      <c r="C1365" s="11">
        <v>41.747704141100002</v>
      </c>
      <c r="D1365" s="11">
        <v>-71.384116158799998</v>
      </c>
      <c r="E1365" s="5">
        <v>182</v>
      </c>
      <c r="F1365" s="5">
        <v>24</v>
      </c>
      <c r="G1365" s="8">
        <v>21.221</v>
      </c>
      <c r="H1365" s="1"/>
      <c r="I1365" s="1"/>
      <c r="J1365" s="1"/>
      <c r="K1365" s="1"/>
      <c r="L1365" s="1"/>
      <c r="M1365" s="1"/>
    </row>
    <row r="1366" spans="1:13" x14ac:dyDescent="0.2">
      <c r="A1366" s="2" t="s">
        <v>3</v>
      </c>
      <c r="B1366" s="29">
        <v>42342</v>
      </c>
      <c r="C1366" s="11">
        <v>41.747678974400003</v>
      </c>
      <c r="D1366" s="11">
        <v>-71.384158825499995</v>
      </c>
      <c r="E1366" s="5">
        <v>122</v>
      </c>
      <c r="G1366" s="8">
        <v>18.401</v>
      </c>
      <c r="H1366" s="1"/>
      <c r="I1366" s="1"/>
      <c r="J1366" s="1"/>
      <c r="K1366" s="1"/>
      <c r="L1366" s="1"/>
      <c r="M1366" s="1"/>
    </row>
    <row r="1367" spans="1:13" x14ac:dyDescent="0.2">
      <c r="A1367" s="2" t="s">
        <v>3</v>
      </c>
      <c r="B1367" s="29">
        <v>42342</v>
      </c>
      <c r="C1367" s="11">
        <v>41.747739474399999</v>
      </c>
      <c r="D1367" s="11">
        <v>-71.384200492100007</v>
      </c>
      <c r="E1367" s="5">
        <v>192</v>
      </c>
      <c r="G1367" s="8">
        <v>21.691000000000003</v>
      </c>
      <c r="H1367" s="1"/>
      <c r="I1367" s="1"/>
      <c r="J1367" s="1"/>
      <c r="K1367" s="1"/>
      <c r="L1367" s="1"/>
      <c r="M1367" s="1"/>
    </row>
    <row r="1368" spans="1:13" x14ac:dyDescent="0.2">
      <c r="A1368" s="2" t="s">
        <v>3</v>
      </c>
      <c r="B1368" s="29">
        <v>42342</v>
      </c>
      <c r="C1368" s="11">
        <v>41.747727307799998</v>
      </c>
      <c r="D1368" s="11">
        <v>-71.384316325399993</v>
      </c>
      <c r="E1368" s="5">
        <v>191</v>
      </c>
      <c r="F1368" s="5">
        <v>28</v>
      </c>
      <c r="G1368" s="8">
        <v>21.643999999999998</v>
      </c>
      <c r="H1368" s="1"/>
      <c r="I1368" s="1"/>
      <c r="J1368" s="1"/>
      <c r="K1368" s="1"/>
      <c r="L1368" s="1"/>
      <c r="M1368" s="1"/>
    </row>
    <row r="1369" spans="1:13" x14ac:dyDescent="0.2">
      <c r="A1369" s="2" t="s">
        <v>3</v>
      </c>
      <c r="B1369" s="29">
        <v>42342</v>
      </c>
      <c r="C1369" s="11">
        <v>41.747784641099997</v>
      </c>
      <c r="D1369" s="11">
        <v>-71.384323325400004</v>
      </c>
      <c r="E1369" s="5">
        <v>247</v>
      </c>
      <c r="G1369" s="8">
        <v>24.276</v>
      </c>
      <c r="H1369" s="1"/>
      <c r="I1369" s="1"/>
      <c r="J1369" s="1"/>
      <c r="K1369" s="1"/>
      <c r="L1369" s="1"/>
      <c r="M1369" s="1"/>
    </row>
    <row r="1370" spans="1:13" x14ac:dyDescent="0.2">
      <c r="A1370" s="2" t="s">
        <v>3</v>
      </c>
      <c r="B1370" s="29">
        <v>42342</v>
      </c>
      <c r="C1370" s="11">
        <v>41.747777307699998</v>
      </c>
      <c r="D1370" s="11">
        <v>-71.384406658700001</v>
      </c>
      <c r="E1370" s="5">
        <v>198</v>
      </c>
      <c r="G1370" s="8">
        <v>21.972999999999999</v>
      </c>
      <c r="H1370" s="1"/>
      <c r="I1370" s="1"/>
      <c r="J1370" s="1"/>
      <c r="K1370" s="1"/>
      <c r="L1370" s="1"/>
      <c r="M1370" s="1"/>
    </row>
    <row r="1371" spans="1:13" x14ac:dyDescent="0.2">
      <c r="A1371" s="2" t="s">
        <v>3</v>
      </c>
      <c r="B1371" s="29">
        <v>42342</v>
      </c>
      <c r="C1371" s="11">
        <v>41.747871974399999</v>
      </c>
      <c r="D1371" s="11">
        <v>-71.384428825399993</v>
      </c>
      <c r="E1371" s="5">
        <v>276</v>
      </c>
      <c r="G1371" s="8">
        <v>25.638999999999999</v>
      </c>
      <c r="H1371" s="1"/>
      <c r="I1371" s="1"/>
      <c r="J1371" s="1"/>
      <c r="K1371" s="1"/>
      <c r="L1371" s="1"/>
      <c r="M1371" s="1"/>
    </row>
    <row r="1372" spans="1:13" x14ac:dyDescent="0.2">
      <c r="A1372" s="2" t="s">
        <v>3</v>
      </c>
      <c r="B1372" s="29">
        <v>42342</v>
      </c>
      <c r="C1372" s="11">
        <v>41.747884474400003</v>
      </c>
      <c r="D1372" s="11">
        <v>-71.384515325300001</v>
      </c>
      <c r="E1372" s="5">
        <v>270</v>
      </c>
      <c r="G1372" s="8">
        <v>25.356999999999999</v>
      </c>
      <c r="H1372" s="1"/>
      <c r="I1372" s="1"/>
      <c r="J1372" s="1"/>
      <c r="K1372" s="1"/>
      <c r="L1372" s="1"/>
      <c r="M1372" s="1"/>
    </row>
    <row r="1373" spans="1:13" x14ac:dyDescent="0.2">
      <c r="A1373" s="2" t="s">
        <v>3</v>
      </c>
      <c r="B1373" s="29">
        <v>42342</v>
      </c>
      <c r="C1373" s="11">
        <v>41.7478829744</v>
      </c>
      <c r="D1373" s="11">
        <v>-71.384594158599995</v>
      </c>
      <c r="E1373" s="5">
        <v>207</v>
      </c>
      <c r="F1373" s="5">
        <v>25</v>
      </c>
      <c r="G1373" s="8">
        <v>22.396000000000001</v>
      </c>
      <c r="H1373" s="1"/>
      <c r="I1373" s="1"/>
      <c r="J1373" s="1"/>
      <c r="K1373" s="1"/>
      <c r="L1373" s="1"/>
      <c r="M1373" s="1"/>
    </row>
    <row r="1374" spans="1:13" x14ac:dyDescent="0.2">
      <c r="A1374" s="2" t="s">
        <v>3</v>
      </c>
      <c r="B1374" s="29">
        <v>42342</v>
      </c>
      <c r="C1374" s="11">
        <v>41.747945974399997</v>
      </c>
      <c r="D1374" s="11">
        <v>-71.384551991999999</v>
      </c>
      <c r="E1374" s="5">
        <v>325</v>
      </c>
      <c r="G1374" s="8">
        <v>27.942</v>
      </c>
      <c r="H1374" s="1"/>
      <c r="I1374" s="1"/>
      <c r="J1374" s="1"/>
      <c r="K1374" s="1"/>
      <c r="L1374" s="1"/>
      <c r="M1374" s="1"/>
    </row>
    <row r="1375" spans="1:13" x14ac:dyDescent="0.2">
      <c r="A1375" s="2" t="s">
        <v>3</v>
      </c>
      <c r="B1375" s="29">
        <v>42342</v>
      </c>
      <c r="C1375" s="11">
        <v>41.748005974400002</v>
      </c>
      <c r="D1375" s="11">
        <v>-71.384493492000004</v>
      </c>
      <c r="E1375" s="5">
        <v>238</v>
      </c>
      <c r="F1375" s="5">
        <v>21</v>
      </c>
      <c r="G1375" s="8">
        <v>23.853000000000002</v>
      </c>
      <c r="H1375" s="1"/>
      <c r="I1375" s="1"/>
      <c r="J1375" s="1"/>
      <c r="K1375" s="1"/>
      <c r="L1375" s="1"/>
      <c r="M1375" s="1"/>
    </row>
    <row r="1376" spans="1:13" x14ac:dyDescent="0.2">
      <c r="A1376" s="2" t="s">
        <v>3</v>
      </c>
      <c r="B1376" s="29">
        <v>42342</v>
      </c>
      <c r="C1376" s="11">
        <v>41.748074641000002</v>
      </c>
      <c r="D1376" s="11">
        <v>-71.384458825400003</v>
      </c>
      <c r="E1376" s="5">
        <v>209</v>
      </c>
      <c r="G1376" s="8">
        <v>22.490000000000002</v>
      </c>
      <c r="H1376" s="1"/>
      <c r="I1376" s="1"/>
      <c r="J1376" s="1"/>
      <c r="K1376" s="1"/>
      <c r="L1376" s="1"/>
      <c r="M1376" s="1"/>
    </row>
    <row r="1377" spans="1:13" x14ac:dyDescent="0.2">
      <c r="A1377" s="2" t="s">
        <v>3</v>
      </c>
      <c r="B1377" s="29">
        <v>42342</v>
      </c>
      <c r="C1377" s="11">
        <v>41.7480073077</v>
      </c>
      <c r="D1377" s="11">
        <v>-71.3846058253</v>
      </c>
      <c r="E1377" s="5">
        <v>203</v>
      </c>
      <c r="G1377" s="8">
        <v>22.207999999999998</v>
      </c>
      <c r="H1377" s="1"/>
      <c r="I1377" s="1"/>
      <c r="J1377" s="1"/>
      <c r="K1377" s="1"/>
      <c r="L1377" s="1"/>
      <c r="M1377" s="1"/>
    </row>
    <row r="1378" spans="1:13" x14ac:dyDescent="0.2">
      <c r="A1378" s="2" t="s">
        <v>3</v>
      </c>
      <c r="B1378" s="29">
        <v>42342</v>
      </c>
      <c r="C1378" s="11">
        <v>41.747949807700003</v>
      </c>
      <c r="D1378" s="11">
        <v>-71.384687825300006</v>
      </c>
      <c r="E1378" s="5">
        <v>194</v>
      </c>
      <c r="F1378" s="5">
        <v>20</v>
      </c>
      <c r="G1378" s="8">
        <v>21.785</v>
      </c>
      <c r="H1378" s="1"/>
      <c r="I1378" s="1"/>
      <c r="J1378" s="1"/>
      <c r="K1378" s="1"/>
      <c r="L1378" s="1"/>
      <c r="M1378" s="1"/>
    </row>
    <row r="1379" spans="1:13" x14ac:dyDescent="0.2">
      <c r="A1379" s="2" t="s">
        <v>3</v>
      </c>
      <c r="B1379" s="29">
        <v>42342</v>
      </c>
      <c r="C1379" s="11">
        <v>41.747908141099998</v>
      </c>
      <c r="D1379" s="11">
        <v>-71.384677658599998</v>
      </c>
      <c r="E1379" s="5">
        <v>175</v>
      </c>
      <c r="G1379" s="8">
        <v>20.891999999999999</v>
      </c>
      <c r="H1379" s="1"/>
      <c r="I1379" s="1"/>
      <c r="J1379" s="1"/>
      <c r="K1379" s="1"/>
      <c r="L1379" s="1"/>
      <c r="M1379" s="1"/>
    </row>
    <row r="1380" spans="1:13" x14ac:dyDescent="0.2">
      <c r="A1380" s="2" t="s">
        <v>3</v>
      </c>
      <c r="B1380" s="29">
        <v>42342</v>
      </c>
      <c r="C1380" s="11">
        <v>41.747826807800003</v>
      </c>
      <c r="D1380" s="11">
        <v>-71.384751658599995</v>
      </c>
      <c r="E1380" s="5">
        <v>239</v>
      </c>
      <c r="G1380" s="8">
        <v>23.9</v>
      </c>
      <c r="H1380" s="1"/>
      <c r="I1380" s="1"/>
      <c r="J1380" s="1"/>
      <c r="K1380" s="1"/>
      <c r="L1380" s="1"/>
      <c r="M1380" s="1"/>
    </row>
    <row r="1381" spans="1:13" x14ac:dyDescent="0.2">
      <c r="A1381" s="2" t="s">
        <v>3</v>
      </c>
      <c r="B1381" s="29">
        <v>42342</v>
      </c>
      <c r="C1381" s="11">
        <v>41.747840807700001</v>
      </c>
      <c r="D1381" s="11">
        <v>-71.384800158600001</v>
      </c>
      <c r="E1381" s="5">
        <v>216</v>
      </c>
      <c r="G1381" s="8">
        <v>22.818999999999999</v>
      </c>
      <c r="H1381" s="1"/>
      <c r="I1381" s="1"/>
      <c r="J1381" s="1"/>
      <c r="K1381" s="1"/>
      <c r="L1381" s="1"/>
      <c r="M1381" s="1"/>
    </row>
    <row r="1382" spans="1:13" x14ac:dyDescent="0.2">
      <c r="A1382" s="2" t="s">
        <v>3</v>
      </c>
      <c r="B1382" s="29">
        <v>42342</v>
      </c>
      <c r="C1382" s="11">
        <v>41.747914474399998</v>
      </c>
      <c r="D1382" s="11">
        <v>-71.384775491900001</v>
      </c>
      <c r="E1382" s="5">
        <v>232</v>
      </c>
      <c r="G1382" s="8">
        <v>23.570999999999998</v>
      </c>
      <c r="H1382" s="1"/>
      <c r="I1382" s="1"/>
      <c r="J1382" s="1"/>
      <c r="K1382" s="1"/>
      <c r="L1382" s="1"/>
      <c r="M1382" s="1"/>
    </row>
    <row r="1383" spans="1:13" x14ac:dyDescent="0.2">
      <c r="A1383" s="2" t="s">
        <v>3</v>
      </c>
      <c r="B1383" s="29">
        <v>42342</v>
      </c>
      <c r="C1383" s="11">
        <v>41.747975140999998</v>
      </c>
      <c r="D1383" s="11">
        <v>-71.3847611586</v>
      </c>
      <c r="E1383" s="5">
        <v>228</v>
      </c>
      <c r="G1383" s="8">
        <v>23.382999999999999</v>
      </c>
      <c r="H1383" s="1"/>
      <c r="I1383" s="1"/>
      <c r="J1383" s="1"/>
      <c r="K1383" s="1"/>
      <c r="L1383" s="1"/>
      <c r="M1383" s="1"/>
    </row>
    <row r="1384" spans="1:13" x14ac:dyDescent="0.2">
      <c r="A1384" s="2" t="s">
        <v>3</v>
      </c>
      <c r="B1384" s="29">
        <v>42342</v>
      </c>
      <c r="C1384" s="11">
        <v>41.748058307699999</v>
      </c>
      <c r="D1384" s="11">
        <v>-71.384661325300002</v>
      </c>
      <c r="E1384" s="5">
        <v>193</v>
      </c>
      <c r="G1384" s="8">
        <v>21.738</v>
      </c>
      <c r="H1384" s="1"/>
      <c r="I1384" s="1"/>
      <c r="J1384" s="1"/>
      <c r="K1384" s="1"/>
      <c r="L1384" s="1"/>
      <c r="M1384" s="1"/>
    </row>
    <row r="1385" spans="1:13" x14ac:dyDescent="0.2">
      <c r="A1385" s="2" t="s">
        <v>3</v>
      </c>
      <c r="B1385" s="29">
        <v>42342</v>
      </c>
      <c r="C1385" s="11">
        <v>41.748142807699999</v>
      </c>
      <c r="D1385" s="11">
        <v>-71.384655325300002</v>
      </c>
      <c r="E1385" s="5">
        <v>139</v>
      </c>
      <c r="F1385" s="5">
        <v>15</v>
      </c>
      <c r="G1385" s="8">
        <v>19.2</v>
      </c>
      <c r="H1385" s="1"/>
      <c r="I1385" s="1"/>
      <c r="J1385" s="1"/>
      <c r="K1385" s="1"/>
      <c r="L1385" s="1"/>
      <c r="M1385" s="1"/>
    </row>
    <row r="1386" spans="1:13" x14ac:dyDescent="0.2">
      <c r="A1386" s="2" t="s">
        <v>3</v>
      </c>
      <c r="B1386" s="29">
        <v>42342</v>
      </c>
      <c r="C1386" s="11">
        <v>41.748132140999999</v>
      </c>
      <c r="D1386" s="11">
        <v>-71.384823658599998</v>
      </c>
      <c r="E1386" s="5">
        <v>146</v>
      </c>
      <c r="G1386" s="8">
        <v>19.529</v>
      </c>
      <c r="H1386" s="1"/>
      <c r="I1386" s="1"/>
      <c r="J1386" s="1"/>
      <c r="K1386" s="1"/>
      <c r="L1386" s="1"/>
      <c r="M1386" s="1"/>
    </row>
    <row r="1387" spans="1:13" x14ac:dyDescent="0.2">
      <c r="A1387" s="2" t="s">
        <v>3</v>
      </c>
      <c r="B1387" s="29">
        <v>42342</v>
      </c>
      <c r="C1387" s="11">
        <v>41.7480854744</v>
      </c>
      <c r="D1387" s="11">
        <v>-71.384895325200006</v>
      </c>
      <c r="E1387" s="5">
        <v>182</v>
      </c>
      <c r="G1387" s="8">
        <v>21.221</v>
      </c>
      <c r="H1387" s="1"/>
      <c r="I1387" s="1"/>
      <c r="J1387" s="1"/>
      <c r="K1387" s="1"/>
      <c r="L1387" s="1"/>
      <c r="M1387" s="1"/>
    </row>
    <row r="1388" spans="1:13" x14ac:dyDescent="0.2">
      <c r="A1388" s="2" t="s">
        <v>3</v>
      </c>
      <c r="B1388" s="29">
        <v>42342</v>
      </c>
      <c r="C1388" s="11">
        <v>41.748002807699997</v>
      </c>
      <c r="D1388" s="11">
        <v>-71.384928825200006</v>
      </c>
      <c r="E1388" s="5">
        <v>222</v>
      </c>
      <c r="F1388" s="5">
        <v>20</v>
      </c>
      <c r="G1388" s="8">
        <v>23.100999999999999</v>
      </c>
      <c r="H1388" s="1"/>
      <c r="I1388" s="1"/>
      <c r="J1388" s="1"/>
      <c r="K1388" s="1"/>
      <c r="L1388" s="1"/>
      <c r="M1388" s="1"/>
    </row>
    <row r="1389" spans="1:13" x14ac:dyDescent="0.2">
      <c r="A1389" s="2" t="s">
        <v>3</v>
      </c>
      <c r="B1389" s="29">
        <v>42342</v>
      </c>
      <c r="C1389" s="11">
        <v>41.747938141100001</v>
      </c>
      <c r="D1389" s="11">
        <v>-71.3849741585</v>
      </c>
      <c r="E1389" s="5">
        <v>194</v>
      </c>
      <c r="F1389" s="5">
        <v>22</v>
      </c>
      <c r="G1389" s="8">
        <v>21.785</v>
      </c>
      <c r="H1389" s="1"/>
      <c r="I1389" s="1"/>
      <c r="J1389" s="1"/>
      <c r="K1389" s="1"/>
      <c r="L1389" s="1"/>
      <c r="M1389" s="1"/>
    </row>
    <row r="1390" spans="1:13" x14ac:dyDescent="0.2">
      <c r="A1390" s="2" t="s">
        <v>3</v>
      </c>
      <c r="B1390" s="29">
        <v>42342</v>
      </c>
      <c r="C1390" s="11">
        <v>41.747995641099997</v>
      </c>
      <c r="D1390" s="11">
        <v>-71.384976658499994</v>
      </c>
      <c r="E1390" s="5">
        <v>210</v>
      </c>
      <c r="G1390" s="8">
        <v>22.536999999999999</v>
      </c>
      <c r="H1390" s="1"/>
      <c r="I1390" s="1"/>
      <c r="J1390" s="1"/>
      <c r="K1390" s="1"/>
      <c r="L1390" s="1"/>
      <c r="M1390" s="1"/>
    </row>
    <row r="1391" spans="1:13" x14ac:dyDescent="0.2">
      <c r="A1391" s="2" t="s">
        <v>3</v>
      </c>
      <c r="B1391" s="29">
        <v>42342</v>
      </c>
      <c r="C1391" s="11">
        <v>41.748086141000002</v>
      </c>
      <c r="D1391" s="11">
        <v>-71.385022658500006</v>
      </c>
      <c r="E1391" s="5">
        <v>143</v>
      </c>
      <c r="G1391" s="8">
        <v>19.387999999999998</v>
      </c>
      <c r="H1391" s="1"/>
      <c r="I1391" s="1"/>
      <c r="J1391" s="1"/>
      <c r="K1391" s="1"/>
      <c r="L1391" s="1"/>
      <c r="M1391" s="1"/>
    </row>
    <row r="1392" spans="1:13" x14ac:dyDescent="0.2">
      <c r="A1392" s="2" t="s">
        <v>3</v>
      </c>
      <c r="B1392" s="29">
        <v>42342</v>
      </c>
      <c r="C1392" s="11">
        <v>41.748008974400001</v>
      </c>
      <c r="D1392" s="11">
        <v>-71.3849143252</v>
      </c>
      <c r="E1392" s="5">
        <v>224</v>
      </c>
      <c r="G1392" s="8">
        <v>23.195</v>
      </c>
      <c r="H1392" s="1"/>
      <c r="I1392" s="1"/>
      <c r="J1392" s="1"/>
      <c r="K1392" s="1"/>
      <c r="L1392" s="1"/>
      <c r="M1392" s="1"/>
    </row>
    <row r="1393" spans="1:13" x14ac:dyDescent="0.2">
      <c r="A1393" s="2" t="s">
        <v>3</v>
      </c>
      <c r="B1393" s="29">
        <v>42342</v>
      </c>
      <c r="C1393" s="11">
        <v>41.747987641100003</v>
      </c>
      <c r="D1393" s="11">
        <v>-71.384797491900002</v>
      </c>
      <c r="E1393" s="5">
        <v>237</v>
      </c>
      <c r="G1393" s="8">
        <v>23.805999999999997</v>
      </c>
      <c r="H1393" s="1"/>
      <c r="I1393" s="1"/>
      <c r="J1393" s="1"/>
      <c r="K1393" s="1"/>
      <c r="L1393" s="1"/>
      <c r="M1393" s="1"/>
    </row>
    <row r="1394" spans="1:13" x14ac:dyDescent="0.2">
      <c r="A1394" s="2" t="s">
        <v>3</v>
      </c>
      <c r="B1394" s="29">
        <v>42342</v>
      </c>
      <c r="C1394" s="11">
        <v>41.747966640999998</v>
      </c>
      <c r="D1394" s="11">
        <v>-71.384656158599995</v>
      </c>
      <c r="E1394" s="5">
        <v>195</v>
      </c>
      <c r="G1394" s="8">
        <v>21.832000000000001</v>
      </c>
      <c r="H1394" s="1"/>
      <c r="I1394" s="1"/>
      <c r="J1394" s="1"/>
      <c r="K1394" s="1"/>
      <c r="L1394" s="1"/>
      <c r="M1394" s="1"/>
    </row>
    <row r="1395" spans="1:13" x14ac:dyDescent="0.2">
      <c r="A1395" s="2" t="s">
        <v>3</v>
      </c>
      <c r="B1395" s="29">
        <v>42342</v>
      </c>
      <c r="C1395" s="11">
        <v>41.747931807699999</v>
      </c>
      <c r="D1395" s="11">
        <v>-71.384573158699993</v>
      </c>
      <c r="E1395" s="5">
        <v>208</v>
      </c>
      <c r="G1395" s="8">
        <v>22.442999999999998</v>
      </c>
      <c r="H1395" s="1"/>
      <c r="I1395" s="1"/>
      <c r="J1395" s="1"/>
      <c r="K1395" s="1"/>
      <c r="L1395" s="1"/>
      <c r="M1395" s="1"/>
    </row>
    <row r="1396" spans="1:13" x14ac:dyDescent="0.2">
      <c r="A1396" s="2" t="s">
        <v>3</v>
      </c>
      <c r="B1396" s="29">
        <v>42368</v>
      </c>
      <c r="E1396" s="5">
        <v>165</v>
      </c>
      <c r="F1396" s="5">
        <v>22</v>
      </c>
      <c r="G1396" s="8">
        <v>13.515799999999999</v>
      </c>
      <c r="H1396" s="1"/>
      <c r="I1396" s="1"/>
      <c r="J1396" s="1"/>
      <c r="K1396" s="1"/>
      <c r="L1396" s="1"/>
      <c r="M1396" s="1"/>
    </row>
    <row r="1397" spans="1:13" x14ac:dyDescent="0.2">
      <c r="A1397" s="2" t="s">
        <v>3</v>
      </c>
      <c r="B1397" s="29">
        <v>42368</v>
      </c>
      <c r="E1397" s="5">
        <v>165</v>
      </c>
      <c r="G1397" s="8">
        <v>13.515799999999999</v>
      </c>
      <c r="H1397" s="1"/>
      <c r="I1397" s="1"/>
      <c r="J1397" s="1"/>
      <c r="K1397" s="1"/>
      <c r="L1397" s="1"/>
      <c r="M1397" s="1"/>
    </row>
    <row r="1398" spans="1:13" x14ac:dyDescent="0.2">
      <c r="A1398" s="2" t="s">
        <v>3</v>
      </c>
      <c r="B1398" s="29">
        <v>42368</v>
      </c>
      <c r="E1398" s="5">
        <v>190</v>
      </c>
      <c r="G1398" s="8">
        <v>16.250799999999998</v>
      </c>
      <c r="H1398" s="1"/>
      <c r="I1398" s="1"/>
      <c r="J1398" s="1"/>
      <c r="K1398" s="1"/>
      <c r="L1398" s="1"/>
      <c r="M1398" s="1"/>
    </row>
    <row r="1399" spans="1:13" x14ac:dyDescent="0.2">
      <c r="A1399" s="2" t="s">
        <v>3</v>
      </c>
      <c r="B1399" s="29">
        <v>42368</v>
      </c>
      <c r="E1399" s="5">
        <v>260</v>
      </c>
      <c r="G1399" s="8">
        <v>23.908799999999999</v>
      </c>
      <c r="H1399" s="1"/>
      <c r="I1399" s="1"/>
      <c r="J1399" s="1"/>
      <c r="K1399" s="1"/>
      <c r="L1399" s="1"/>
      <c r="M1399" s="1"/>
    </row>
    <row r="1400" spans="1:13" x14ac:dyDescent="0.2">
      <c r="A1400" s="2" t="s">
        <v>3</v>
      </c>
      <c r="B1400" s="29">
        <v>42368</v>
      </c>
      <c r="E1400" s="5">
        <v>201</v>
      </c>
      <c r="F1400" s="5">
        <v>23</v>
      </c>
      <c r="G1400" s="8">
        <v>17.4542</v>
      </c>
      <c r="H1400" s="1"/>
      <c r="I1400" s="1"/>
      <c r="J1400" s="1"/>
      <c r="K1400" s="1"/>
      <c r="L1400" s="1"/>
      <c r="M1400" s="1"/>
    </row>
    <row r="1401" spans="1:13" x14ac:dyDescent="0.2">
      <c r="A1401" s="2" t="s">
        <v>3</v>
      </c>
      <c r="B1401" s="29">
        <v>42368</v>
      </c>
      <c r="E1401" s="5">
        <v>238</v>
      </c>
      <c r="G1401" s="8">
        <v>21.501999999999999</v>
      </c>
      <c r="H1401" s="1"/>
      <c r="I1401" s="1"/>
      <c r="J1401" s="1"/>
      <c r="K1401" s="1"/>
      <c r="L1401" s="1"/>
      <c r="M1401" s="1"/>
    </row>
    <row r="1402" spans="1:13" x14ac:dyDescent="0.2">
      <c r="A1402" s="2" t="s">
        <v>3</v>
      </c>
      <c r="B1402" s="29">
        <v>42368</v>
      </c>
      <c r="E1402" s="5">
        <v>218</v>
      </c>
      <c r="G1402" s="8">
        <v>19.314</v>
      </c>
      <c r="H1402" s="1"/>
      <c r="I1402" s="1"/>
      <c r="J1402" s="1"/>
      <c r="K1402" s="1"/>
      <c r="L1402" s="1"/>
      <c r="M1402" s="1"/>
    </row>
    <row r="1403" spans="1:13" x14ac:dyDescent="0.2">
      <c r="A1403" s="2" t="s">
        <v>3</v>
      </c>
      <c r="B1403" s="29">
        <v>42368</v>
      </c>
      <c r="E1403" s="5">
        <v>228</v>
      </c>
      <c r="F1403" s="5">
        <v>22</v>
      </c>
      <c r="G1403" s="8">
        <v>20.408000000000001</v>
      </c>
      <c r="H1403" s="1"/>
      <c r="I1403" s="1"/>
      <c r="J1403" s="1"/>
      <c r="K1403" s="1"/>
      <c r="L1403" s="1"/>
      <c r="M1403" s="1"/>
    </row>
    <row r="1404" spans="1:13" x14ac:dyDescent="0.2">
      <c r="A1404" s="2" t="s">
        <v>3</v>
      </c>
      <c r="B1404" s="29">
        <v>42368</v>
      </c>
      <c r="E1404" s="5">
        <v>258</v>
      </c>
      <c r="G1404" s="8">
        <v>23.69</v>
      </c>
      <c r="H1404" s="1"/>
      <c r="I1404" s="1"/>
      <c r="J1404" s="1"/>
      <c r="K1404" s="1"/>
      <c r="L1404" s="1"/>
      <c r="M1404" s="1"/>
    </row>
    <row r="1405" spans="1:13" x14ac:dyDescent="0.2">
      <c r="A1405" s="2" t="s">
        <v>3</v>
      </c>
      <c r="B1405" s="29">
        <v>42368</v>
      </c>
      <c r="E1405" s="5">
        <v>236</v>
      </c>
      <c r="G1405" s="8">
        <v>21.283200000000001</v>
      </c>
      <c r="H1405" s="1"/>
      <c r="I1405" s="1"/>
      <c r="J1405" s="1"/>
      <c r="K1405" s="1"/>
      <c r="L1405" s="1"/>
      <c r="M1405" s="1"/>
    </row>
    <row r="1406" spans="1:13" x14ac:dyDescent="0.2">
      <c r="A1406" s="2" t="s">
        <v>3</v>
      </c>
      <c r="B1406" s="29">
        <v>42368</v>
      </c>
      <c r="E1406" s="5">
        <v>213</v>
      </c>
      <c r="F1406" s="5">
        <v>19</v>
      </c>
      <c r="G1406" s="8">
        <v>18.766999999999999</v>
      </c>
      <c r="H1406" s="1"/>
      <c r="I1406" s="1"/>
      <c r="J1406" s="1"/>
      <c r="K1406" s="1"/>
      <c r="L1406" s="1"/>
      <c r="M1406" s="1"/>
    </row>
    <row r="1407" spans="1:13" x14ac:dyDescent="0.2">
      <c r="A1407" s="2" t="s">
        <v>3</v>
      </c>
      <c r="B1407" s="29">
        <v>42368</v>
      </c>
      <c r="E1407" s="5">
        <v>169</v>
      </c>
      <c r="G1407" s="8">
        <v>13.953399999999998</v>
      </c>
      <c r="H1407" s="1"/>
      <c r="I1407" s="1"/>
      <c r="J1407" s="1"/>
      <c r="K1407" s="1"/>
      <c r="L1407" s="1"/>
      <c r="M1407" s="1"/>
    </row>
    <row r="1408" spans="1:13" x14ac:dyDescent="0.2">
      <c r="A1408" s="2" t="s">
        <v>3</v>
      </c>
      <c r="B1408" s="29">
        <v>42368</v>
      </c>
      <c r="E1408" s="5">
        <v>162</v>
      </c>
      <c r="G1408" s="8">
        <v>13.1876</v>
      </c>
      <c r="H1408" s="1"/>
      <c r="I1408" s="1"/>
      <c r="J1408" s="1"/>
      <c r="K1408" s="1"/>
      <c r="L1408" s="1"/>
      <c r="M1408" s="1"/>
    </row>
    <row r="1409" spans="1:13" x14ac:dyDescent="0.2">
      <c r="A1409" s="2" t="s">
        <v>3</v>
      </c>
      <c r="B1409" s="29">
        <v>42368</v>
      </c>
      <c r="E1409" s="5">
        <v>183</v>
      </c>
      <c r="G1409" s="8">
        <v>15.484999999999999</v>
      </c>
      <c r="H1409" s="1"/>
      <c r="I1409" s="1"/>
      <c r="J1409" s="1"/>
      <c r="K1409" s="1"/>
      <c r="L1409" s="1"/>
      <c r="M1409" s="1"/>
    </row>
    <row r="1410" spans="1:13" x14ac:dyDescent="0.2">
      <c r="A1410" s="2" t="s">
        <v>3</v>
      </c>
      <c r="B1410" s="29">
        <v>42368</v>
      </c>
      <c r="E1410" s="5">
        <v>159</v>
      </c>
      <c r="F1410" s="5">
        <v>7</v>
      </c>
      <c r="G1410" s="8">
        <v>12.859400000000001</v>
      </c>
      <c r="H1410" s="1"/>
      <c r="I1410" s="1"/>
      <c r="J1410" s="1"/>
      <c r="K1410" s="1"/>
      <c r="L1410" s="1"/>
      <c r="M1410" s="1"/>
    </row>
    <row r="1411" spans="1:13" x14ac:dyDescent="0.2">
      <c r="A1411" s="2" t="s">
        <v>3</v>
      </c>
      <c r="B1411" s="29">
        <v>42368</v>
      </c>
      <c r="E1411" s="5">
        <v>142</v>
      </c>
      <c r="G1411" s="8">
        <v>10.999599999999999</v>
      </c>
      <c r="H1411" s="1"/>
      <c r="I1411" s="1"/>
      <c r="J1411" s="1"/>
      <c r="K1411" s="1"/>
      <c r="L1411" s="1"/>
      <c r="M1411" s="1"/>
    </row>
    <row r="1412" spans="1:13" x14ac:dyDescent="0.2">
      <c r="A1412" s="2" t="s">
        <v>3</v>
      </c>
      <c r="B1412" s="29">
        <v>42368</v>
      </c>
      <c r="E1412" s="5">
        <v>148</v>
      </c>
      <c r="G1412" s="8">
        <v>11.655999999999999</v>
      </c>
      <c r="H1412" s="1"/>
      <c r="I1412" s="1"/>
      <c r="J1412" s="1"/>
      <c r="K1412" s="1"/>
      <c r="L1412" s="1"/>
      <c r="M1412" s="1"/>
    </row>
    <row r="1413" spans="1:13" x14ac:dyDescent="0.2">
      <c r="A1413" s="2" t="s">
        <v>3</v>
      </c>
      <c r="B1413" s="29">
        <v>42368</v>
      </c>
      <c r="E1413" s="5">
        <v>88</v>
      </c>
      <c r="F1413" s="5">
        <v>2</v>
      </c>
      <c r="G1413" s="8">
        <v>5.0920000000000005</v>
      </c>
      <c r="H1413" s="1"/>
      <c r="I1413" s="1"/>
      <c r="J1413" s="1"/>
      <c r="K1413" s="1"/>
      <c r="L1413" s="1"/>
      <c r="M1413" s="1"/>
    </row>
    <row r="1414" spans="1:13" x14ac:dyDescent="0.2">
      <c r="A1414" s="2" t="s">
        <v>3</v>
      </c>
      <c r="B1414" s="29">
        <v>42368</v>
      </c>
      <c r="E1414" s="5">
        <v>152</v>
      </c>
      <c r="G1414" s="8">
        <v>12.093599999999999</v>
      </c>
      <c r="H1414" s="1"/>
      <c r="I1414" s="1"/>
      <c r="J1414" s="1"/>
      <c r="K1414" s="1"/>
      <c r="L1414" s="1"/>
      <c r="M1414" s="1"/>
    </row>
    <row r="1415" spans="1:13" x14ac:dyDescent="0.2">
      <c r="A1415" s="2" t="s">
        <v>3</v>
      </c>
      <c r="B1415" s="29">
        <v>42368</v>
      </c>
      <c r="E1415" s="5">
        <v>177</v>
      </c>
      <c r="G1415" s="8">
        <v>14.828600000000002</v>
      </c>
      <c r="H1415" s="1"/>
      <c r="I1415" s="1"/>
      <c r="J1415" s="1"/>
      <c r="K1415" s="1"/>
      <c r="L1415" s="1"/>
      <c r="M1415" s="1"/>
    </row>
    <row r="1416" spans="1:13" x14ac:dyDescent="0.2">
      <c r="A1416" s="2" t="s">
        <v>3</v>
      </c>
      <c r="B1416" s="29">
        <v>42368</v>
      </c>
      <c r="E1416" s="5">
        <v>212</v>
      </c>
      <c r="G1416" s="8">
        <v>18.657599999999999</v>
      </c>
      <c r="H1416" s="1"/>
      <c r="I1416" s="1"/>
      <c r="J1416" s="1"/>
      <c r="K1416" s="1"/>
      <c r="L1416" s="1"/>
      <c r="M1416" s="1"/>
    </row>
    <row r="1417" spans="1:13" x14ac:dyDescent="0.2">
      <c r="A1417" s="2" t="s">
        <v>3</v>
      </c>
      <c r="B1417" s="29">
        <v>42368</v>
      </c>
      <c r="E1417" s="5">
        <v>242</v>
      </c>
      <c r="F1417" s="5">
        <v>20</v>
      </c>
      <c r="G1417" s="8">
        <v>21.939599999999999</v>
      </c>
      <c r="H1417" s="1"/>
      <c r="I1417" s="1"/>
      <c r="J1417" s="1"/>
      <c r="K1417" s="1"/>
      <c r="L1417" s="1"/>
      <c r="M1417" s="1"/>
    </row>
    <row r="1418" spans="1:13" x14ac:dyDescent="0.2">
      <c r="A1418" s="2" t="s">
        <v>3</v>
      </c>
      <c r="B1418" s="29">
        <v>42368</v>
      </c>
      <c r="E1418" s="5">
        <v>246</v>
      </c>
      <c r="G1418" s="8">
        <v>22.377199999999998</v>
      </c>
      <c r="H1418" s="1"/>
      <c r="I1418" s="1"/>
      <c r="J1418" s="1"/>
      <c r="K1418" s="1"/>
      <c r="L1418" s="1"/>
      <c r="M1418" s="1"/>
    </row>
    <row r="1419" spans="1:13" x14ac:dyDescent="0.2">
      <c r="A1419" s="2" t="s">
        <v>3</v>
      </c>
      <c r="B1419" s="29">
        <v>42368</v>
      </c>
      <c r="E1419" s="5">
        <v>228</v>
      </c>
      <c r="G1419" s="8">
        <v>20.408000000000001</v>
      </c>
      <c r="H1419" s="1"/>
      <c r="I1419" s="1"/>
      <c r="J1419" s="1"/>
      <c r="K1419" s="1"/>
      <c r="L1419" s="1"/>
      <c r="M1419" s="1"/>
    </row>
    <row r="1420" spans="1:13" x14ac:dyDescent="0.2">
      <c r="A1420" s="2" t="s">
        <v>3</v>
      </c>
      <c r="B1420" s="29">
        <v>42368</v>
      </c>
      <c r="E1420" s="5">
        <v>252</v>
      </c>
      <c r="F1420" s="5">
        <v>18</v>
      </c>
      <c r="G1420" s="8">
        <v>23.0336</v>
      </c>
      <c r="H1420" s="1"/>
      <c r="I1420" s="1"/>
      <c r="J1420" s="1"/>
      <c r="K1420" s="1"/>
      <c r="L1420" s="1"/>
      <c r="M1420" s="1"/>
    </row>
    <row r="1421" spans="1:13" x14ac:dyDescent="0.2">
      <c r="A1421" s="2" t="s">
        <v>3</v>
      </c>
      <c r="B1421" s="29">
        <v>42368</v>
      </c>
      <c r="E1421" s="5">
        <v>200</v>
      </c>
      <c r="G1421" s="8">
        <v>17.344799999999999</v>
      </c>
      <c r="H1421" s="1"/>
      <c r="I1421" s="1"/>
      <c r="J1421" s="1"/>
      <c r="K1421" s="1"/>
      <c r="L1421" s="1"/>
      <c r="M1421" s="1"/>
    </row>
    <row r="1422" spans="1:13" x14ac:dyDescent="0.2">
      <c r="A1422" s="2" t="s">
        <v>3</v>
      </c>
      <c r="B1422" s="29">
        <v>42368</v>
      </c>
      <c r="E1422" s="5">
        <v>120</v>
      </c>
      <c r="G1422" s="8">
        <v>8.5928000000000004</v>
      </c>
      <c r="H1422" s="1"/>
      <c r="I1422" s="1"/>
      <c r="J1422" s="1"/>
      <c r="K1422" s="1"/>
      <c r="L1422" s="1"/>
      <c r="M1422" s="1"/>
    </row>
    <row r="1423" spans="1:13" x14ac:dyDescent="0.2">
      <c r="A1423" s="2" t="s">
        <v>3</v>
      </c>
      <c r="B1423" s="29">
        <v>42368</v>
      </c>
      <c r="E1423" s="5">
        <v>179</v>
      </c>
      <c r="G1423" s="8">
        <v>15.0474</v>
      </c>
      <c r="H1423" s="1"/>
      <c r="I1423" s="1"/>
      <c r="J1423" s="1"/>
      <c r="K1423" s="1"/>
      <c r="L1423" s="1"/>
      <c r="M1423" s="1"/>
    </row>
    <row r="1424" spans="1:13" x14ac:dyDescent="0.2">
      <c r="A1424" s="2" t="s">
        <v>3</v>
      </c>
      <c r="B1424" s="29">
        <v>42368</v>
      </c>
      <c r="E1424" s="5">
        <v>213</v>
      </c>
      <c r="G1424" s="8">
        <v>18.766999999999999</v>
      </c>
      <c r="H1424" s="1"/>
      <c r="I1424" s="1"/>
      <c r="J1424" s="1"/>
      <c r="K1424" s="1"/>
      <c r="L1424" s="1"/>
      <c r="M1424" s="1"/>
    </row>
    <row r="1425" spans="1:13" x14ac:dyDescent="0.2">
      <c r="A1425" s="2" t="s">
        <v>3</v>
      </c>
      <c r="B1425" s="29">
        <v>42368</v>
      </c>
      <c r="E1425" s="5">
        <v>202</v>
      </c>
      <c r="G1425" s="8">
        <v>17.563600000000001</v>
      </c>
      <c r="H1425" s="1"/>
      <c r="I1425" s="1"/>
      <c r="J1425" s="1"/>
      <c r="K1425" s="1"/>
      <c r="L1425" s="1"/>
      <c r="M1425" s="1"/>
    </row>
    <row r="1426" spans="1:13" x14ac:dyDescent="0.2">
      <c r="A1426" s="2" t="s">
        <v>3</v>
      </c>
      <c r="B1426" s="29">
        <v>42368</v>
      </c>
      <c r="E1426" s="5">
        <v>163</v>
      </c>
      <c r="G1426" s="8">
        <v>13.297000000000001</v>
      </c>
      <c r="H1426" s="1"/>
      <c r="I1426" s="1"/>
      <c r="J1426" s="1"/>
      <c r="K1426" s="1"/>
      <c r="L1426" s="1"/>
      <c r="M1426" s="1"/>
    </row>
    <row r="1427" spans="1:13" x14ac:dyDescent="0.2">
      <c r="A1427" s="2" t="s">
        <v>3</v>
      </c>
      <c r="B1427" s="29">
        <v>42398</v>
      </c>
      <c r="C1427" s="11">
        <v>41.747668474400001</v>
      </c>
      <c r="D1427" s="11">
        <v>-71.384149992100006</v>
      </c>
      <c r="E1427" s="5">
        <v>164</v>
      </c>
      <c r="G1427" s="8">
        <v>14.138500000000001</v>
      </c>
      <c r="H1427" s="1"/>
      <c r="I1427" s="1"/>
      <c r="J1427" s="1"/>
      <c r="K1427" s="1"/>
      <c r="L1427" s="1"/>
      <c r="M1427" s="1"/>
    </row>
    <row r="1428" spans="1:13" x14ac:dyDescent="0.2">
      <c r="A1428" s="2" t="s">
        <v>3</v>
      </c>
      <c r="B1428" s="29">
        <v>42398</v>
      </c>
      <c r="C1428" s="11">
        <v>41.747725807800002</v>
      </c>
      <c r="D1428" s="11">
        <v>-71.384181325499995</v>
      </c>
      <c r="E1428" s="5">
        <v>136</v>
      </c>
      <c r="F1428" s="5">
        <v>17</v>
      </c>
      <c r="G1428" s="8">
        <v>12.853300000000001</v>
      </c>
      <c r="H1428" s="1"/>
      <c r="I1428" s="1"/>
      <c r="J1428" s="1"/>
      <c r="K1428" s="1"/>
      <c r="L1428" s="1"/>
      <c r="M1428" s="1"/>
    </row>
    <row r="1429" spans="1:13" x14ac:dyDescent="0.2">
      <c r="A1429" s="2" t="s">
        <v>3</v>
      </c>
      <c r="B1429" s="29">
        <v>42398</v>
      </c>
      <c r="C1429" s="11">
        <v>41.747694141099998</v>
      </c>
      <c r="D1429" s="11">
        <v>-71.384253325399996</v>
      </c>
      <c r="E1429" s="5">
        <v>242</v>
      </c>
      <c r="G1429" s="8">
        <v>17.718700000000002</v>
      </c>
      <c r="H1429" s="1"/>
      <c r="I1429" s="1"/>
      <c r="J1429" s="1"/>
      <c r="K1429" s="1"/>
      <c r="L1429" s="1"/>
      <c r="M1429" s="1"/>
    </row>
    <row r="1430" spans="1:13" x14ac:dyDescent="0.2">
      <c r="A1430" s="2" t="s">
        <v>3</v>
      </c>
      <c r="B1430" s="29">
        <v>42398</v>
      </c>
      <c r="C1430" s="11">
        <v>41.7476873078</v>
      </c>
      <c r="D1430" s="11">
        <v>-71.384245492100007</v>
      </c>
      <c r="E1430" s="5">
        <v>242</v>
      </c>
      <c r="G1430" s="8">
        <v>17.718700000000002</v>
      </c>
      <c r="H1430" s="1"/>
      <c r="I1430" s="1"/>
      <c r="J1430" s="1"/>
      <c r="K1430" s="1"/>
      <c r="L1430" s="1"/>
      <c r="M1430" s="1"/>
    </row>
    <row r="1431" spans="1:13" x14ac:dyDescent="0.2">
      <c r="A1431" s="2" t="s">
        <v>3</v>
      </c>
      <c r="B1431" s="29">
        <v>42398</v>
      </c>
      <c r="C1431" s="11">
        <v>41.747778307700003</v>
      </c>
      <c r="D1431" s="11">
        <v>-71.384231158800006</v>
      </c>
      <c r="E1431" s="5">
        <v>161</v>
      </c>
      <c r="G1431" s="8">
        <v>14.000800000000002</v>
      </c>
      <c r="H1431" s="1"/>
      <c r="I1431" s="1"/>
      <c r="J1431" s="1"/>
      <c r="K1431" s="1"/>
      <c r="L1431" s="1"/>
      <c r="M1431" s="1"/>
    </row>
    <row r="1432" spans="1:13" x14ac:dyDescent="0.2">
      <c r="A1432" s="2" t="s">
        <v>3</v>
      </c>
      <c r="B1432" s="29">
        <v>42398</v>
      </c>
      <c r="C1432" s="11">
        <v>41.747766807799998</v>
      </c>
      <c r="D1432" s="11">
        <v>-71.384293825399993</v>
      </c>
      <c r="E1432" s="5">
        <v>223</v>
      </c>
      <c r="F1432" s="5">
        <v>20</v>
      </c>
      <c r="G1432" s="8">
        <v>16.846600000000002</v>
      </c>
      <c r="H1432" s="1"/>
      <c r="I1432" s="1"/>
      <c r="J1432" s="1"/>
      <c r="K1432" s="1"/>
      <c r="L1432" s="1"/>
      <c r="M1432" s="1"/>
    </row>
    <row r="1433" spans="1:13" x14ac:dyDescent="0.2">
      <c r="A1433" s="2" t="s">
        <v>3</v>
      </c>
      <c r="B1433" s="29">
        <v>42398</v>
      </c>
      <c r="C1433" s="11">
        <v>41.747853474400003</v>
      </c>
      <c r="D1433" s="11">
        <v>-71.384340492099994</v>
      </c>
      <c r="E1433" s="5">
        <v>160</v>
      </c>
      <c r="G1433" s="8">
        <v>13.9549</v>
      </c>
      <c r="H1433" s="1"/>
      <c r="I1433" s="1"/>
      <c r="J1433" s="1"/>
      <c r="K1433" s="1"/>
      <c r="L1433" s="1"/>
      <c r="M1433" s="1"/>
    </row>
    <row r="1434" spans="1:13" x14ac:dyDescent="0.2">
      <c r="A1434" s="2" t="s">
        <v>3</v>
      </c>
      <c r="B1434" s="29">
        <v>42398</v>
      </c>
      <c r="C1434" s="11">
        <v>41.747803807700002</v>
      </c>
      <c r="D1434" s="11">
        <v>-71.384438825399997</v>
      </c>
      <c r="E1434" s="5">
        <v>221</v>
      </c>
      <c r="G1434" s="8">
        <v>16.754799999999999</v>
      </c>
      <c r="H1434" s="1"/>
      <c r="I1434" s="1"/>
      <c r="J1434" s="1"/>
      <c r="K1434" s="1"/>
      <c r="L1434" s="1"/>
      <c r="M1434" s="1"/>
    </row>
    <row r="1435" spans="1:13" x14ac:dyDescent="0.2">
      <c r="A1435" s="2" t="s">
        <v>3</v>
      </c>
      <c r="B1435" s="29">
        <v>42398</v>
      </c>
      <c r="C1435" s="11">
        <v>41.747907141100001</v>
      </c>
      <c r="D1435" s="11">
        <v>-71.384428825399993</v>
      </c>
      <c r="E1435" s="5">
        <v>218</v>
      </c>
      <c r="F1435" s="5">
        <v>14</v>
      </c>
      <c r="G1435" s="8">
        <v>16.617100000000001</v>
      </c>
      <c r="H1435" s="1"/>
      <c r="I1435" s="1"/>
      <c r="J1435" s="1"/>
      <c r="K1435" s="1"/>
      <c r="L1435" s="1"/>
      <c r="M1435" s="1"/>
    </row>
    <row r="1436" spans="1:13" x14ac:dyDescent="0.2">
      <c r="A1436" s="2" t="s">
        <v>3</v>
      </c>
      <c r="B1436" s="29">
        <v>42398</v>
      </c>
      <c r="C1436" s="11">
        <v>41.747922474399999</v>
      </c>
      <c r="D1436" s="11">
        <v>-71.384520325300002</v>
      </c>
      <c r="E1436" s="5">
        <v>222</v>
      </c>
      <c r="G1436" s="8">
        <v>16.800699999999999</v>
      </c>
      <c r="H1436" s="1"/>
      <c r="I1436" s="1"/>
      <c r="J1436" s="1"/>
      <c r="K1436" s="1"/>
      <c r="L1436" s="1"/>
      <c r="M1436" s="1"/>
    </row>
    <row r="1437" spans="1:13" x14ac:dyDescent="0.2">
      <c r="A1437" s="2" t="s">
        <v>3</v>
      </c>
      <c r="B1437" s="29">
        <v>42398</v>
      </c>
      <c r="C1437" s="11">
        <v>41.747895974400002</v>
      </c>
      <c r="D1437" s="11">
        <v>-71.384588992000005</v>
      </c>
      <c r="E1437" s="5">
        <v>191</v>
      </c>
      <c r="G1437" s="8">
        <v>15.377800000000001</v>
      </c>
      <c r="H1437" s="1"/>
      <c r="I1437" s="1"/>
      <c r="J1437" s="1"/>
      <c r="K1437" s="1"/>
      <c r="L1437" s="1"/>
      <c r="M1437" s="1"/>
    </row>
    <row r="1438" spans="1:13" x14ac:dyDescent="0.2">
      <c r="A1438" s="2" t="s">
        <v>3</v>
      </c>
      <c r="B1438" s="29">
        <v>42398</v>
      </c>
      <c r="C1438" s="11">
        <v>41.747968307699999</v>
      </c>
      <c r="D1438" s="11">
        <v>-71.384471658699994</v>
      </c>
      <c r="E1438" s="5">
        <v>207</v>
      </c>
      <c r="F1438" s="5">
        <v>18</v>
      </c>
      <c r="G1438" s="8">
        <v>16.112200000000001</v>
      </c>
      <c r="H1438" s="1"/>
      <c r="I1438" s="1"/>
      <c r="J1438" s="1"/>
      <c r="K1438" s="1"/>
      <c r="L1438" s="1"/>
      <c r="M1438" s="1"/>
    </row>
    <row r="1439" spans="1:13" x14ac:dyDescent="0.2">
      <c r="A1439" s="2" t="s">
        <v>3</v>
      </c>
      <c r="B1439" s="29">
        <v>42398</v>
      </c>
      <c r="C1439" s="11">
        <v>41.747981140999997</v>
      </c>
      <c r="D1439" s="11">
        <v>-71.384547325300005</v>
      </c>
      <c r="E1439" s="5">
        <v>182</v>
      </c>
      <c r="G1439" s="8">
        <v>14.964700000000001</v>
      </c>
      <c r="H1439" s="1"/>
      <c r="I1439" s="1"/>
      <c r="J1439" s="1"/>
      <c r="K1439" s="1"/>
      <c r="L1439" s="1"/>
      <c r="M1439" s="1"/>
    </row>
    <row r="1440" spans="1:13" x14ac:dyDescent="0.2">
      <c r="A1440" s="2" t="s">
        <v>3</v>
      </c>
      <c r="B1440" s="29">
        <v>42398</v>
      </c>
      <c r="C1440" s="11">
        <v>41.747999641</v>
      </c>
      <c r="D1440" s="11">
        <v>-71.384591158600003</v>
      </c>
      <c r="E1440" s="5">
        <v>139</v>
      </c>
      <c r="F1440" s="5">
        <v>14</v>
      </c>
      <c r="G1440" s="8">
        <v>12.991</v>
      </c>
      <c r="H1440" s="1"/>
      <c r="I1440" s="1"/>
      <c r="J1440" s="1"/>
      <c r="K1440" s="1"/>
      <c r="L1440" s="1"/>
      <c r="M1440" s="1"/>
    </row>
    <row r="1441" spans="1:13" x14ac:dyDescent="0.2">
      <c r="A1441" s="2" t="s">
        <v>3</v>
      </c>
      <c r="B1441" s="29">
        <v>42398</v>
      </c>
      <c r="C1441" s="11">
        <v>41.748057974399998</v>
      </c>
      <c r="D1441" s="11">
        <v>-71.384558325300006</v>
      </c>
      <c r="E1441" s="5">
        <v>175</v>
      </c>
      <c r="G1441" s="8">
        <v>14.6434</v>
      </c>
      <c r="H1441" s="1"/>
      <c r="I1441" s="1"/>
      <c r="J1441" s="1"/>
      <c r="K1441" s="1"/>
      <c r="L1441" s="1"/>
      <c r="M1441" s="1"/>
    </row>
    <row r="1442" spans="1:13" x14ac:dyDescent="0.2">
      <c r="A1442" s="2" t="s">
        <v>3</v>
      </c>
      <c r="B1442" s="29">
        <v>42398</v>
      </c>
      <c r="C1442" s="11">
        <v>41.7481088077</v>
      </c>
      <c r="D1442" s="11">
        <v>-71.384490158700004</v>
      </c>
      <c r="E1442" s="5">
        <v>160</v>
      </c>
      <c r="F1442" s="5">
        <v>14</v>
      </c>
      <c r="G1442" s="8">
        <v>13.9549</v>
      </c>
      <c r="H1442" s="1"/>
      <c r="I1442" s="1"/>
      <c r="J1442" s="1"/>
      <c r="K1442" s="1"/>
      <c r="L1442" s="1"/>
      <c r="M1442" s="1"/>
    </row>
    <row r="1443" spans="1:13" x14ac:dyDescent="0.2">
      <c r="A1443" s="2" t="s">
        <v>3</v>
      </c>
      <c r="B1443" s="29">
        <v>42398</v>
      </c>
      <c r="C1443" s="11">
        <v>41.748002141000001</v>
      </c>
      <c r="D1443" s="11">
        <v>-71.384666658599997</v>
      </c>
      <c r="E1443" s="5">
        <v>140</v>
      </c>
      <c r="G1443" s="8">
        <v>13.036899999999999</v>
      </c>
      <c r="H1443" s="1"/>
      <c r="I1443" s="1"/>
      <c r="J1443" s="1"/>
      <c r="K1443" s="1"/>
      <c r="L1443" s="1"/>
      <c r="M1443" s="1"/>
    </row>
    <row r="1444" spans="1:13" x14ac:dyDescent="0.2">
      <c r="A1444" s="2" t="s">
        <v>3</v>
      </c>
      <c r="B1444" s="29">
        <v>42398</v>
      </c>
      <c r="C1444" s="11">
        <v>41.747963141100001</v>
      </c>
      <c r="D1444" s="11">
        <v>-71.384652158600005</v>
      </c>
      <c r="E1444" s="5">
        <v>161</v>
      </c>
      <c r="G1444" s="8">
        <v>14.000800000000002</v>
      </c>
      <c r="H1444" s="1"/>
      <c r="I1444" s="1"/>
      <c r="J1444" s="1"/>
      <c r="K1444" s="1"/>
      <c r="L1444" s="1"/>
      <c r="M1444" s="1"/>
    </row>
    <row r="1445" spans="1:13" x14ac:dyDescent="0.2">
      <c r="A1445" s="2" t="s">
        <v>3</v>
      </c>
      <c r="B1445" s="29">
        <v>42398</v>
      </c>
      <c r="C1445" s="11">
        <v>41.748037807700001</v>
      </c>
      <c r="D1445" s="11">
        <v>-71.384724991900001</v>
      </c>
      <c r="E1445" s="5">
        <v>169</v>
      </c>
      <c r="F1445" s="5">
        <v>14</v>
      </c>
      <c r="G1445" s="8">
        <v>14.368</v>
      </c>
      <c r="H1445" s="1"/>
      <c r="I1445" s="1"/>
      <c r="J1445" s="1"/>
      <c r="K1445" s="1"/>
      <c r="L1445" s="1"/>
      <c r="M1445" s="1"/>
    </row>
    <row r="1446" spans="1:13" x14ac:dyDescent="0.2">
      <c r="A1446" s="2" t="s">
        <v>3</v>
      </c>
      <c r="B1446" s="29">
        <v>42398</v>
      </c>
      <c r="C1446" s="11">
        <v>41.748148141000001</v>
      </c>
      <c r="D1446" s="11">
        <v>-71.384800825200003</v>
      </c>
      <c r="E1446" s="5">
        <v>127</v>
      </c>
      <c r="G1446" s="8">
        <v>12.440200000000001</v>
      </c>
      <c r="H1446" s="1"/>
      <c r="I1446" s="1"/>
      <c r="J1446" s="1"/>
      <c r="K1446" s="1"/>
      <c r="L1446" s="1"/>
      <c r="M1446" s="1"/>
    </row>
    <row r="1447" spans="1:13" x14ac:dyDescent="0.2">
      <c r="A1447" s="2" t="s">
        <v>3</v>
      </c>
      <c r="B1447" s="29">
        <v>42398</v>
      </c>
      <c r="C1447" s="11">
        <v>41.748024474399998</v>
      </c>
      <c r="D1447" s="11">
        <v>-71.384849991899998</v>
      </c>
      <c r="E1447" s="5">
        <v>161</v>
      </c>
      <c r="G1447" s="8">
        <v>14.000800000000002</v>
      </c>
      <c r="H1447" s="1"/>
      <c r="I1447" s="1"/>
      <c r="J1447" s="1"/>
      <c r="K1447" s="1"/>
      <c r="L1447" s="1"/>
      <c r="M1447" s="1"/>
    </row>
    <row r="1448" spans="1:13" x14ac:dyDescent="0.2">
      <c r="A1448" s="2" t="s">
        <v>3</v>
      </c>
      <c r="B1448" s="29">
        <v>42398</v>
      </c>
      <c r="C1448" s="11">
        <v>41.7478681411</v>
      </c>
      <c r="D1448" s="11">
        <v>-71.384810491899998</v>
      </c>
      <c r="E1448" s="5">
        <v>269</v>
      </c>
      <c r="F1448" s="5">
        <v>18</v>
      </c>
      <c r="G1448" s="8">
        <v>18.958000000000002</v>
      </c>
      <c r="H1448" s="1"/>
      <c r="I1448" s="1"/>
      <c r="J1448" s="1"/>
      <c r="K1448" s="1"/>
      <c r="L1448" s="1"/>
      <c r="M1448" s="1"/>
    </row>
    <row r="1449" spans="1:13" x14ac:dyDescent="0.2">
      <c r="A1449" s="2" t="s">
        <v>3</v>
      </c>
      <c r="B1449" s="29">
        <v>42398</v>
      </c>
      <c r="C1449" s="11">
        <v>41.747889141100003</v>
      </c>
      <c r="D1449" s="11">
        <v>-71.384901991899994</v>
      </c>
      <c r="E1449" s="5">
        <v>213</v>
      </c>
      <c r="G1449" s="8">
        <v>16.387599999999999</v>
      </c>
      <c r="H1449" s="1"/>
      <c r="I1449" s="1"/>
      <c r="J1449" s="1"/>
      <c r="K1449" s="1"/>
      <c r="L1449" s="1"/>
      <c r="M1449" s="1"/>
    </row>
    <row r="1450" spans="1:13" x14ac:dyDescent="0.2">
      <c r="A1450" s="2" t="s">
        <v>3</v>
      </c>
      <c r="B1450" s="29">
        <v>42398</v>
      </c>
      <c r="C1450" s="11">
        <v>41.747959974399997</v>
      </c>
      <c r="D1450" s="11">
        <v>-71.384931158499995</v>
      </c>
      <c r="E1450" s="5">
        <v>185</v>
      </c>
      <c r="G1450" s="8">
        <v>15.102399999999999</v>
      </c>
      <c r="H1450" s="1"/>
      <c r="I1450" s="1"/>
      <c r="J1450" s="1"/>
      <c r="K1450" s="1"/>
      <c r="L1450" s="1"/>
      <c r="M1450" s="1"/>
    </row>
    <row r="1451" spans="1:13" x14ac:dyDescent="0.2">
      <c r="A1451" s="2" t="s">
        <v>3</v>
      </c>
      <c r="B1451" s="29">
        <v>42398</v>
      </c>
      <c r="C1451" s="11">
        <v>41.748030307699999</v>
      </c>
      <c r="D1451" s="11">
        <v>-71.384966158500006</v>
      </c>
      <c r="E1451" s="5">
        <v>145</v>
      </c>
      <c r="F1451" s="5">
        <v>7</v>
      </c>
      <c r="G1451" s="8">
        <v>13.266400000000001</v>
      </c>
      <c r="H1451" s="1"/>
      <c r="I1451" s="1"/>
      <c r="J1451" s="1"/>
      <c r="K1451" s="1"/>
      <c r="L1451" s="1"/>
      <c r="M1451" s="1"/>
    </row>
    <row r="1452" spans="1:13" x14ac:dyDescent="0.2">
      <c r="A1452" s="2" t="s">
        <v>3</v>
      </c>
      <c r="B1452" s="29">
        <v>42398</v>
      </c>
      <c r="C1452" s="11">
        <v>41.7481529744</v>
      </c>
      <c r="D1452" s="11">
        <v>-71.385018491799997</v>
      </c>
      <c r="E1452" s="5">
        <v>59</v>
      </c>
      <c r="G1452" s="8">
        <v>9.3190000000000008</v>
      </c>
      <c r="H1452" s="1"/>
      <c r="I1452" s="1"/>
      <c r="J1452" s="1"/>
      <c r="K1452" s="1"/>
      <c r="L1452" s="1"/>
      <c r="M1452" s="1"/>
    </row>
    <row r="1453" spans="1:13" x14ac:dyDescent="0.2">
      <c r="A1453" s="2" t="s">
        <v>3</v>
      </c>
      <c r="B1453" s="29">
        <v>42398</v>
      </c>
      <c r="C1453" s="11">
        <v>41.748072807699998</v>
      </c>
      <c r="D1453" s="11">
        <v>-71.384945491899998</v>
      </c>
      <c r="E1453" s="5">
        <v>138</v>
      </c>
      <c r="G1453" s="8">
        <v>12.9451</v>
      </c>
      <c r="H1453" s="1"/>
      <c r="I1453" s="1"/>
      <c r="J1453" s="1"/>
      <c r="K1453" s="1"/>
      <c r="L1453" s="1"/>
      <c r="M1453" s="1"/>
    </row>
    <row r="1454" spans="1:13" x14ac:dyDescent="0.2">
      <c r="A1454" s="2" t="s">
        <v>3</v>
      </c>
      <c r="B1454" s="29">
        <v>42398</v>
      </c>
      <c r="C1454" s="11">
        <v>41.747978140999997</v>
      </c>
      <c r="D1454" s="11">
        <v>-71.384814325199997</v>
      </c>
      <c r="E1454" s="5">
        <v>178</v>
      </c>
      <c r="G1454" s="8">
        <v>14.781100000000002</v>
      </c>
      <c r="H1454" s="1"/>
      <c r="I1454" s="1"/>
      <c r="J1454" s="1"/>
      <c r="K1454" s="1"/>
      <c r="L1454" s="1"/>
      <c r="M1454" s="1"/>
    </row>
    <row r="1455" spans="1:13" x14ac:dyDescent="0.2">
      <c r="A1455" s="2" t="s">
        <v>3</v>
      </c>
      <c r="B1455" s="29">
        <v>42398</v>
      </c>
      <c r="C1455" s="11">
        <v>41.747940141000001</v>
      </c>
      <c r="D1455" s="11">
        <v>-71.384685491900001</v>
      </c>
      <c r="E1455" s="5">
        <v>159</v>
      </c>
      <c r="G1455" s="8">
        <v>13.909000000000001</v>
      </c>
      <c r="H1455" s="1"/>
      <c r="I1455" s="1"/>
      <c r="J1455" s="1"/>
      <c r="K1455" s="1"/>
      <c r="L1455" s="1"/>
      <c r="M1455" s="1"/>
    </row>
    <row r="1456" spans="1:13" x14ac:dyDescent="0.2">
      <c r="A1456" s="2" t="s">
        <v>3</v>
      </c>
      <c r="B1456" s="29">
        <v>42398</v>
      </c>
      <c r="C1456" s="11">
        <v>41.747962807699999</v>
      </c>
      <c r="D1456" s="11">
        <v>-71.384639158599995</v>
      </c>
      <c r="E1456" s="5">
        <v>154</v>
      </c>
      <c r="G1456" s="8">
        <v>13.679500000000001</v>
      </c>
      <c r="H1456" s="1"/>
      <c r="I1456" s="1"/>
      <c r="J1456" s="1"/>
      <c r="K1456" s="1"/>
      <c r="L1456" s="1"/>
      <c r="M1456" s="1"/>
    </row>
    <row r="1457" spans="1:13" x14ac:dyDescent="0.2">
      <c r="A1457" s="2" t="s">
        <v>3</v>
      </c>
      <c r="B1457" s="29">
        <v>42436</v>
      </c>
      <c r="C1457" s="11">
        <v>-71.384169992099999</v>
      </c>
      <c r="D1457" s="11">
        <v>41.747630641100002</v>
      </c>
      <c r="E1457" s="5">
        <v>118</v>
      </c>
      <c r="F1457" s="5">
        <v>14</v>
      </c>
      <c r="G1457" s="8">
        <v>14.224399999999999</v>
      </c>
      <c r="H1457" s="1"/>
      <c r="I1457" s="1"/>
      <c r="J1457" s="1"/>
      <c r="K1457" s="1"/>
      <c r="L1457" s="1"/>
      <c r="M1457" s="1"/>
    </row>
    <row r="1458" spans="1:13" x14ac:dyDescent="0.2">
      <c r="A1458" s="2" t="s">
        <v>3</v>
      </c>
      <c r="B1458" s="29">
        <v>42436</v>
      </c>
      <c r="C1458" s="11">
        <v>-71.384217492100007</v>
      </c>
      <c r="D1458" s="11">
        <v>41.7477933077</v>
      </c>
      <c r="E1458" s="5">
        <v>120</v>
      </c>
      <c r="G1458" s="8">
        <v>14.415400000000002</v>
      </c>
      <c r="H1458" s="1"/>
      <c r="I1458" s="1"/>
      <c r="J1458" s="1"/>
      <c r="K1458" s="1"/>
      <c r="L1458" s="1"/>
      <c r="M1458" s="1"/>
    </row>
    <row r="1459" spans="1:13" x14ac:dyDescent="0.2">
      <c r="A1459" s="2" t="s">
        <v>3</v>
      </c>
      <c r="B1459" s="29">
        <v>42436</v>
      </c>
      <c r="C1459" s="11">
        <v>-71.384344158700003</v>
      </c>
      <c r="D1459" s="11">
        <v>41.7477161411</v>
      </c>
      <c r="E1459" s="5">
        <v>152</v>
      </c>
      <c r="G1459" s="8">
        <v>17.471399999999999</v>
      </c>
      <c r="H1459" s="1"/>
      <c r="I1459" s="1"/>
      <c r="J1459" s="1"/>
      <c r="K1459" s="1"/>
      <c r="L1459" s="1"/>
      <c r="M1459" s="1"/>
    </row>
    <row r="1460" spans="1:13" x14ac:dyDescent="0.2">
      <c r="A1460" s="2" t="s">
        <v>3</v>
      </c>
      <c r="B1460" s="29">
        <v>42436</v>
      </c>
      <c r="C1460" s="11">
        <v>-71.384303492100003</v>
      </c>
      <c r="D1460" s="11">
        <v>41.747798641099997</v>
      </c>
      <c r="E1460" s="5">
        <v>151</v>
      </c>
      <c r="F1460" s="5">
        <v>11</v>
      </c>
      <c r="G1460" s="8">
        <v>17.375900000000001</v>
      </c>
      <c r="H1460" s="1"/>
      <c r="I1460" s="1"/>
      <c r="J1460" s="1"/>
      <c r="K1460" s="1"/>
      <c r="L1460" s="1"/>
      <c r="M1460" s="1"/>
    </row>
    <row r="1461" spans="1:13" x14ac:dyDescent="0.2">
      <c r="A1461" s="2" t="s">
        <v>3</v>
      </c>
      <c r="B1461" s="29">
        <v>42436</v>
      </c>
      <c r="C1461" s="11">
        <v>-71.384452992000007</v>
      </c>
      <c r="D1461" s="11">
        <v>41.747789307700003</v>
      </c>
      <c r="E1461" s="5">
        <v>178</v>
      </c>
      <c r="G1461" s="8">
        <v>19.9544</v>
      </c>
      <c r="H1461" s="1"/>
      <c r="I1461" s="1"/>
      <c r="J1461" s="1"/>
      <c r="K1461" s="1"/>
      <c r="L1461" s="1"/>
      <c r="M1461" s="1"/>
    </row>
    <row r="1462" spans="1:13" x14ac:dyDescent="0.2">
      <c r="A1462" s="2" t="s">
        <v>3</v>
      </c>
      <c r="B1462" s="29">
        <v>42436</v>
      </c>
      <c r="C1462" s="11">
        <v>-71.384455658700006</v>
      </c>
      <c r="D1462" s="11">
        <v>41.747786307699997</v>
      </c>
      <c r="E1462" s="5">
        <v>178</v>
      </c>
      <c r="F1462" s="5">
        <v>15</v>
      </c>
      <c r="G1462" s="8">
        <v>19.9544</v>
      </c>
      <c r="H1462" s="1"/>
      <c r="I1462" s="1"/>
      <c r="J1462" s="1"/>
      <c r="K1462" s="1"/>
      <c r="L1462" s="1"/>
      <c r="M1462" s="1"/>
    </row>
    <row r="1463" spans="1:13" x14ac:dyDescent="0.2">
      <c r="A1463" s="2" t="s">
        <v>3</v>
      </c>
      <c r="B1463" s="29">
        <v>42436</v>
      </c>
      <c r="C1463" s="11">
        <v>-71.384408492000006</v>
      </c>
      <c r="D1463" s="11">
        <v>41.747881474400003</v>
      </c>
      <c r="E1463" s="5">
        <v>201</v>
      </c>
      <c r="G1463" s="8">
        <v>22.1509</v>
      </c>
      <c r="H1463" s="1"/>
      <c r="I1463" s="1"/>
      <c r="J1463" s="1"/>
      <c r="K1463" s="1"/>
      <c r="L1463" s="1"/>
      <c r="M1463" s="1"/>
    </row>
    <row r="1464" spans="1:13" x14ac:dyDescent="0.2">
      <c r="A1464" s="2" t="s">
        <v>3</v>
      </c>
      <c r="B1464" s="29">
        <v>42436</v>
      </c>
      <c r="C1464" s="11">
        <v>-71.384601325299997</v>
      </c>
      <c r="D1464" s="11">
        <v>41.747937807699998</v>
      </c>
      <c r="E1464" s="5">
        <v>201</v>
      </c>
      <c r="G1464" s="8">
        <v>22.1509</v>
      </c>
      <c r="H1464" s="1"/>
      <c r="I1464" s="1"/>
      <c r="J1464" s="1"/>
      <c r="K1464" s="1"/>
      <c r="L1464" s="1"/>
      <c r="M1464" s="1"/>
    </row>
    <row r="1465" spans="1:13" x14ac:dyDescent="0.2">
      <c r="A1465" s="2" t="s">
        <v>3</v>
      </c>
      <c r="B1465" s="29">
        <v>42436</v>
      </c>
      <c r="C1465" s="11">
        <v>-71.384530825300004</v>
      </c>
      <c r="D1465" s="11">
        <v>41.7480128077</v>
      </c>
      <c r="E1465" s="5">
        <v>179</v>
      </c>
      <c r="F1465" s="5">
        <v>13</v>
      </c>
      <c r="G1465" s="8">
        <v>20.049900000000001</v>
      </c>
      <c r="H1465" s="1"/>
      <c r="I1465" s="1"/>
      <c r="J1465" s="1"/>
      <c r="K1465" s="1"/>
      <c r="L1465" s="1"/>
      <c r="M1465" s="1"/>
    </row>
    <row r="1466" spans="1:13" x14ac:dyDescent="0.2">
      <c r="A1466" s="2" t="s">
        <v>3</v>
      </c>
      <c r="B1466" s="29">
        <v>42436</v>
      </c>
      <c r="C1466" s="11">
        <v>-71.384464992000005</v>
      </c>
      <c r="D1466" s="11">
        <v>41.748066974300002</v>
      </c>
      <c r="E1466" s="5">
        <v>151</v>
      </c>
      <c r="G1466" s="8">
        <v>17.375900000000001</v>
      </c>
      <c r="H1466" s="1"/>
      <c r="I1466" s="1"/>
      <c r="J1466" s="1"/>
      <c r="K1466" s="1"/>
      <c r="L1466" s="1"/>
      <c r="M1466" s="1"/>
    </row>
    <row r="1467" spans="1:13" x14ac:dyDescent="0.2">
      <c r="A1467" s="2" t="s">
        <v>3</v>
      </c>
      <c r="B1467" s="29">
        <v>42436</v>
      </c>
      <c r="C1467" s="11">
        <v>-71.384593825300001</v>
      </c>
      <c r="D1467" s="11">
        <v>41.748010641</v>
      </c>
      <c r="E1467" s="5">
        <v>141</v>
      </c>
      <c r="G1467" s="8">
        <v>16.4209</v>
      </c>
      <c r="H1467" s="1"/>
      <c r="I1467" s="1"/>
      <c r="J1467" s="1"/>
      <c r="K1467" s="1"/>
      <c r="L1467" s="1"/>
      <c r="M1467" s="1"/>
    </row>
    <row r="1468" spans="1:13" x14ac:dyDescent="0.2">
      <c r="A1468" s="2" t="s">
        <v>3</v>
      </c>
      <c r="B1468" s="29">
        <v>42436</v>
      </c>
      <c r="C1468" s="11">
        <v>-71.384633492000006</v>
      </c>
      <c r="D1468" s="11">
        <v>41.747933974399999</v>
      </c>
      <c r="E1468" s="5">
        <v>144</v>
      </c>
      <c r="G1468" s="8">
        <v>16.7074</v>
      </c>
      <c r="H1468" s="1"/>
      <c r="I1468" s="1"/>
      <c r="J1468" s="1"/>
      <c r="K1468" s="1"/>
      <c r="L1468" s="1"/>
      <c r="M1468" s="1"/>
    </row>
    <row r="1469" spans="1:13" x14ac:dyDescent="0.2">
      <c r="A1469" s="2" t="s">
        <v>3</v>
      </c>
      <c r="B1469" s="29">
        <v>42436</v>
      </c>
      <c r="C1469" s="11">
        <v>-71.384674658600005</v>
      </c>
      <c r="D1469" s="11">
        <v>41.747861141100003</v>
      </c>
      <c r="E1469" s="5">
        <v>193</v>
      </c>
      <c r="F1469" s="5">
        <v>17</v>
      </c>
      <c r="G1469" s="8">
        <v>21.386900000000001</v>
      </c>
      <c r="H1469" s="1"/>
      <c r="I1469" s="1"/>
      <c r="J1469" s="1"/>
      <c r="K1469" s="1"/>
      <c r="L1469" s="1"/>
      <c r="M1469" s="1"/>
    </row>
    <row r="1470" spans="1:13" x14ac:dyDescent="0.2">
      <c r="A1470" s="2" t="s">
        <v>3</v>
      </c>
      <c r="B1470" s="29">
        <v>42436</v>
      </c>
      <c r="C1470" s="11">
        <v>-71.3847183253</v>
      </c>
      <c r="D1470" s="11">
        <v>41.748013141100003</v>
      </c>
      <c r="E1470" s="5">
        <v>178</v>
      </c>
      <c r="G1470" s="8">
        <v>19.9544</v>
      </c>
      <c r="H1470" s="1"/>
      <c r="I1470" s="1"/>
      <c r="J1470" s="1"/>
      <c r="K1470" s="1"/>
      <c r="L1470" s="1"/>
      <c r="M1470" s="1"/>
    </row>
    <row r="1471" spans="1:13" x14ac:dyDescent="0.2">
      <c r="A1471" s="2" t="s">
        <v>3</v>
      </c>
      <c r="B1471" s="29">
        <v>42436</v>
      </c>
      <c r="C1471" s="11">
        <v>-71.384720825299993</v>
      </c>
      <c r="D1471" s="11">
        <v>41.748125807699999</v>
      </c>
      <c r="E1471" s="5">
        <v>120</v>
      </c>
      <c r="G1471" s="8">
        <v>14.415400000000002</v>
      </c>
      <c r="H1471" s="1"/>
      <c r="I1471" s="1"/>
      <c r="J1471" s="1"/>
      <c r="K1471" s="1"/>
      <c r="L1471" s="1"/>
      <c r="M1471" s="1"/>
    </row>
    <row r="1472" spans="1:13" x14ac:dyDescent="0.2">
      <c r="A1472" s="2" t="s">
        <v>3</v>
      </c>
      <c r="B1472" s="29">
        <v>42436</v>
      </c>
      <c r="C1472" s="11">
        <v>-71.384868158499998</v>
      </c>
      <c r="D1472" s="11">
        <v>41.748193807699998</v>
      </c>
      <c r="E1472" s="5">
        <v>99</v>
      </c>
      <c r="F1472" s="5">
        <v>3</v>
      </c>
      <c r="G1472" s="8">
        <v>12.4099</v>
      </c>
      <c r="H1472" s="1"/>
      <c r="I1472" s="1"/>
      <c r="J1472" s="1"/>
      <c r="K1472" s="1"/>
      <c r="L1472" s="1"/>
      <c r="M1472" s="1"/>
    </row>
    <row r="1473" spans="1:13" x14ac:dyDescent="0.2">
      <c r="A1473" s="2" t="s">
        <v>3</v>
      </c>
      <c r="B1473" s="29">
        <v>42436</v>
      </c>
      <c r="C1473" s="11">
        <v>-71.384775825199995</v>
      </c>
      <c r="D1473" s="11">
        <v>41.748045307700004</v>
      </c>
      <c r="E1473" s="5">
        <v>134</v>
      </c>
      <c r="G1473" s="8">
        <v>15.752400000000002</v>
      </c>
      <c r="H1473" s="1"/>
      <c r="I1473" s="1"/>
      <c r="J1473" s="1"/>
      <c r="K1473" s="1"/>
      <c r="L1473" s="1"/>
      <c r="M1473" s="1"/>
    </row>
    <row r="1474" spans="1:13" x14ac:dyDescent="0.2">
      <c r="A1474" s="2" t="s">
        <v>3</v>
      </c>
      <c r="B1474" s="29">
        <v>42436</v>
      </c>
      <c r="C1474" s="11">
        <v>-71.384840658599998</v>
      </c>
      <c r="D1474" s="11">
        <v>41.7479678077</v>
      </c>
      <c r="E1474" s="5">
        <v>156</v>
      </c>
      <c r="G1474" s="8">
        <v>17.853400000000001</v>
      </c>
      <c r="H1474" s="1"/>
      <c r="I1474" s="1"/>
      <c r="J1474" s="1"/>
      <c r="K1474" s="1"/>
      <c r="L1474" s="1"/>
      <c r="M1474" s="1"/>
    </row>
    <row r="1475" spans="1:13" x14ac:dyDescent="0.2">
      <c r="A1475" s="2" t="s">
        <v>3</v>
      </c>
      <c r="B1475" s="29">
        <v>42436</v>
      </c>
      <c r="C1475" s="11">
        <v>-71.384856158600002</v>
      </c>
      <c r="D1475" s="11">
        <v>41.747872474399998</v>
      </c>
      <c r="E1475" s="5">
        <v>182</v>
      </c>
      <c r="G1475" s="8">
        <v>20.336400000000001</v>
      </c>
      <c r="H1475" s="1"/>
      <c r="I1475" s="1"/>
      <c r="J1475" s="1"/>
      <c r="K1475" s="1"/>
      <c r="L1475" s="1"/>
      <c r="M1475" s="1"/>
    </row>
    <row r="1476" spans="1:13" x14ac:dyDescent="0.2">
      <c r="A1476" s="2" t="s">
        <v>3</v>
      </c>
      <c r="B1476" s="29">
        <v>42436</v>
      </c>
      <c r="C1476" s="11">
        <v>-71.3850004918</v>
      </c>
      <c r="D1476" s="11">
        <v>41.747936641099997</v>
      </c>
      <c r="E1476" s="5">
        <v>168</v>
      </c>
      <c r="F1476" s="5">
        <v>10</v>
      </c>
      <c r="G1476" s="8">
        <v>18.999400000000001</v>
      </c>
      <c r="H1476" s="1"/>
      <c r="I1476" s="1"/>
      <c r="J1476" s="1"/>
      <c r="K1476" s="1"/>
      <c r="L1476" s="1"/>
      <c r="M1476" s="1"/>
    </row>
    <row r="1477" spans="1:13" x14ac:dyDescent="0.2">
      <c r="A1477" s="2" t="s">
        <v>3</v>
      </c>
      <c r="B1477" s="29">
        <v>42436</v>
      </c>
      <c r="C1477" s="11">
        <v>-71.384977158500007</v>
      </c>
      <c r="D1477" s="11">
        <v>41.748015974399998</v>
      </c>
      <c r="E1477" s="5">
        <v>126</v>
      </c>
      <c r="G1477" s="8">
        <v>14.988399999999999</v>
      </c>
      <c r="H1477" s="1"/>
      <c r="I1477" s="1"/>
      <c r="J1477" s="1"/>
      <c r="K1477" s="1"/>
      <c r="L1477" s="1"/>
      <c r="M1477" s="1"/>
    </row>
    <row r="1478" spans="1:13" x14ac:dyDescent="0.2">
      <c r="A1478" s="2" t="s">
        <v>3</v>
      </c>
      <c r="B1478" s="29">
        <v>42436</v>
      </c>
      <c r="C1478" s="11">
        <v>-71.385062658500004</v>
      </c>
      <c r="D1478" s="11">
        <v>41.748153974399997</v>
      </c>
      <c r="E1478" s="5">
        <v>87</v>
      </c>
      <c r="G1478" s="8">
        <v>11.2639</v>
      </c>
      <c r="H1478" s="1"/>
      <c r="I1478" s="1"/>
      <c r="J1478" s="1"/>
      <c r="K1478" s="1"/>
      <c r="L1478" s="1"/>
      <c r="M1478" s="1"/>
    </row>
    <row r="1479" spans="1:13" x14ac:dyDescent="0.2">
      <c r="A1479" s="2" t="s">
        <v>3</v>
      </c>
      <c r="B1479" s="29">
        <v>42436</v>
      </c>
      <c r="C1479" s="11">
        <v>-71.384877158500004</v>
      </c>
      <c r="D1479" s="11">
        <v>41.748064807699997</v>
      </c>
      <c r="E1479" s="5">
        <v>131</v>
      </c>
      <c r="G1479" s="8">
        <v>15.465900000000001</v>
      </c>
      <c r="H1479" s="1"/>
      <c r="I1479" s="1"/>
      <c r="J1479" s="1"/>
      <c r="K1479" s="1"/>
      <c r="L1479" s="1"/>
      <c r="M1479" s="1"/>
    </row>
    <row r="1480" spans="1:13" x14ac:dyDescent="0.2">
      <c r="A1480" s="2" t="s">
        <v>3</v>
      </c>
      <c r="B1480" s="29">
        <v>42436</v>
      </c>
      <c r="C1480" s="11">
        <v>-71.384572325299999</v>
      </c>
      <c r="D1480" s="11">
        <v>41.748094807699999</v>
      </c>
      <c r="E1480" s="5">
        <v>147</v>
      </c>
      <c r="G1480" s="8">
        <v>16.9939</v>
      </c>
      <c r="H1480" s="1"/>
      <c r="I1480" s="1"/>
      <c r="J1480" s="1"/>
      <c r="K1480" s="1"/>
      <c r="L1480" s="1"/>
      <c r="M1480" s="1"/>
    </row>
    <row r="1481" spans="1:13" x14ac:dyDescent="0.2">
      <c r="A1481" s="2" t="s">
        <v>3</v>
      </c>
      <c r="B1481" s="29">
        <v>42466</v>
      </c>
      <c r="C1481" s="11">
        <v>-71.384137492099995</v>
      </c>
      <c r="D1481" s="11">
        <v>41.747686641100003</v>
      </c>
      <c r="E1481" s="5">
        <v>103</v>
      </c>
      <c r="F1481" s="5">
        <v>19</v>
      </c>
      <c r="G1481" s="8">
        <v>15.6745</v>
      </c>
      <c r="H1481" s="1"/>
      <c r="I1481" s="1"/>
      <c r="J1481" s="1"/>
      <c r="K1481" s="1"/>
      <c r="L1481" s="1"/>
      <c r="M1481" s="1"/>
    </row>
    <row r="1482" spans="1:13" x14ac:dyDescent="0.2">
      <c r="A1482" s="2" t="s">
        <v>3</v>
      </c>
      <c r="B1482" s="29">
        <v>42466</v>
      </c>
      <c r="C1482" s="11">
        <v>-71.384209658800003</v>
      </c>
      <c r="D1482" s="11">
        <v>41.747728474399999</v>
      </c>
      <c r="E1482" s="5">
        <v>108</v>
      </c>
      <c r="G1482" s="8">
        <v>15.182</v>
      </c>
      <c r="H1482" s="1"/>
      <c r="I1482" s="1"/>
      <c r="J1482" s="1"/>
      <c r="K1482" s="1"/>
      <c r="L1482" s="1"/>
      <c r="M1482" s="1"/>
    </row>
    <row r="1483" spans="1:13" x14ac:dyDescent="0.2">
      <c r="A1483" s="2" t="s">
        <v>3</v>
      </c>
      <c r="B1483" s="29">
        <v>42466</v>
      </c>
      <c r="C1483" s="11">
        <v>-71.3842896588</v>
      </c>
      <c r="D1483" s="11">
        <v>41.747738141100001</v>
      </c>
      <c r="E1483" s="5">
        <v>144</v>
      </c>
      <c r="G1483" s="8">
        <v>11.635999999999999</v>
      </c>
      <c r="H1483" s="1"/>
      <c r="I1483" s="1"/>
      <c r="J1483" s="1"/>
      <c r="K1483" s="1"/>
      <c r="L1483" s="1"/>
      <c r="M1483" s="1"/>
    </row>
    <row r="1484" spans="1:13" x14ac:dyDescent="0.2">
      <c r="A1484" s="2" t="s">
        <v>3</v>
      </c>
      <c r="B1484" s="29">
        <v>42466</v>
      </c>
      <c r="C1484" s="11">
        <v>-71.384327158700003</v>
      </c>
      <c r="D1484" s="11">
        <v>41.747758474400001</v>
      </c>
      <c r="E1484" s="5">
        <v>154</v>
      </c>
      <c r="F1484" s="5">
        <v>12</v>
      </c>
      <c r="G1484" s="8">
        <v>10.651</v>
      </c>
      <c r="H1484" s="1"/>
      <c r="I1484" s="1"/>
      <c r="J1484" s="1"/>
      <c r="K1484" s="1"/>
      <c r="L1484" s="1"/>
      <c r="M1484" s="1"/>
    </row>
    <row r="1485" spans="1:13" x14ac:dyDescent="0.2">
      <c r="A1485" s="2" t="s">
        <v>3</v>
      </c>
      <c r="B1485" s="29">
        <v>42466</v>
      </c>
      <c r="C1485" s="11">
        <v>-71.384404158699994</v>
      </c>
      <c r="D1485" s="11">
        <v>41.747786641099999</v>
      </c>
      <c r="E1485" s="5">
        <v>130</v>
      </c>
      <c r="G1485" s="8">
        <v>13.015000000000001</v>
      </c>
      <c r="H1485" s="1"/>
      <c r="I1485" s="1"/>
      <c r="J1485" s="1"/>
      <c r="K1485" s="1"/>
      <c r="L1485" s="1"/>
      <c r="M1485" s="1"/>
    </row>
    <row r="1486" spans="1:13" x14ac:dyDescent="0.2">
      <c r="A1486" s="2" t="s">
        <v>3</v>
      </c>
      <c r="B1486" s="29">
        <v>42466</v>
      </c>
      <c r="C1486" s="11">
        <v>-71.384395658700001</v>
      </c>
      <c r="D1486" s="11">
        <v>41.747835474399999</v>
      </c>
      <c r="E1486" s="5">
        <v>124</v>
      </c>
      <c r="G1486" s="8">
        <v>13.606</v>
      </c>
      <c r="H1486" s="1"/>
      <c r="I1486" s="1"/>
      <c r="J1486" s="1"/>
      <c r="K1486" s="1"/>
      <c r="L1486" s="1"/>
      <c r="M1486" s="1"/>
    </row>
    <row r="1487" spans="1:13" x14ac:dyDescent="0.2">
      <c r="A1487" s="2" t="s">
        <v>3</v>
      </c>
      <c r="B1487" s="29">
        <v>42466</v>
      </c>
      <c r="C1487" s="11">
        <v>-71.384474325400006</v>
      </c>
      <c r="D1487" s="11">
        <v>41.747827974400003</v>
      </c>
      <c r="E1487" s="5">
        <v>178</v>
      </c>
      <c r="F1487" s="5">
        <v>12</v>
      </c>
      <c r="G1487" s="8">
        <v>8.286999999999999</v>
      </c>
      <c r="H1487" s="1"/>
      <c r="I1487" s="1"/>
      <c r="J1487" s="1"/>
      <c r="K1487" s="1"/>
      <c r="L1487" s="1"/>
      <c r="M1487" s="1"/>
    </row>
    <row r="1488" spans="1:13" x14ac:dyDescent="0.2">
      <c r="A1488" s="2" t="s">
        <v>3</v>
      </c>
      <c r="B1488" s="29">
        <v>42466</v>
      </c>
      <c r="C1488" s="11">
        <v>-71.3845718253</v>
      </c>
      <c r="D1488" s="11">
        <v>41.747826307700002</v>
      </c>
      <c r="E1488" s="5">
        <v>217</v>
      </c>
      <c r="G1488" s="8">
        <v>4.4454999999999991</v>
      </c>
      <c r="H1488" s="1"/>
      <c r="I1488" s="1"/>
      <c r="J1488" s="1"/>
      <c r="K1488" s="1"/>
      <c r="L1488" s="1"/>
      <c r="M1488" s="1"/>
    </row>
    <row r="1489" spans="1:13" x14ac:dyDescent="0.2">
      <c r="A1489" s="2" t="s">
        <v>3</v>
      </c>
      <c r="B1489" s="29">
        <v>42466</v>
      </c>
      <c r="C1489" s="11">
        <v>-71.384537158699999</v>
      </c>
      <c r="D1489" s="11">
        <v>41.747905974399998</v>
      </c>
      <c r="E1489" s="5">
        <v>208</v>
      </c>
      <c r="G1489" s="8">
        <v>5.3320000000000007</v>
      </c>
      <c r="H1489" s="1"/>
      <c r="I1489" s="1"/>
      <c r="J1489" s="1"/>
      <c r="K1489" s="1"/>
      <c r="L1489" s="1"/>
      <c r="M1489" s="1"/>
    </row>
    <row r="1490" spans="1:13" x14ac:dyDescent="0.2">
      <c r="A1490" s="2" t="s">
        <v>3</v>
      </c>
      <c r="B1490" s="29">
        <v>42466</v>
      </c>
      <c r="C1490" s="11">
        <v>-71.384525325300004</v>
      </c>
      <c r="D1490" s="11">
        <v>41.7479614744</v>
      </c>
      <c r="E1490" s="5">
        <v>208</v>
      </c>
      <c r="G1490" s="8">
        <v>5.3320000000000007</v>
      </c>
      <c r="H1490" s="1"/>
      <c r="I1490" s="1"/>
      <c r="J1490" s="1"/>
      <c r="K1490" s="1"/>
      <c r="L1490" s="1"/>
      <c r="M1490" s="1"/>
    </row>
    <row r="1491" spans="1:13" x14ac:dyDescent="0.2">
      <c r="A1491" s="2" t="s">
        <v>3</v>
      </c>
      <c r="B1491" s="29">
        <v>42466</v>
      </c>
      <c r="C1491" s="11">
        <v>-71.384484158700005</v>
      </c>
      <c r="D1491" s="11">
        <v>41.748005974400002</v>
      </c>
      <c r="E1491" s="5">
        <v>173</v>
      </c>
      <c r="F1491" s="5">
        <v>9</v>
      </c>
      <c r="G1491" s="8">
        <v>8.7794999999999987</v>
      </c>
      <c r="H1491" s="1"/>
      <c r="I1491" s="1"/>
      <c r="J1491" s="1"/>
      <c r="K1491" s="1"/>
      <c r="L1491" s="1"/>
      <c r="M1491" s="1"/>
    </row>
    <row r="1492" spans="1:13" x14ac:dyDescent="0.2">
      <c r="A1492" s="2" t="s">
        <v>3</v>
      </c>
      <c r="B1492" s="29">
        <v>42466</v>
      </c>
      <c r="C1492" s="11">
        <v>-71.384615825300003</v>
      </c>
      <c r="D1492" s="11">
        <v>41.747914141099997</v>
      </c>
      <c r="E1492" s="5">
        <v>153</v>
      </c>
      <c r="G1492" s="8">
        <v>10.749499999999999</v>
      </c>
      <c r="H1492" s="1"/>
      <c r="I1492" s="1"/>
      <c r="J1492" s="1"/>
      <c r="K1492" s="1"/>
      <c r="L1492" s="1"/>
      <c r="M1492" s="1"/>
    </row>
    <row r="1493" spans="1:13" x14ac:dyDescent="0.2">
      <c r="A1493" s="2" t="s">
        <v>3</v>
      </c>
      <c r="B1493" s="29">
        <v>42466</v>
      </c>
      <c r="C1493" s="11">
        <v>-71.384553325300004</v>
      </c>
      <c r="D1493" s="11">
        <v>41.748004807699999</v>
      </c>
      <c r="E1493" s="5">
        <v>168</v>
      </c>
      <c r="G1493" s="8">
        <v>9.2719999999999985</v>
      </c>
      <c r="H1493" s="1"/>
      <c r="I1493" s="1"/>
      <c r="J1493" s="1"/>
      <c r="K1493" s="1"/>
      <c r="L1493" s="1"/>
      <c r="M1493" s="1"/>
    </row>
    <row r="1494" spans="1:13" x14ac:dyDescent="0.2">
      <c r="A1494" s="2" t="s">
        <v>3</v>
      </c>
      <c r="B1494" s="29">
        <v>42466</v>
      </c>
      <c r="C1494" s="11">
        <v>-71.384542491999994</v>
      </c>
      <c r="D1494" s="11">
        <v>41.748073807700003</v>
      </c>
      <c r="E1494" s="5">
        <v>138</v>
      </c>
      <c r="F1494" s="5">
        <v>7</v>
      </c>
      <c r="G1494" s="8">
        <v>12.227</v>
      </c>
      <c r="H1494" s="1"/>
      <c r="I1494" s="1"/>
      <c r="J1494" s="1"/>
      <c r="K1494" s="1"/>
      <c r="L1494" s="1"/>
      <c r="M1494" s="1"/>
    </row>
    <row r="1495" spans="1:13" x14ac:dyDescent="0.2">
      <c r="A1495" s="2" t="s">
        <v>3</v>
      </c>
      <c r="B1495" s="29">
        <v>42466</v>
      </c>
      <c r="C1495" s="11">
        <v>-71.384663158600006</v>
      </c>
      <c r="D1495" s="11">
        <v>41.747973641000002</v>
      </c>
      <c r="E1495" s="5">
        <v>110</v>
      </c>
      <c r="G1495" s="8">
        <v>14.984999999999999</v>
      </c>
      <c r="H1495" s="1"/>
      <c r="I1495" s="1"/>
      <c r="J1495" s="1"/>
      <c r="K1495" s="1"/>
      <c r="L1495" s="1"/>
      <c r="M1495" s="1"/>
    </row>
    <row r="1496" spans="1:13" x14ac:dyDescent="0.2">
      <c r="A1496" s="2" t="s">
        <v>3</v>
      </c>
      <c r="B1496" s="29">
        <v>42466</v>
      </c>
      <c r="C1496" s="11">
        <v>-71.384727158600001</v>
      </c>
      <c r="D1496" s="11">
        <v>41.748119140999997</v>
      </c>
      <c r="E1496" s="5">
        <v>112</v>
      </c>
      <c r="G1496" s="8">
        <v>14.788</v>
      </c>
      <c r="H1496" s="1"/>
      <c r="I1496" s="1"/>
      <c r="J1496" s="1"/>
      <c r="K1496" s="1"/>
      <c r="L1496" s="1"/>
      <c r="M1496" s="1"/>
    </row>
    <row r="1497" spans="1:13" x14ac:dyDescent="0.2">
      <c r="A1497" s="2" t="s">
        <v>3</v>
      </c>
      <c r="B1497" s="29">
        <v>42466</v>
      </c>
      <c r="C1497" s="11">
        <v>-71.384695658599995</v>
      </c>
      <c r="D1497" s="11">
        <v>41.7479131411</v>
      </c>
      <c r="E1497" s="5">
        <v>160</v>
      </c>
      <c r="F1497" s="5">
        <v>11</v>
      </c>
      <c r="G1497" s="8">
        <v>10.059999999999999</v>
      </c>
      <c r="H1497" s="1"/>
      <c r="I1497" s="1"/>
      <c r="J1497" s="1"/>
      <c r="K1497" s="1"/>
      <c r="L1497" s="1"/>
      <c r="M1497" s="1"/>
    </row>
    <row r="1498" spans="1:13" x14ac:dyDescent="0.2">
      <c r="A1498" s="2" t="s">
        <v>3</v>
      </c>
      <c r="B1498" s="29">
        <v>42466</v>
      </c>
      <c r="C1498" s="11">
        <v>-71.384738491899995</v>
      </c>
      <c r="D1498" s="11">
        <v>41.747824141099997</v>
      </c>
      <c r="E1498" s="5">
        <v>188</v>
      </c>
      <c r="G1498" s="8">
        <v>7.3019999999999996</v>
      </c>
      <c r="H1498" s="1"/>
      <c r="I1498" s="1"/>
      <c r="J1498" s="1"/>
      <c r="K1498" s="1"/>
      <c r="L1498" s="1"/>
      <c r="M1498" s="1"/>
    </row>
    <row r="1499" spans="1:13" x14ac:dyDescent="0.2">
      <c r="A1499" s="2" t="s">
        <v>3</v>
      </c>
      <c r="B1499" s="29">
        <v>42466</v>
      </c>
      <c r="C1499" s="11">
        <v>-71.384806658599999</v>
      </c>
      <c r="D1499" s="11">
        <v>41.747917474399998</v>
      </c>
      <c r="E1499" s="5">
        <v>173</v>
      </c>
      <c r="G1499" s="8">
        <v>8.7794999999999987</v>
      </c>
      <c r="H1499" s="1"/>
      <c r="I1499" s="1"/>
      <c r="J1499" s="1"/>
      <c r="K1499" s="1"/>
      <c r="L1499" s="1"/>
      <c r="M1499" s="1"/>
    </row>
    <row r="1500" spans="1:13" x14ac:dyDescent="0.2">
      <c r="A1500" s="2" t="s">
        <v>3</v>
      </c>
      <c r="B1500" s="29">
        <v>42466</v>
      </c>
      <c r="C1500" s="11">
        <v>-71.384850658600001</v>
      </c>
      <c r="D1500" s="11">
        <v>41.748105641000002</v>
      </c>
      <c r="E1500" s="5">
        <v>104</v>
      </c>
      <c r="G1500" s="8">
        <v>15.576000000000001</v>
      </c>
      <c r="H1500" s="1"/>
      <c r="I1500" s="1"/>
      <c r="J1500" s="1"/>
      <c r="K1500" s="1"/>
      <c r="L1500" s="1"/>
      <c r="M1500" s="1"/>
    </row>
    <row r="1501" spans="1:13" x14ac:dyDescent="0.2">
      <c r="A1501" s="2" t="s">
        <v>3</v>
      </c>
      <c r="B1501" s="29">
        <v>42466</v>
      </c>
      <c r="C1501" s="11">
        <v>-71.384878158600003</v>
      </c>
      <c r="D1501" s="11">
        <v>41.747990141099997</v>
      </c>
      <c r="E1501" s="5">
        <v>123</v>
      </c>
      <c r="G1501" s="8">
        <v>13.704499999999999</v>
      </c>
      <c r="H1501" s="1"/>
      <c r="I1501" s="1"/>
      <c r="J1501" s="1"/>
      <c r="K1501" s="1"/>
      <c r="L1501" s="1"/>
      <c r="M1501" s="1"/>
    </row>
    <row r="1502" spans="1:13" x14ac:dyDescent="0.2">
      <c r="A1502" s="2" t="s">
        <v>3</v>
      </c>
      <c r="B1502" s="29">
        <v>42466</v>
      </c>
      <c r="C1502" s="11">
        <v>-71.384899325199996</v>
      </c>
      <c r="D1502" s="11">
        <v>41.747902307700002</v>
      </c>
      <c r="E1502" s="5">
        <v>157</v>
      </c>
      <c r="F1502" s="5">
        <v>6</v>
      </c>
      <c r="G1502" s="8">
        <v>10.355499999999999</v>
      </c>
      <c r="H1502" s="1"/>
      <c r="I1502" s="1"/>
      <c r="J1502" s="1"/>
      <c r="K1502" s="1"/>
      <c r="L1502" s="1"/>
      <c r="M1502" s="1"/>
    </row>
    <row r="1503" spans="1:13" x14ac:dyDescent="0.2">
      <c r="A1503" s="2" t="s">
        <v>3</v>
      </c>
      <c r="B1503" s="29">
        <v>42466</v>
      </c>
      <c r="C1503" s="11">
        <v>-71.384981325200002</v>
      </c>
      <c r="D1503" s="11">
        <v>41.747942474399999</v>
      </c>
      <c r="E1503" s="5">
        <v>152</v>
      </c>
      <c r="G1503" s="8">
        <v>10.847999999999999</v>
      </c>
      <c r="H1503" s="1"/>
      <c r="I1503" s="1"/>
      <c r="J1503" s="1"/>
      <c r="K1503" s="1"/>
      <c r="L1503" s="1"/>
      <c r="M1503" s="1"/>
    </row>
    <row r="1504" spans="1:13" x14ac:dyDescent="0.2">
      <c r="A1504" s="2" t="s">
        <v>3</v>
      </c>
      <c r="B1504" s="29">
        <v>42466</v>
      </c>
      <c r="C1504" s="11">
        <v>-71.385042991800006</v>
      </c>
      <c r="D1504" s="11">
        <v>41.748023974399999</v>
      </c>
      <c r="E1504" s="5">
        <v>88</v>
      </c>
      <c r="G1504" s="8">
        <v>17.152000000000001</v>
      </c>
      <c r="H1504" s="1"/>
      <c r="I1504" s="1"/>
      <c r="J1504" s="1"/>
      <c r="K1504" s="1"/>
      <c r="L1504" s="1"/>
      <c r="M1504" s="1"/>
    </row>
    <row r="1505" spans="1:13" x14ac:dyDescent="0.2">
      <c r="A1505" s="2" t="s">
        <v>3</v>
      </c>
      <c r="B1505" s="29">
        <v>42466</v>
      </c>
      <c r="C1505" s="11">
        <v>-71.384936158499997</v>
      </c>
      <c r="D1505" s="11">
        <v>41.7480064744</v>
      </c>
      <c r="E1505" s="5">
        <v>125</v>
      </c>
      <c r="G1505" s="8">
        <v>13.5075</v>
      </c>
      <c r="H1505" s="1"/>
      <c r="I1505" s="1"/>
      <c r="J1505" s="1"/>
      <c r="K1505" s="1"/>
      <c r="L1505" s="1"/>
      <c r="M1505" s="1"/>
    </row>
    <row r="1506" spans="1:13" x14ac:dyDescent="0.2">
      <c r="A1506" s="2" t="s">
        <v>3</v>
      </c>
      <c r="B1506" s="29">
        <v>42466</v>
      </c>
      <c r="C1506" s="11">
        <v>-71.384759825299994</v>
      </c>
      <c r="D1506" s="11">
        <v>41.7480149744</v>
      </c>
      <c r="E1506" s="5">
        <v>149</v>
      </c>
      <c r="G1506" s="8">
        <v>11.1435</v>
      </c>
      <c r="H1506" s="1"/>
      <c r="I1506" s="1"/>
      <c r="J1506" s="1"/>
      <c r="K1506" s="1"/>
      <c r="L1506" s="1"/>
      <c r="M1506" s="1"/>
    </row>
    <row r="1507" spans="1:13" x14ac:dyDescent="0.2">
      <c r="A1507" s="2" t="s">
        <v>3</v>
      </c>
      <c r="B1507" s="29">
        <v>42466</v>
      </c>
      <c r="C1507" s="11">
        <v>-71.384625158600002</v>
      </c>
      <c r="D1507" s="11">
        <v>41.747937141000001</v>
      </c>
      <c r="E1507" s="5">
        <v>118</v>
      </c>
      <c r="G1507" s="8">
        <v>14.196999999999999</v>
      </c>
      <c r="H1507" s="1"/>
      <c r="I1507" s="1"/>
      <c r="J1507" s="1"/>
      <c r="K1507" s="1"/>
      <c r="L1507" s="1"/>
      <c r="M1507" s="1"/>
    </row>
    <row r="1508" spans="1:13" x14ac:dyDescent="0.2">
      <c r="A1508" s="2" t="s">
        <v>3</v>
      </c>
      <c r="B1508" s="29">
        <v>42494</v>
      </c>
      <c r="C1508" s="11">
        <v>-71.384169825499995</v>
      </c>
      <c r="D1508" s="11">
        <v>41.747682474400001</v>
      </c>
      <c r="E1508" s="5">
        <v>123</v>
      </c>
      <c r="F1508" s="5">
        <v>14</v>
      </c>
      <c r="G1508" s="8">
        <v>7.1481999999999992</v>
      </c>
      <c r="H1508" s="1"/>
      <c r="I1508" s="1"/>
      <c r="J1508" s="1"/>
      <c r="K1508" s="1"/>
      <c r="L1508" s="1"/>
      <c r="M1508" s="1"/>
    </row>
    <row r="1509" spans="1:13" x14ac:dyDescent="0.2">
      <c r="A1509" s="2" t="s">
        <v>3</v>
      </c>
      <c r="B1509" s="29">
        <v>42494</v>
      </c>
      <c r="C1509" s="11">
        <v>-71.384202825499997</v>
      </c>
      <c r="D1509" s="11">
        <v>41.747732474400003</v>
      </c>
      <c r="E1509" s="5">
        <v>110</v>
      </c>
      <c r="G1509" s="8">
        <v>6.6607000000000003</v>
      </c>
      <c r="H1509" s="1"/>
      <c r="I1509" s="1"/>
      <c r="J1509" s="1"/>
      <c r="K1509" s="1"/>
      <c r="L1509" s="1"/>
      <c r="M1509" s="1"/>
    </row>
    <row r="1510" spans="1:13" x14ac:dyDescent="0.2">
      <c r="A1510" s="2" t="s">
        <v>3</v>
      </c>
      <c r="B1510" s="29">
        <v>42494</v>
      </c>
      <c r="C1510" s="11">
        <v>-71.384269492100003</v>
      </c>
      <c r="D1510" s="11">
        <v>41.747733141099999</v>
      </c>
      <c r="E1510" s="5">
        <v>142</v>
      </c>
      <c r="G1510" s="8">
        <v>7.8606999999999996</v>
      </c>
      <c r="H1510" s="1"/>
      <c r="I1510" s="1"/>
      <c r="J1510" s="1"/>
      <c r="K1510" s="1"/>
      <c r="L1510" s="1"/>
      <c r="M1510" s="1"/>
    </row>
    <row r="1511" spans="1:13" x14ac:dyDescent="0.2">
      <c r="A1511" s="2" t="s">
        <v>3</v>
      </c>
      <c r="B1511" s="29">
        <v>42494</v>
      </c>
      <c r="C1511" s="11">
        <v>-71.384290658799998</v>
      </c>
      <c r="D1511" s="11">
        <v>41.747750141099999</v>
      </c>
      <c r="E1511" s="5">
        <v>156</v>
      </c>
      <c r="F1511" s="5">
        <v>12</v>
      </c>
      <c r="G1511" s="8">
        <v>8.3856999999999999</v>
      </c>
      <c r="H1511" s="1"/>
      <c r="I1511" s="1"/>
      <c r="J1511" s="1"/>
      <c r="K1511" s="1"/>
      <c r="L1511" s="1"/>
      <c r="M1511" s="1"/>
    </row>
    <row r="1512" spans="1:13" x14ac:dyDescent="0.2">
      <c r="A1512" s="2" t="s">
        <v>3</v>
      </c>
      <c r="B1512" s="29">
        <v>42494</v>
      </c>
      <c r="C1512" s="11">
        <v>-71.384358492100006</v>
      </c>
      <c r="D1512" s="11">
        <v>41.747765474399998</v>
      </c>
      <c r="E1512" s="5">
        <v>156</v>
      </c>
      <c r="G1512" s="8">
        <v>8.3856999999999999</v>
      </c>
      <c r="H1512" s="1"/>
      <c r="I1512" s="1"/>
      <c r="J1512" s="1"/>
      <c r="K1512" s="1"/>
      <c r="L1512" s="1"/>
      <c r="M1512" s="1"/>
    </row>
    <row r="1513" spans="1:13" x14ac:dyDescent="0.2">
      <c r="A1513" s="2" t="s">
        <v>3</v>
      </c>
      <c r="B1513" s="29">
        <v>42494</v>
      </c>
      <c r="C1513" s="11">
        <v>-71.384355992099998</v>
      </c>
      <c r="D1513" s="11">
        <v>41.747787641099997</v>
      </c>
      <c r="E1513" s="5">
        <v>120</v>
      </c>
      <c r="G1513" s="8">
        <v>7.0357000000000003</v>
      </c>
      <c r="H1513" s="1"/>
      <c r="I1513" s="1"/>
      <c r="J1513" s="1"/>
      <c r="K1513" s="1"/>
      <c r="L1513" s="1"/>
      <c r="M1513" s="1"/>
    </row>
    <row r="1514" spans="1:13" x14ac:dyDescent="0.2">
      <c r="A1514" s="2" t="s">
        <v>3</v>
      </c>
      <c r="B1514" s="29">
        <v>42494</v>
      </c>
      <c r="C1514" s="11">
        <v>-71.384441325400005</v>
      </c>
      <c r="D1514" s="11">
        <v>41.747803307700003</v>
      </c>
      <c r="E1514" s="5">
        <v>148</v>
      </c>
      <c r="F1514" s="5">
        <v>5</v>
      </c>
      <c r="G1514" s="8">
        <v>8.0856999999999992</v>
      </c>
      <c r="H1514" s="1"/>
      <c r="I1514" s="1"/>
      <c r="J1514" s="1"/>
      <c r="K1514" s="1"/>
      <c r="L1514" s="1"/>
      <c r="M1514" s="1"/>
    </row>
    <row r="1515" spans="1:13" x14ac:dyDescent="0.2">
      <c r="A1515" s="2" t="s">
        <v>3</v>
      </c>
      <c r="B1515" s="29">
        <v>42494</v>
      </c>
      <c r="C1515" s="11">
        <v>-71.384463158700001</v>
      </c>
      <c r="D1515" s="11">
        <v>41.747834474400001</v>
      </c>
      <c r="E1515" s="5">
        <v>191</v>
      </c>
      <c r="G1515" s="8">
        <v>9.6981999999999999</v>
      </c>
      <c r="H1515" s="1"/>
      <c r="I1515" s="1"/>
      <c r="J1515" s="1"/>
      <c r="K1515" s="1"/>
      <c r="L1515" s="1"/>
      <c r="M1515" s="1"/>
    </row>
    <row r="1516" spans="1:13" x14ac:dyDescent="0.2">
      <c r="A1516" s="2" t="s">
        <v>3</v>
      </c>
      <c r="B1516" s="29">
        <v>42494</v>
      </c>
      <c r="C1516" s="11">
        <v>-71.384485991999995</v>
      </c>
      <c r="D1516" s="11">
        <v>41.747879307700003</v>
      </c>
      <c r="E1516" s="5">
        <v>206</v>
      </c>
      <c r="G1516" s="8">
        <v>10.2607</v>
      </c>
      <c r="H1516" s="1"/>
      <c r="I1516" s="1"/>
      <c r="J1516" s="1"/>
      <c r="K1516" s="1"/>
      <c r="L1516" s="1"/>
      <c r="M1516" s="1"/>
    </row>
    <row r="1517" spans="1:13" x14ac:dyDescent="0.2">
      <c r="A1517" s="2" t="s">
        <v>3</v>
      </c>
      <c r="B1517" s="29">
        <v>42494</v>
      </c>
      <c r="C1517" s="11">
        <v>-71.384428825399993</v>
      </c>
      <c r="D1517" s="11">
        <v>41.7479164744</v>
      </c>
      <c r="E1517" s="5">
        <v>214</v>
      </c>
      <c r="F1517" s="5">
        <v>9</v>
      </c>
      <c r="G1517" s="8">
        <v>10.560700000000001</v>
      </c>
      <c r="H1517" s="1"/>
      <c r="I1517" s="1"/>
      <c r="J1517" s="1"/>
      <c r="K1517" s="1"/>
      <c r="L1517" s="1"/>
      <c r="M1517" s="1"/>
    </row>
    <row r="1518" spans="1:13" x14ac:dyDescent="0.2">
      <c r="A1518" s="2" t="s">
        <v>3</v>
      </c>
      <c r="B1518" s="29">
        <v>42494</v>
      </c>
      <c r="C1518" s="11">
        <v>-71.384510825299998</v>
      </c>
      <c r="D1518" s="11">
        <v>41.747927640999997</v>
      </c>
      <c r="E1518" s="5">
        <v>223</v>
      </c>
      <c r="G1518" s="8">
        <v>10.898199999999999</v>
      </c>
      <c r="H1518" s="1"/>
      <c r="I1518" s="1"/>
      <c r="J1518" s="1"/>
      <c r="K1518" s="1"/>
      <c r="L1518" s="1"/>
      <c r="M1518" s="1"/>
    </row>
    <row r="1519" spans="1:13" x14ac:dyDescent="0.2">
      <c r="A1519" s="2" t="s">
        <v>3</v>
      </c>
      <c r="B1519" s="29">
        <v>42494</v>
      </c>
      <c r="C1519" s="11">
        <v>-71.384590325299996</v>
      </c>
      <c r="D1519" s="11">
        <v>41.747883807699999</v>
      </c>
      <c r="E1519" s="5">
        <v>203</v>
      </c>
      <c r="G1519" s="8">
        <v>10.148199999999999</v>
      </c>
      <c r="H1519" s="1"/>
      <c r="I1519" s="1"/>
      <c r="J1519" s="1"/>
      <c r="K1519" s="1"/>
      <c r="L1519" s="1"/>
      <c r="M1519" s="1"/>
    </row>
    <row r="1520" spans="1:13" x14ac:dyDescent="0.2">
      <c r="A1520" s="2" t="s">
        <v>3</v>
      </c>
      <c r="B1520" s="29">
        <v>42494</v>
      </c>
      <c r="C1520" s="11">
        <v>-71.384518991999997</v>
      </c>
      <c r="D1520" s="11">
        <v>41.748011807700003</v>
      </c>
      <c r="E1520" s="5">
        <v>198</v>
      </c>
      <c r="F1520" s="5">
        <v>10</v>
      </c>
      <c r="G1520" s="8">
        <v>9.9606999999999992</v>
      </c>
      <c r="H1520" s="1"/>
      <c r="I1520" s="1"/>
      <c r="J1520" s="1"/>
      <c r="K1520" s="1"/>
      <c r="L1520" s="1"/>
      <c r="M1520" s="1"/>
    </row>
    <row r="1521" spans="1:13" x14ac:dyDescent="0.2">
      <c r="A1521" s="2" t="s">
        <v>3</v>
      </c>
      <c r="B1521" s="29">
        <v>42494</v>
      </c>
      <c r="C1521" s="11">
        <v>-71.384479658700002</v>
      </c>
      <c r="D1521" s="11">
        <v>41.748054641000003</v>
      </c>
      <c r="E1521" s="5">
        <v>139</v>
      </c>
      <c r="G1521" s="8">
        <v>7.7481999999999989</v>
      </c>
      <c r="H1521" s="1"/>
      <c r="I1521" s="1"/>
      <c r="J1521" s="1"/>
      <c r="K1521" s="1"/>
      <c r="L1521" s="1"/>
      <c r="M1521" s="1"/>
    </row>
    <row r="1522" spans="1:13" x14ac:dyDescent="0.2">
      <c r="A1522" s="2" t="s">
        <v>3</v>
      </c>
      <c r="B1522" s="29">
        <v>42494</v>
      </c>
      <c r="C1522" s="11">
        <v>-71.384541991999996</v>
      </c>
      <c r="D1522" s="11">
        <v>41.748094974300002</v>
      </c>
      <c r="E1522" s="5">
        <v>176</v>
      </c>
      <c r="G1522" s="8">
        <v>9.1356999999999999</v>
      </c>
      <c r="H1522" s="1"/>
      <c r="I1522" s="1"/>
      <c r="J1522" s="1"/>
      <c r="K1522" s="1"/>
      <c r="L1522" s="1"/>
      <c r="M1522" s="1"/>
    </row>
    <row r="1523" spans="1:13" x14ac:dyDescent="0.2">
      <c r="A1523" s="2" t="s">
        <v>3</v>
      </c>
      <c r="B1523" s="29">
        <v>42494</v>
      </c>
      <c r="C1523" s="11">
        <v>-71.384637825300004</v>
      </c>
      <c r="D1523" s="11">
        <v>41.7480254743</v>
      </c>
      <c r="E1523" s="5">
        <v>134</v>
      </c>
      <c r="F1523" s="5">
        <v>6</v>
      </c>
      <c r="G1523" s="8">
        <v>7.5606999999999989</v>
      </c>
      <c r="H1523" s="1"/>
      <c r="I1523" s="1"/>
      <c r="J1523" s="1"/>
      <c r="K1523" s="1"/>
      <c r="L1523" s="1"/>
      <c r="M1523" s="1"/>
    </row>
    <row r="1524" spans="1:13" x14ac:dyDescent="0.2">
      <c r="A1524" s="2" t="s">
        <v>3</v>
      </c>
      <c r="B1524" s="29">
        <v>42494</v>
      </c>
      <c r="C1524" s="11">
        <v>-71.384620158600001</v>
      </c>
      <c r="D1524" s="11">
        <v>41.748038641000001</v>
      </c>
      <c r="E1524" s="5">
        <v>146</v>
      </c>
      <c r="G1524" s="8">
        <v>8.0106999999999999</v>
      </c>
      <c r="H1524" s="1"/>
      <c r="I1524" s="1"/>
      <c r="J1524" s="1"/>
      <c r="K1524" s="1"/>
      <c r="L1524" s="1"/>
      <c r="M1524" s="1"/>
    </row>
    <row r="1525" spans="1:13" x14ac:dyDescent="0.2">
      <c r="A1525" s="2" t="s">
        <v>3</v>
      </c>
      <c r="B1525" s="29">
        <v>42494</v>
      </c>
      <c r="C1525" s="11">
        <v>-71.384703158600004</v>
      </c>
      <c r="D1525" s="11">
        <v>41.7481313077</v>
      </c>
      <c r="E1525" s="5">
        <v>99</v>
      </c>
      <c r="G1525" s="8">
        <v>6.2481999999999998</v>
      </c>
      <c r="H1525" s="1"/>
      <c r="I1525" s="1"/>
      <c r="J1525" s="1"/>
      <c r="K1525" s="1"/>
      <c r="L1525" s="1"/>
      <c r="M1525" s="1"/>
    </row>
    <row r="1526" spans="1:13" x14ac:dyDescent="0.2">
      <c r="A1526" s="2" t="s">
        <v>3</v>
      </c>
      <c r="B1526" s="29">
        <v>42494</v>
      </c>
      <c r="C1526" s="11">
        <v>-71.384667492000005</v>
      </c>
      <c r="D1526" s="11">
        <v>41.7480328077</v>
      </c>
      <c r="E1526" s="5">
        <v>112</v>
      </c>
      <c r="G1526" s="8">
        <v>6.7356999999999996</v>
      </c>
      <c r="H1526" s="1"/>
      <c r="I1526" s="1"/>
      <c r="J1526" s="1"/>
      <c r="K1526" s="1"/>
      <c r="L1526" s="1"/>
      <c r="M1526" s="1"/>
    </row>
    <row r="1527" spans="1:13" x14ac:dyDescent="0.2">
      <c r="A1527" s="2" t="s">
        <v>3</v>
      </c>
      <c r="B1527" s="29">
        <v>42494</v>
      </c>
      <c r="C1527" s="11">
        <v>-71.384684658599994</v>
      </c>
      <c r="D1527" s="11">
        <v>41.747939307700001</v>
      </c>
      <c r="E1527" s="5">
        <v>173</v>
      </c>
      <c r="F1527" s="5">
        <v>7</v>
      </c>
      <c r="G1527" s="8">
        <v>9.0231999999999992</v>
      </c>
      <c r="H1527" s="1"/>
      <c r="I1527" s="1"/>
      <c r="J1527" s="1"/>
      <c r="K1527" s="1"/>
      <c r="L1527" s="1"/>
      <c r="M1527" s="1"/>
    </row>
    <row r="1528" spans="1:13" x14ac:dyDescent="0.2">
      <c r="A1528" s="2" t="s">
        <v>3</v>
      </c>
      <c r="B1528" s="29">
        <v>42494</v>
      </c>
      <c r="C1528" s="11">
        <v>-71.384690658599993</v>
      </c>
      <c r="D1528" s="11">
        <v>41.747897307700001</v>
      </c>
      <c r="E1528" s="5">
        <v>211</v>
      </c>
      <c r="G1528" s="8">
        <v>10.4482</v>
      </c>
      <c r="H1528" s="1"/>
      <c r="I1528" s="1"/>
      <c r="J1528" s="1"/>
      <c r="K1528" s="1"/>
      <c r="L1528" s="1"/>
      <c r="M1528" s="1"/>
    </row>
    <row r="1529" spans="1:13" x14ac:dyDescent="0.2">
      <c r="A1529" s="2" t="s">
        <v>3</v>
      </c>
      <c r="B1529" s="29">
        <v>42494</v>
      </c>
      <c r="C1529" s="11">
        <v>-71.384766325300006</v>
      </c>
      <c r="D1529" s="11">
        <v>41.747837474400001</v>
      </c>
      <c r="E1529" s="5">
        <v>201</v>
      </c>
      <c r="F1529" s="5">
        <v>13</v>
      </c>
      <c r="G1529" s="8">
        <v>10.0732</v>
      </c>
      <c r="H1529" s="1"/>
      <c r="I1529" s="1"/>
      <c r="J1529" s="1"/>
      <c r="K1529" s="1"/>
      <c r="L1529" s="1"/>
      <c r="M1529" s="1"/>
    </row>
    <row r="1530" spans="1:13" x14ac:dyDescent="0.2">
      <c r="A1530" s="2" t="s">
        <v>3</v>
      </c>
      <c r="B1530" s="29">
        <v>42494</v>
      </c>
      <c r="C1530" s="11">
        <v>-71.384789825300004</v>
      </c>
      <c r="D1530" s="11">
        <v>41.747875474399997</v>
      </c>
      <c r="E1530" s="5">
        <v>196</v>
      </c>
      <c r="G1530" s="8">
        <v>9.8856999999999999</v>
      </c>
      <c r="H1530" s="1"/>
      <c r="I1530" s="1"/>
      <c r="J1530" s="1"/>
      <c r="K1530" s="1"/>
      <c r="L1530" s="1"/>
      <c r="M1530" s="1"/>
    </row>
    <row r="1531" spans="1:13" x14ac:dyDescent="0.2">
      <c r="A1531" s="2" t="s">
        <v>3</v>
      </c>
      <c r="B1531" s="29">
        <v>42494</v>
      </c>
      <c r="C1531" s="11">
        <v>-71.384832158600005</v>
      </c>
      <c r="D1531" s="11">
        <v>41.748009974399999</v>
      </c>
      <c r="E1531" s="5">
        <v>149</v>
      </c>
      <c r="G1531" s="8">
        <v>8.1231999999999989</v>
      </c>
      <c r="H1531" s="1"/>
      <c r="I1531" s="1"/>
      <c r="J1531" s="1"/>
      <c r="K1531" s="1"/>
      <c r="L1531" s="1"/>
      <c r="M1531" s="1"/>
    </row>
    <row r="1532" spans="1:13" x14ac:dyDescent="0.2">
      <c r="A1532" s="2" t="s">
        <v>3</v>
      </c>
      <c r="B1532" s="29">
        <v>42494</v>
      </c>
      <c r="C1532" s="11">
        <v>-71.384883325199993</v>
      </c>
      <c r="D1532" s="11">
        <v>41.748084474400002</v>
      </c>
      <c r="E1532" s="5">
        <v>126</v>
      </c>
      <c r="F1532" s="5">
        <v>2</v>
      </c>
      <c r="G1532" s="8">
        <v>7.2606999999999999</v>
      </c>
      <c r="H1532" s="1"/>
      <c r="I1532" s="1"/>
      <c r="J1532" s="1"/>
      <c r="K1532" s="1"/>
      <c r="L1532" s="1"/>
      <c r="M1532" s="1"/>
    </row>
    <row r="1533" spans="1:13" x14ac:dyDescent="0.2">
      <c r="A1533" s="2" t="s">
        <v>3</v>
      </c>
      <c r="B1533" s="29">
        <v>42494</v>
      </c>
      <c r="C1533" s="11">
        <v>-71.384856991899994</v>
      </c>
      <c r="D1533" s="11">
        <v>41.747962807699999</v>
      </c>
      <c r="E1533" s="5">
        <v>126</v>
      </c>
      <c r="G1533" s="8">
        <v>7.2606999999999999</v>
      </c>
      <c r="H1533" s="1"/>
      <c r="I1533" s="1"/>
      <c r="J1533" s="1"/>
      <c r="K1533" s="1"/>
      <c r="L1533" s="1"/>
      <c r="M1533" s="1"/>
    </row>
    <row r="1534" spans="1:13" x14ac:dyDescent="0.2">
      <c r="A1534" s="2" t="s">
        <v>3</v>
      </c>
      <c r="B1534" s="29">
        <v>42494</v>
      </c>
      <c r="C1534" s="11">
        <v>-71.384939825199993</v>
      </c>
      <c r="D1534" s="11">
        <v>41.747880974399997</v>
      </c>
      <c r="E1534" s="5">
        <v>158</v>
      </c>
      <c r="G1534" s="8">
        <v>8.4606999999999992</v>
      </c>
      <c r="H1534" s="1"/>
      <c r="I1534" s="1"/>
      <c r="J1534" s="1"/>
      <c r="K1534" s="1"/>
      <c r="L1534" s="1"/>
      <c r="M1534" s="1"/>
    </row>
    <row r="1535" spans="1:13" x14ac:dyDescent="0.2">
      <c r="A1535" s="2" t="s">
        <v>3</v>
      </c>
      <c r="B1535" s="29">
        <v>42494</v>
      </c>
      <c r="C1535" s="11">
        <v>-71.385018491799997</v>
      </c>
      <c r="D1535" s="11">
        <v>41.747984974399998</v>
      </c>
      <c r="E1535" s="5">
        <v>119</v>
      </c>
      <c r="G1535" s="8">
        <v>6.9981999999999989</v>
      </c>
      <c r="H1535" s="1"/>
      <c r="I1535" s="1"/>
      <c r="J1535" s="1"/>
      <c r="K1535" s="1"/>
      <c r="L1535" s="1"/>
      <c r="M1535" s="1"/>
    </row>
    <row r="1536" spans="1:13" x14ac:dyDescent="0.2">
      <c r="A1536" s="2" t="s">
        <v>3</v>
      </c>
      <c r="B1536" s="29">
        <v>42494</v>
      </c>
      <c r="C1536" s="11">
        <v>-71.385043158499997</v>
      </c>
      <c r="D1536" s="11">
        <v>41.748099307700002</v>
      </c>
      <c r="E1536" s="5">
        <v>83</v>
      </c>
      <c r="G1536" s="8">
        <v>5.6481999999999992</v>
      </c>
      <c r="H1536" s="1"/>
      <c r="I1536" s="1"/>
      <c r="J1536" s="1"/>
      <c r="K1536" s="1"/>
      <c r="L1536" s="1"/>
      <c r="M1536" s="1"/>
    </row>
    <row r="1537" spans="1:13" x14ac:dyDescent="0.2">
      <c r="A1537" s="2" t="s">
        <v>3</v>
      </c>
      <c r="B1537" s="29">
        <v>42494</v>
      </c>
      <c r="C1537" s="11">
        <v>-71.384898991900002</v>
      </c>
      <c r="D1537" s="11">
        <v>41.7480888077</v>
      </c>
      <c r="E1537" s="5">
        <v>103</v>
      </c>
      <c r="G1537" s="8">
        <v>6.3981999999999992</v>
      </c>
      <c r="H1537" s="1"/>
      <c r="I1537" s="1"/>
      <c r="J1537" s="1"/>
      <c r="K1537" s="1"/>
      <c r="L1537" s="1"/>
      <c r="M1537" s="1"/>
    </row>
    <row r="1538" spans="1:13" x14ac:dyDescent="0.2">
      <c r="A1538" s="2" t="s">
        <v>3</v>
      </c>
      <c r="B1538" s="29">
        <v>42494</v>
      </c>
      <c r="C1538" s="11">
        <v>-71.384784658599997</v>
      </c>
      <c r="D1538" s="11">
        <v>41.748015141099998</v>
      </c>
      <c r="E1538" s="5">
        <v>144</v>
      </c>
      <c r="G1538" s="8">
        <v>7.9356999999999989</v>
      </c>
      <c r="H1538" s="1"/>
      <c r="I1538" s="1"/>
      <c r="J1538" s="1"/>
      <c r="K1538" s="1"/>
      <c r="L1538" s="1"/>
      <c r="M1538" s="1"/>
    </row>
    <row r="1539" spans="1:13" x14ac:dyDescent="0.2">
      <c r="A1539" s="2" t="s">
        <v>3</v>
      </c>
      <c r="B1539" s="29">
        <v>42494</v>
      </c>
      <c r="C1539" s="11">
        <v>-71.384604992000007</v>
      </c>
      <c r="D1539" s="11">
        <v>41.7479398077</v>
      </c>
      <c r="E1539" s="5">
        <v>146</v>
      </c>
      <c r="G1539" s="8">
        <v>8.0106999999999999</v>
      </c>
      <c r="H1539" s="1"/>
      <c r="I1539" s="1"/>
      <c r="J1539" s="1"/>
      <c r="K1539" s="1"/>
      <c r="L1539" s="1"/>
      <c r="M1539" s="1"/>
    </row>
    <row r="1540" spans="1:13" x14ac:dyDescent="0.2">
      <c r="A1540" s="2" t="s">
        <v>3</v>
      </c>
      <c r="B1540" s="29">
        <v>42522</v>
      </c>
      <c r="C1540" s="11">
        <v>-71.384168825499998</v>
      </c>
      <c r="D1540" s="11">
        <v>41.747670474400003</v>
      </c>
      <c r="E1540" s="5">
        <v>146</v>
      </c>
      <c r="F1540" s="5">
        <v>13</v>
      </c>
      <c r="G1540" s="8">
        <v>7.3672000000000004</v>
      </c>
      <c r="H1540" s="1"/>
      <c r="I1540" s="1"/>
      <c r="J1540" s="1"/>
      <c r="K1540" s="1"/>
      <c r="L1540" s="1"/>
      <c r="M1540" s="1"/>
    </row>
    <row r="1541" spans="1:13" x14ac:dyDescent="0.2">
      <c r="A1541" s="2" t="s">
        <v>3</v>
      </c>
      <c r="B1541" s="29">
        <v>42522</v>
      </c>
      <c r="C1541" s="11">
        <v>-71.384206492100006</v>
      </c>
      <c r="D1541" s="11">
        <v>41.7477309744</v>
      </c>
      <c r="E1541" s="5">
        <v>131</v>
      </c>
      <c r="G1541" s="8">
        <v>6.8751999999999995</v>
      </c>
      <c r="H1541" s="1"/>
      <c r="I1541" s="1"/>
      <c r="J1541" s="1"/>
      <c r="K1541" s="1"/>
      <c r="L1541" s="1"/>
      <c r="M1541" s="1"/>
    </row>
    <row r="1542" spans="1:13" x14ac:dyDescent="0.2">
      <c r="A1542" s="2" t="s">
        <v>3</v>
      </c>
      <c r="B1542" s="29">
        <v>42522</v>
      </c>
      <c r="C1542" s="11">
        <v>-71.384307158799999</v>
      </c>
      <c r="D1542" s="11">
        <v>41.747707474400002</v>
      </c>
      <c r="E1542" s="5">
        <v>195</v>
      </c>
      <c r="G1542" s="8">
        <v>8.974400000000001</v>
      </c>
      <c r="H1542" s="1"/>
      <c r="I1542" s="1"/>
      <c r="J1542" s="1"/>
      <c r="K1542" s="1"/>
      <c r="L1542" s="1"/>
      <c r="M1542" s="1"/>
    </row>
    <row r="1543" spans="1:13" x14ac:dyDescent="0.2">
      <c r="A1543" s="2" t="s">
        <v>3</v>
      </c>
      <c r="B1543" s="29">
        <v>42522</v>
      </c>
      <c r="C1543" s="11">
        <v>-71.384332158700005</v>
      </c>
      <c r="D1543" s="11">
        <v>41.747767141099999</v>
      </c>
      <c r="E1543" s="5">
        <v>192</v>
      </c>
      <c r="F1543" s="5">
        <v>9</v>
      </c>
      <c r="G1543" s="8">
        <v>8.8760000000000012</v>
      </c>
      <c r="H1543" s="1"/>
      <c r="I1543" s="1"/>
      <c r="J1543" s="1"/>
      <c r="K1543" s="1"/>
      <c r="L1543" s="1"/>
      <c r="M1543" s="1"/>
    </row>
    <row r="1544" spans="1:13" x14ac:dyDescent="0.2">
      <c r="A1544" s="2" t="s">
        <v>3</v>
      </c>
      <c r="B1544" s="29">
        <v>42522</v>
      </c>
      <c r="C1544" s="11">
        <v>-71.384399992100001</v>
      </c>
      <c r="D1544" s="11">
        <v>41.747766141100001</v>
      </c>
      <c r="E1544" s="5">
        <v>182</v>
      </c>
      <c r="G1544" s="8">
        <v>8.548</v>
      </c>
      <c r="H1544" s="1"/>
      <c r="I1544" s="1"/>
      <c r="J1544" s="1"/>
      <c r="K1544" s="1"/>
      <c r="L1544" s="1"/>
      <c r="M1544" s="1"/>
    </row>
    <row r="1545" spans="1:13" x14ac:dyDescent="0.2">
      <c r="A1545" s="2" t="s">
        <v>3</v>
      </c>
      <c r="B1545" s="29">
        <v>42522</v>
      </c>
      <c r="C1545" s="11">
        <v>-71.384385992099993</v>
      </c>
      <c r="D1545" s="11">
        <v>41.747852141099997</v>
      </c>
      <c r="E1545" s="5">
        <v>159</v>
      </c>
      <c r="G1545" s="8">
        <v>7.7935999999999996</v>
      </c>
      <c r="H1545" s="1"/>
      <c r="I1545" s="1"/>
      <c r="J1545" s="1"/>
      <c r="K1545" s="1"/>
      <c r="L1545" s="1"/>
      <c r="M1545" s="1"/>
    </row>
    <row r="1546" spans="1:13" x14ac:dyDescent="0.2">
      <c r="A1546" s="2" t="s">
        <v>3</v>
      </c>
      <c r="B1546" s="29">
        <v>42522</v>
      </c>
      <c r="C1546" s="11">
        <v>-71.384475158699999</v>
      </c>
      <c r="D1546" s="11">
        <v>41.747793141099997</v>
      </c>
      <c r="E1546" s="5">
        <v>214</v>
      </c>
      <c r="F1546" s="5">
        <v>8</v>
      </c>
      <c r="G1546" s="8">
        <v>9.5975999999999999</v>
      </c>
      <c r="H1546" s="1"/>
      <c r="I1546" s="1"/>
      <c r="J1546" s="1"/>
      <c r="K1546" s="1"/>
      <c r="L1546" s="1"/>
      <c r="M1546" s="1"/>
    </row>
    <row r="1547" spans="1:13" x14ac:dyDescent="0.2">
      <c r="A1547" s="2" t="s">
        <v>3</v>
      </c>
      <c r="B1547" s="29">
        <v>42522</v>
      </c>
      <c r="C1547" s="11">
        <v>-71.384451158700003</v>
      </c>
      <c r="D1547" s="11">
        <v>41.747875807699998</v>
      </c>
      <c r="E1547" s="5">
        <v>229</v>
      </c>
      <c r="G1547" s="8">
        <v>10.089600000000001</v>
      </c>
      <c r="H1547" s="1"/>
      <c r="I1547" s="1"/>
      <c r="J1547" s="1"/>
      <c r="K1547" s="1"/>
      <c r="L1547" s="1"/>
      <c r="M1547" s="1"/>
    </row>
    <row r="1548" spans="1:13" x14ac:dyDescent="0.2">
      <c r="A1548" s="2" t="s">
        <v>3</v>
      </c>
      <c r="B1548" s="29">
        <v>42522</v>
      </c>
      <c r="C1548" s="11">
        <v>-71.384595158699994</v>
      </c>
      <c r="D1548" s="11">
        <v>41.747817641099999</v>
      </c>
      <c r="E1548" s="5">
        <v>272</v>
      </c>
      <c r="G1548" s="8">
        <v>11.500000000000002</v>
      </c>
      <c r="H1548" s="1"/>
      <c r="I1548" s="1"/>
      <c r="J1548" s="1"/>
      <c r="K1548" s="1"/>
      <c r="L1548" s="1"/>
      <c r="M1548" s="1"/>
    </row>
    <row r="1549" spans="1:13" x14ac:dyDescent="0.2">
      <c r="A1549" s="2" t="s">
        <v>3</v>
      </c>
      <c r="B1549" s="29">
        <v>42522</v>
      </c>
      <c r="C1549" s="11">
        <v>-71.384526325300001</v>
      </c>
      <c r="D1549" s="11">
        <v>41.747926474400003</v>
      </c>
      <c r="E1549" s="5">
        <v>256</v>
      </c>
      <c r="G1549" s="8">
        <v>10.975200000000001</v>
      </c>
      <c r="H1549" s="1"/>
      <c r="I1549" s="1"/>
      <c r="J1549" s="1"/>
      <c r="K1549" s="1"/>
      <c r="L1549" s="1"/>
      <c r="M1549" s="1"/>
    </row>
    <row r="1550" spans="1:13" x14ac:dyDescent="0.2">
      <c r="A1550" s="2" t="s">
        <v>3</v>
      </c>
      <c r="B1550" s="29">
        <v>42522</v>
      </c>
      <c r="C1550" s="11">
        <v>-71.384490991999996</v>
      </c>
      <c r="D1550" s="11">
        <v>41.747996807699998</v>
      </c>
      <c r="E1550" s="5">
        <v>244</v>
      </c>
      <c r="F1550" s="5">
        <v>9</v>
      </c>
      <c r="G1550" s="8">
        <v>10.581600000000002</v>
      </c>
      <c r="H1550" s="1"/>
      <c r="I1550" s="1"/>
      <c r="J1550" s="1"/>
      <c r="K1550" s="1"/>
      <c r="L1550" s="1"/>
      <c r="M1550" s="1"/>
    </row>
    <row r="1551" spans="1:13" x14ac:dyDescent="0.2">
      <c r="A1551" s="2" t="s">
        <v>3</v>
      </c>
      <c r="B1551" s="29">
        <v>42522</v>
      </c>
      <c r="C1551" s="11">
        <v>-71.384586825300005</v>
      </c>
      <c r="D1551" s="11">
        <v>41.747942974399997</v>
      </c>
      <c r="E1551" s="5">
        <v>207</v>
      </c>
      <c r="G1551" s="8">
        <v>9.3680000000000003</v>
      </c>
      <c r="H1551" s="1"/>
      <c r="I1551" s="1"/>
      <c r="J1551" s="1"/>
      <c r="K1551" s="1"/>
      <c r="L1551" s="1"/>
      <c r="M1551" s="1"/>
    </row>
    <row r="1552" spans="1:13" x14ac:dyDescent="0.2">
      <c r="A1552" s="2" t="s">
        <v>3</v>
      </c>
      <c r="B1552" s="29">
        <v>42522</v>
      </c>
      <c r="C1552" s="11">
        <v>-71.384538825299998</v>
      </c>
      <c r="D1552" s="11">
        <v>41.748021641000001</v>
      </c>
      <c r="E1552" s="5">
        <v>221</v>
      </c>
      <c r="G1552" s="8">
        <v>9.8272000000000013</v>
      </c>
      <c r="H1552" s="1"/>
      <c r="I1552" s="1"/>
      <c r="J1552" s="1"/>
      <c r="K1552" s="1"/>
      <c r="L1552" s="1"/>
      <c r="M1552" s="1"/>
    </row>
    <row r="1553" spans="1:13" x14ac:dyDescent="0.2">
      <c r="A1553" s="2" t="s">
        <v>3</v>
      </c>
      <c r="B1553" s="29">
        <v>42522</v>
      </c>
      <c r="C1553" s="11">
        <v>-71.384531992000007</v>
      </c>
      <c r="D1553" s="11">
        <v>41.748102974399998</v>
      </c>
      <c r="E1553" s="5">
        <v>151</v>
      </c>
      <c r="G1553" s="8">
        <v>7.5312000000000001</v>
      </c>
      <c r="H1553" s="1"/>
      <c r="I1553" s="1"/>
      <c r="J1553" s="1"/>
      <c r="K1553" s="1"/>
      <c r="L1553" s="1"/>
      <c r="M1553" s="1"/>
    </row>
    <row r="1554" spans="1:13" x14ac:dyDescent="0.2">
      <c r="A1554" s="2" t="s">
        <v>3</v>
      </c>
      <c r="B1554" s="29">
        <v>42522</v>
      </c>
      <c r="C1554" s="11">
        <v>-71.384700158599998</v>
      </c>
      <c r="D1554" s="11">
        <v>41.747953641099997</v>
      </c>
      <c r="E1554" s="5">
        <v>162</v>
      </c>
      <c r="F1554" s="5">
        <v>5</v>
      </c>
      <c r="G1554" s="8">
        <v>7.8919999999999995</v>
      </c>
      <c r="H1554" s="1"/>
      <c r="I1554" s="1"/>
      <c r="J1554" s="1"/>
      <c r="K1554" s="1"/>
      <c r="L1554" s="1"/>
      <c r="M1554" s="1"/>
    </row>
    <row r="1555" spans="1:13" x14ac:dyDescent="0.2">
      <c r="A1555" s="2" t="s">
        <v>3</v>
      </c>
      <c r="B1555" s="29">
        <v>42522</v>
      </c>
      <c r="C1555" s="11">
        <v>-71.384690158599994</v>
      </c>
      <c r="D1555" s="11">
        <v>41.748039807700003</v>
      </c>
      <c r="E1555" s="5">
        <v>126</v>
      </c>
      <c r="G1555" s="8">
        <v>6.7111999999999998</v>
      </c>
      <c r="H1555" s="1"/>
      <c r="I1555" s="1"/>
      <c r="J1555" s="1"/>
      <c r="K1555" s="1"/>
      <c r="L1555" s="1"/>
      <c r="M1555" s="1"/>
    </row>
    <row r="1556" spans="1:13" x14ac:dyDescent="0.2">
      <c r="A1556" s="2" t="s">
        <v>3</v>
      </c>
      <c r="B1556" s="29">
        <v>42522</v>
      </c>
      <c r="C1556" s="11">
        <v>-71.384713325299998</v>
      </c>
      <c r="D1556" s="11">
        <v>41.748110974399999</v>
      </c>
      <c r="E1556" s="5">
        <v>135</v>
      </c>
      <c r="G1556" s="8">
        <v>7.0063999999999993</v>
      </c>
      <c r="H1556" s="1"/>
      <c r="I1556" s="1"/>
      <c r="J1556" s="1"/>
      <c r="K1556" s="1"/>
      <c r="L1556" s="1"/>
      <c r="M1556" s="1"/>
    </row>
    <row r="1557" spans="1:13" x14ac:dyDescent="0.2">
      <c r="A1557" s="2" t="s">
        <v>3</v>
      </c>
      <c r="B1557" s="29">
        <v>42522</v>
      </c>
      <c r="C1557" s="11">
        <v>-71.384667158599996</v>
      </c>
      <c r="D1557" s="11">
        <v>41.748001141000003</v>
      </c>
      <c r="E1557" s="5">
        <v>140</v>
      </c>
      <c r="G1557" s="8">
        <v>7.1704000000000008</v>
      </c>
      <c r="H1557" s="1"/>
      <c r="I1557" s="1"/>
      <c r="J1557" s="1"/>
      <c r="K1557" s="1"/>
      <c r="L1557" s="1"/>
      <c r="M1557" s="1"/>
    </row>
    <row r="1558" spans="1:13" x14ac:dyDescent="0.2">
      <c r="A1558" s="2" t="s">
        <v>3</v>
      </c>
      <c r="B1558" s="29">
        <v>42522</v>
      </c>
      <c r="C1558" s="11">
        <v>-71.384692325299994</v>
      </c>
      <c r="D1558" s="11">
        <v>41.747939974399998</v>
      </c>
      <c r="E1558" s="5">
        <v>178</v>
      </c>
      <c r="G1558" s="8">
        <v>8.4168000000000003</v>
      </c>
      <c r="H1558" s="1"/>
      <c r="I1558" s="1"/>
      <c r="J1558" s="1"/>
      <c r="K1558" s="1"/>
      <c r="L1558" s="1"/>
      <c r="M1558" s="1"/>
    </row>
    <row r="1559" spans="1:13" x14ac:dyDescent="0.2">
      <c r="A1559" s="2" t="s">
        <v>3</v>
      </c>
      <c r="B1559" s="29">
        <v>42522</v>
      </c>
      <c r="C1559" s="11">
        <v>-71.384751991900004</v>
      </c>
      <c r="D1559" s="11">
        <v>41.748019640999999</v>
      </c>
      <c r="E1559" s="5">
        <v>166</v>
      </c>
      <c r="G1559" s="8">
        <v>8.023200000000001</v>
      </c>
      <c r="H1559" s="1"/>
      <c r="I1559" s="1"/>
      <c r="J1559" s="1"/>
      <c r="K1559" s="1"/>
      <c r="L1559" s="1"/>
      <c r="M1559" s="1"/>
    </row>
    <row r="1560" spans="1:13" x14ac:dyDescent="0.2">
      <c r="A1560" s="2" t="s">
        <v>3</v>
      </c>
      <c r="B1560" s="29">
        <v>42522</v>
      </c>
      <c r="C1560" s="11">
        <v>-71.384805825200004</v>
      </c>
      <c r="D1560" s="11">
        <v>41.7481423077</v>
      </c>
      <c r="E1560" s="5">
        <v>184</v>
      </c>
      <c r="F1560" s="5">
        <v>5</v>
      </c>
      <c r="G1560" s="8">
        <v>8.6135999999999999</v>
      </c>
      <c r="H1560" s="1"/>
      <c r="I1560" s="1"/>
      <c r="J1560" s="1"/>
      <c r="K1560" s="1"/>
      <c r="L1560" s="1"/>
      <c r="M1560" s="1"/>
    </row>
    <row r="1561" spans="1:13" x14ac:dyDescent="0.2">
      <c r="A1561" s="2" t="s">
        <v>3</v>
      </c>
      <c r="B1561" s="29">
        <v>42522</v>
      </c>
      <c r="C1561" s="11">
        <v>-71.384769325299999</v>
      </c>
      <c r="D1561" s="11">
        <v>41.747966974400001</v>
      </c>
      <c r="E1561" s="5">
        <v>187</v>
      </c>
      <c r="G1561" s="8">
        <v>8.7119999999999997</v>
      </c>
      <c r="H1561" s="1"/>
      <c r="I1561" s="1"/>
      <c r="J1561" s="1"/>
      <c r="K1561" s="1"/>
      <c r="L1561" s="1"/>
      <c r="M1561" s="1"/>
    </row>
    <row r="1562" spans="1:13" x14ac:dyDescent="0.2">
      <c r="A1562" s="2" t="s">
        <v>3</v>
      </c>
      <c r="B1562" s="29">
        <v>42522</v>
      </c>
      <c r="C1562" s="11">
        <v>-71.384757325300001</v>
      </c>
      <c r="D1562" s="11">
        <v>41.7478969744</v>
      </c>
      <c r="E1562" s="5">
        <v>238</v>
      </c>
      <c r="G1562" s="8">
        <v>10.3848</v>
      </c>
      <c r="H1562" s="1"/>
      <c r="I1562" s="1"/>
      <c r="J1562" s="1"/>
      <c r="K1562" s="1"/>
      <c r="L1562" s="1"/>
      <c r="M1562" s="1"/>
    </row>
    <row r="1563" spans="1:13" x14ac:dyDescent="0.2">
      <c r="A1563" s="2" t="s">
        <v>3</v>
      </c>
      <c r="B1563" s="29">
        <v>42522</v>
      </c>
      <c r="C1563" s="11">
        <v>-71.384777491899996</v>
      </c>
      <c r="D1563" s="11">
        <v>41.747838141099997</v>
      </c>
      <c r="E1563" s="5">
        <v>258</v>
      </c>
      <c r="F1563" s="5">
        <v>15</v>
      </c>
      <c r="G1563" s="8">
        <v>11.040800000000001</v>
      </c>
      <c r="H1563" s="1"/>
      <c r="I1563" s="1"/>
      <c r="J1563" s="1"/>
      <c r="K1563" s="1"/>
      <c r="L1563" s="1"/>
      <c r="M1563" s="1"/>
    </row>
    <row r="1564" spans="1:13" x14ac:dyDescent="0.2">
      <c r="A1564" s="2" t="s">
        <v>3</v>
      </c>
      <c r="B1564" s="29">
        <v>42522</v>
      </c>
      <c r="C1564" s="11">
        <v>-71.384813158599997</v>
      </c>
      <c r="D1564" s="11">
        <v>41.747966141100001</v>
      </c>
      <c r="E1564" s="5">
        <v>182</v>
      </c>
      <c r="G1564" s="8">
        <v>8.548</v>
      </c>
      <c r="H1564" s="1"/>
      <c r="I1564" s="1"/>
      <c r="J1564" s="1"/>
      <c r="K1564" s="1"/>
      <c r="L1564" s="1"/>
      <c r="M1564" s="1"/>
    </row>
    <row r="1565" spans="1:13" x14ac:dyDescent="0.2">
      <c r="A1565" s="2" t="s">
        <v>3</v>
      </c>
      <c r="B1565" s="29">
        <v>42522</v>
      </c>
      <c r="C1565" s="11">
        <v>-71.384876991900001</v>
      </c>
      <c r="D1565" s="11">
        <v>41.748054140999997</v>
      </c>
      <c r="E1565" s="5">
        <v>162</v>
      </c>
      <c r="G1565" s="8">
        <v>7.8919999999999995</v>
      </c>
      <c r="H1565" s="1"/>
      <c r="I1565" s="1"/>
      <c r="J1565" s="1"/>
      <c r="K1565" s="1"/>
      <c r="L1565" s="1"/>
      <c r="M1565" s="1"/>
    </row>
    <row r="1566" spans="1:13" x14ac:dyDescent="0.2">
      <c r="A1566" s="2" t="s">
        <v>3</v>
      </c>
      <c r="B1566" s="29">
        <v>42522</v>
      </c>
      <c r="C1566" s="11">
        <v>-71.384904325199997</v>
      </c>
      <c r="D1566" s="11">
        <v>41.748080474399998</v>
      </c>
      <c r="E1566" s="5">
        <v>146</v>
      </c>
      <c r="G1566" s="8">
        <v>7.3672000000000004</v>
      </c>
      <c r="H1566" s="1"/>
      <c r="I1566" s="1"/>
      <c r="J1566" s="1"/>
      <c r="K1566" s="1"/>
      <c r="L1566" s="1"/>
      <c r="M1566" s="1"/>
    </row>
    <row r="1567" spans="1:13" x14ac:dyDescent="0.2">
      <c r="A1567" s="2" t="s">
        <v>3</v>
      </c>
      <c r="B1567" s="29">
        <v>42522</v>
      </c>
      <c r="C1567" s="11">
        <v>-71.384899991899999</v>
      </c>
      <c r="D1567" s="11">
        <v>41.748007641100003</v>
      </c>
      <c r="E1567" s="5">
        <v>144</v>
      </c>
      <c r="G1567" s="8">
        <v>7.3016000000000005</v>
      </c>
      <c r="H1567" s="1"/>
      <c r="I1567" s="1"/>
      <c r="J1567" s="1"/>
      <c r="K1567" s="1"/>
      <c r="L1567" s="1"/>
      <c r="M1567" s="1"/>
    </row>
    <row r="1568" spans="1:13" x14ac:dyDescent="0.2">
      <c r="A1568" s="2" t="s">
        <v>3</v>
      </c>
      <c r="B1568" s="29">
        <v>42522</v>
      </c>
      <c r="C1568" s="11">
        <v>-71.384949991900001</v>
      </c>
      <c r="D1568" s="11">
        <v>41.747881307699998</v>
      </c>
      <c r="E1568" s="5">
        <v>203</v>
      </c>
      <c r="G1568" s="8">
        <v>9.2368000000000006</v>
      </c>
      <c r="H1568" s="1"/>
      <c r="I1568" s="1"/>
      <c r="J1568" s="1"/>
      <c r="K1568" s="1"/>
      <c r="L1568" s="1"/>
      <c r="M1568" s="1"/>
    </row>
    <row r="1569" spans="1:13" x14ac:dyDescent="0.2">
      <c r="A1569" s="2" t="s">
        <v>3</v>
      </c>
      <c r="B1569" s="29">
        <v>42522</v>
      </c>
      <c r="C1569" s="11">
        <v>-71.385022658500006</v>
      </c>
      <c r="D1569" s="11">
        <v>41.7479903077</v>
      </c>
      <c r="E1569" s="5">
        <v>151</v>
      </c>
      <c r="G1569" s="8">
        <v>7.5312000000000001</v>
      </c>
      <c r="H1569" s="1"/>
      <c r="I1569" s="1"/>
      <c r="J1569" s="1"/>
      <c r="K1569" s="1"/>
      <c r="L1569" s="1"/>
      <c r="M1569" s="1"/>
    </row>
    <row r="1570" spans="1:13" x14ac:dyDescent="0.2">
      <c r="A1570" s="2" t="s">
        <v>3</v>
      </c>
      <c r="B1570" s="29">
        <v>42522</v>
      </c>
      <c r="C1570" s="11">
        <v>-71.385041825200005</v>
      </c>
      <c r="D1570" s="11">
        <v>41.748070140999999</v>
      </c>
      <c r="E1570" s="5">
        <v>128</v>
      </c>
      <c r="G1570" s="8">
        <v>6.7767999999999997</v>
      </c>
      <c r="H1570" s="1"/>
      <c r="I1570" s="1"/>
      <c r="J1570" s="1"/>
      <c r="K1570" s="1"/>
      <c r="L1570" s="1"/>
      <c r="M1570" s="1"/>
    </row>
    <row r="1571" spans="1:13" x14ac:dyDescent="0.2">
      <c r="A1571" s="2" t="s">
        <v>3</v>
      </c>
      <c r="B1571" s="29">
        <v>42522</v>
      </c>
      <c r="C1571" s="11">
        <v>-71.384654825300004</v>
      </c>
      <c r="D1571" s="11">
        <v>41.747945474399998</v>
      </c>
      <c r="E1571" s="5">
        <v>172</v>
      </c>
      <c r="G1571" s="8">
        <v>8.2200000000000006</v>
      </c>
      <c r="H1571" s="1"/>
      <c r="I1571" s="1"/>
      <c r="J1571" s="1"/>
      <c r="K1571" s="1"/>
      <c r="L1571" s="1"/>
      <c r="M1571" s="1"/>
    </row>
    <row r="1572" spans="1:13" x14ac:dyDescent="0.2">
      <c r="A1572" s="2" t="s">
        <v>3</v>
      </c>
      <c r="B1572" s="29">
        <v>42545</v>
      </c>
      <c r="C1572" s="11">
        <v>-71.384159325499994</v>
      </c>
      <c r="D1572" s="11">
        <v>41.747638141099998</v>
      </c>
      <c r="E1572" s="5">
        <v>289</v>
      </c>
      <c r="G1572" s="8">
        <v>16.872989999999998</v>
      </c>
      <c r="H1572" s="1"/>
      <c r="I1572" s="1"/>
      <c r="J1572" s="1"/>
      <c r="K1572" s="1"/>
      <c r="L1572" s="1"/>
      <c r="M1572" s="1"/>
    </row>
    <row r="1573" spans="1:13" x14ac:dyDescent="0.2">
      <c r="A1573" s="2" t="s">
        <v>3</v>
      </c>
      <c r="B1573" s="29">
        <v>42545</v>
      </c>
      <c r="C1573" s="11">
        <v>-71.384201492100004</v>
      </c>
      <c r="D1573" s="11">
        <v>41.747711141099998</v>
      </c>
      <c r="E1573" s="5">
        <v>166</v>
      </c>
      <c r="F1573" s="5">
        <v>25</v>
      </c>
      <c r="G1573" s="8">
        <v>16.761060000000001</v>
      </c>
      <c r="H1573" s="1"/>
      <c r="I1573" s="1"/>
      <c r="J1573" s="1"/>
      <c r="K1573" s="1"/>
      <c r="L1573" s="1"/>
      <c r="M1573" s="1"/>
    </row>
    <row r="1574" spans="1:13" x14ac:dyDescent="0.2">
      <c r="A1574" s="2" t="s">
        <v>3</v>
      </c>
      <c r="B1574" s="29">
        <v>42545</v>
      </c>
      <c r="C1574" s="11">
        <v>-71.384306492099995</v>
      </c>
      <c r="D1574" s="11">
        <v>41.747713641099999</v>
      </c>
      <c r="E1574" s="5">
        <v>302</v>
      </c>
      <c r="G1574" s="8">
        <v>16.884819999999998</v>
      </c>
      <c r="H1574" s="1"/>
      <c r="I1574" s="1"/>
      <c r="J1574" s="1"/>
      <c r="K1574" s="1"/>
      <c r="L1574" s="1"/>
      <c r="M1574" s="1"/>
    </row>
    <row r="1575" spans="1:13" x14ac:dyDescent="0.2">
      <c r="A1575" s="2" t="s">
        <v>3</v>
      </c>
      <c r="B1575" s="29">
        <v>42545</v>
      </c>
      <c r="C1575" s="11">
        <v>-71.384330992100004</v>
      </c>
      <c r="D1575" s="11">
        <v>41.7478009744</v>
      </c>
      <c r="E1575" s="5">
        <v>211</v>
      </c>
      <c r="G1575" s="8">
        <v>16.802009999999999</v>
      </c>
      <c r="H1575" s="1"/>
      <c r="I1575" s="1"/>
      <c r="J1575" s="1"/>
      <c r="K1575" s="1"/>
      <c r="L1575" s="1"/>
      <c r="M1575" s="1"/>
    </row>
    <row r="1576" spans="1:13" x14ac:dyDescent="0.2">
      <c r="A1576" s="2" t="s">
        <v>3</v>
      </c>
      <c r="B1576" s="29">
        <v>42545</v>
      </c>
      <c r="C1576" s="11">
        <v>-71.384381492100005</v>
      </c>
      <c r="D1576" s="11">
        <v>41.747810141099997</v>
      </c>
      <c r="E1576" s="5">
        <v>300</v>
      </c>
      <c r="F1576" s="5">
        <v>15</v>
      </c>
      <c r="G1576" s="8">
        <v>16.882999999999999</v>
      </c>
      <c r="H1576" s="1"/>
      <c r="I1576" s="1"/>
      <c r="J1576" s="1"/>
      <c r="K1576" s="1"/>
      <c r="L1576" s="1"/>
      <c r="M1576" s="1"/>
    </row>
    <row r="1577" spans="1:13" x14ac:dyDescent="0.2">
      <c r="A1577" s="2" t="s">
        <v>3</v>
      </c>
      <c r="B1577" s="29">
        <v>42545</v>
      </c>
      <c r="C1577" s="11">
        <v>-71.384375825399999</v>
      </c>
      <c r="D1577" s="11">
        <v>41.747810474399998</v>
      </c>
      <c r="E1577" s="5">
        <v>186</v>
      </c>
      <c r="G1577" s="8">
        <v>16.779260000000001</v>
      </c>
      <c r="H1577" s="1"/>
      <c r="I1577" s="1"/>
      <c r="J1577" s="1"/>
      <c r="K1577" s="1"/>
      <c r="L1577" s="1"/>
      <c r="M1577" s="1"/>
    </row>
    <row r="1578" spans="1:13" x14ac:dyDescent="0.2">
      <c r="A1578" s="2" t="s">
        <v>3</v>
      </c>
      <c r="B1578" s="29">
        <v>42545</v>
      </c>
      <c r="C1578" s="11">
        <v>-71.384466325399998</v>
      </c>
      <c r="D1578" s="11">
        <v>41.747790641100003</v>
      </c>
      <c r="E1578" s="5">
        <v>300</v>
      </c>
      <c r="G1578" s="8">
        <v>16.882999999999999</v>
      </c>
      <c r="H1578" s="1"/>
      <c r="I1578" s="1"/>
      <c r="J1578" s="1"/>
      <c r="K1578" s="1"/>
      <c r="L1578" s="1"/>
      <c r="M1578" s="1"/>
    </row>
    <row r="1579" spans="1:13" x14ac:dyDescent="0.2">
      <c r="A1579" s="2" t="s">
        <v>3</v>
      </c>
      <c r="B1579" s="29">
        <v>42545</v>
      </c>
      <c r="C1579" s="11">
        <v>-71.384476658699995</v>
      </c>
      <c r="D1579" s="11">
        <v>41.747868641099998</v>
      </c>
      <c r="E1579" s="5">
        <v>248</v>
      </c>
      <c r="F1579" s="5">
        <v>15</v>
      </c>
      <c r="G1579" s="8">
        <v>16.83568</v>
      </c>
      <c r="H1579" s="1"/>
      <c r="I1579" s="1"/>
      <c r="J1579" s="1"/>
      <c r="K1579" s="1"/>
      <c r="L1579" s="1"/>
      <c r="M1579" s="1"/>
    </row>
    <row r="1580" spans="1:13" x14ac:dyDescent="0.2">
      <c r="A1580" s="2" t="s">
        <v>3</v>
      </c>
      <c r="B1580" s="29">
        <v>42545</v>
      </c>
      <c r="C1580" s="11">
        <v>-71.384467658700004</v>
      </c>
      <c r="D1580" s="11">
        <v>41.747924807700002</v>
      </c>
      <c r="E1580" s="5">
        <v>242</v>
      </c>
      <c r="G1580" s="8">
        <v>16.830220000000001</v>
      </c>
      <c r="H1580" s="1"/>
      <c r="I1580" s="1"/>
      <c r="J1580" s="1"/>
      <c r="K1580" s="1"/>
      <c r="L1580" s="1"/>
      <c r="M1580" s="1"/>
    </row>
    <row r="1581" spans="1:13" x14ac:dyDescent="0.2">
      <c r="A1581" s="2" t="s">
        <v>3</v>
      </c>
      <c r="B1581" s="29">
        <v>42545</v>
      </c>
      <c r="C1581" s="11">
        <v>-71.384533992000001</v>
      </c>
      <c r="D1581" s="11">
        <v>41.747898641100001</v>
      </c>
      <c r="E1581" s="5">
        <v>262</v>
      </c>
      <c r="G1581" s="8">
        <v>16.848420000000001</v>
      </c>
      <c r="H1581" s="1"/>
      <c r="I1581" s="1"/>
      <c r="J1581" s="1"/>
      <c r="K1581" s="1"/>
      <c r="L1581" s="1"/>
      <c r="M1581" s="1"/>
    </row>
    <row r="1582" spans="1:13" x14ac:dyDescent="0.2">
      <c r="A1582" s="2" t="s">
        <v>3</v>
      </c>
      <c r="B1582" s="29">
        <v>42545</v>
      </c>
      <c r="C1582" s="11">
        <v>-71.384594825299999</v>
      </c>
      <c r="D1582" s="11">
        <v>41.7479058077</v>
      </c>
      <c r="E1582" s="5">
        <v>267</v>
      </c>
      <c r="G1582" s="8">
        <v>16.852969999999999</v>
      </c>
      <c r="H1582" s="1"/>
      <c r="I1582" s="1"/>
      <c r="J1582" s="1"/>
      <c r="K1582" s="1"/>
      <c r="L1582" s="1"/>
      <c r="M1582" s="1"/>
    </row>
    <row r="1583" spans="1:13" x14ac:dyDescent="0.2">
      <c r="A1583" s="2" t="s">
        <v>3</v>
      </c>
      <c r="B1583" s="29">
        <v>42545</v>
      </c>
      <c r="C1583" s="11">
        <v>-71.384579158700006</v>
      </c>
      <c r="D1583" s="11">
        <v>41.7479453077</v>
      </c>
      <c r="E1583" s="5">
        <v>220</v>
      </c>
      <c r="F1583" s="5">
        <v>14</v>
      </c>
      <c r="G1583" s="8">
        <v>16.810199999999998</v>
      </c>
      <c r="H1583" s="1"/>
      <c r="I1583" s="1"/>
      <c r="J1583" s="1"/>
      <c r="K1583" s="1"/>
      <c r="L1583" s="1"/>
      <c r="M1583" s="1"/>
    </row>
    <row r="1584" spans="1:13" x14ac:dyDescent="0.2">
      <c r="A1584" s="2" t="s">
        <v>3</v>
      </c>
      <c r="B1584" s="29">
        <v>42545</v>
      </c>
      <c r="C1584" s="11">
        <v>-71.384575325300005</v>
      </c>
      <c r="D1584" s="11">
        <v>41.748056807700003</v>
      </c>
      <c r="E1584" s="5">
        <v>217</v>
      </c>
      <c r="F1584" s="5">
        <v>10</v>
      </c>
      <c r="G1584" s="8">
        <v>16.807469999999999</v>
      </c>
      <c r="H1584" s="1"/>
      <c r="I1584" s="1"/>
      <c r="J1584" s="1"/>
      <c r="K1584" s="1"/>
      <c r="L1584" s="1"/>
      <c r="M1584" s="1"/>
    </row>
    <row r="1585" spans="1:13" x14ac:dyDescent="0.2">
      <c r="A1585" s="2" t="s">
        <v>3</v>
      </c>
      <c r="B1585" s="29">
        <v>42545</v>
      </c>
      <c r="C1585" s="11">
        <v>-71.384625825300006</v>
      </c>
      <c r="D1585" s="11">
        <v>41.748086641</v>
      </c>
      <c r="E1585" s="5">
        <v>158</v>
      </c>
      <c r="G1585" s="8">
        <v>16.753779999999999</v>
      </c>
      <c r="H1585" s="1"/>
      <c r="I1585" s="1"/>
      <c r="J1585" s="1"/>
      <c r="K1585" s="1"/>
      <c r="L1585" s="1"/>
      <c r="M1585" s="1"/>
    </row>
    <row r="1586" spans="1:13" x14ac:dyDescent="0.2">
      <c r="A1586" s="2" t="s">
        <v>3</v>
      </c>
      <c r="B1586" s="29">
        <v>42545</v>
      </c>
      <c r="C1586" s="11">
        <v>-71.384665325300006</v>
      </c>
      <c r="D1586" s="11">
        <v>41.747968141100003</v>
      </c>
      <c r="E1586" s="5">
        <v>158</v>
      </c>
      <c r="G1586" s="8">
        <v>16.753779999999999</v>
      </c>
      <c r="H1586" s="1"/>
      <c r="I1586" s="1"/>
      <c r="J1586" s="1"/>
      <c r="K1586" s="1"/>
      <c r="L1586" s="1"/>
      <c r="M1586" s="1"/>
    </row>
    <row r="1587" spans="1:13" x14ac:dyDescent="0.2">
      <c r="A1587" s="2" t="s">
        <v>3</v>
      </c>
      <c r="B1587" s="29">
        <v>42545</v>
      </c>
      <c r="C1587" s="11">
        <v>-71.384657325299997</v>
      </c>
      <c r="D1587" s="11">
        <v>41.747902141099999</v>
      </c>
      <c r="E1587" s="5">
        <v>236</v>
      </c>
      <c r="G1587" s="8">
        <v>16.824759999999998</v>
      </c>
      <c r="H1587" s="1"/>
      <c r="I1587" s="1"/>
      <c r="J1587" s="1"/>
      <c r="K1587" s="1"/>
      <c r="L1587" s="1"/>
      <c r="M1587" s="1"/>
    </row>
    <row r="1588" spans="1:13" x14ac:dyDescent="0.2">
      <c r="A1588" s="2" t="s">
        <v>3</v>
      </c>
      <c r="B1588" s="29">
        <v>42545</v>
      </c>
      <c r="C1588" s="11">
        <v>-71.384699325300005</v>
      </c>
      <c r="D1588" s="11">
        <v>41.747817807799997</v>
      </c>
      <c r="E1588" s="5">
        <v>310</v>
      </c>
      <c r="F1588" s="5">
        <v>20</v>
      </c>
      <c r="G1588" s="8">
        <v>16.892099999999999</v>
      </c>
      <c r="H1588" s="1"/>
      <c r="I1588" s="1"/>
      <c r="J1588" s="1"/>
      <c r="K1588" s="1"/>
      <c r="L1588" s="1"/>
      <c r="M1588" s="1"/>
    </row>
    <row r="1589" spans="1:13" x14ac:dyDescent="0.2">
      <c r="A1589" s="2" t="s">
        <v>3</v>
      </c>
      <c r="B1589" s="29">
        <v>42545</v>
      </c>
      <c r="C1589" s="11">
        <v>-71.384784991900005</v>
      </c>
      <c r="D1589" s="11">
        <v>41.747913641099998</v>
      </c>
      <c r="E1589" s="5">
        <v>230</v>
      </c>
      <c r="G1589" s="8">
        <v>16.819299999999998</v>
      </c>
      <c r="H1589" s="1"/>
      <c r="I1589" s="1"/>
      <c r="J1589" s="1"/>
      <c r="K1589" s="1"/>
      <c r="L1589" s="1"/>
      <c r="M1589" s="1"/>
    </row>
    <row r="1590" spans="1:13" x14ac:dyDescent="0.2">
      <c r="A1590" s="2" t="s">
        <v>3</v>
      </c>
      <c r="B1590" s="29">
        <v>42545</v>
      </c>
      <c r="C1590" s="11">
        <v>-71.384804658600004</v>
      </c>
      <c r="D1590" s="11">
        <v>41.747994807700003</v>
      </c>
      <c r="E1590" s="5">
        <v>192</v>
      </c>
      <c r="G1590" s="8">
        <v>16.78472</v>
      </c>
      <c r="H1590" s="1"/>
      <c r="I1590" s="1"/>
      <c r="J1590" s="1"/>
      <c r="K1590" s="1"/>
      <c r="L1590" s="1"/>
      <c r="M1590" s="1"/>
    </row>
    <row r="1591" spans="1:13" x14ac:dyDescent="0.2">
      <c r="A1591" s="2" t="s">
        <v>3</v>
      </c>
      <c r="B1591" s="29">
        <v>42545</v>
      </c>
      <c r="C1591" s="11">
        <v>-71.384819325199999</v>
      </c>
      <c r="D1591" s="11">
        <v>41.748018307700001</v>
      </c>
      <c r="E1591" s="5">
        <v>210</v>
      </c>
      <c r="F1591" s="5">
        <v>11</v>
      </c>
      <c r="G1591" s="8">
        <v>16.801099999999998</v>
      </c>
      <c r="H1591" s="1"/>
      <c r="I1591" s="1"/>
      <c r="J1591" s="1"/>
      <c r="K1591" s="1"/>
      <c r="L1591" s="1"/>
      <c r="M1591" s="1"/>
    </row>
    <row r="1592" spans="1:13" x14ac:dyDescent="0.2">
      <c r="A1592" s="2" t="s">
        <v>3</v>
      </c>
      <c r="B1592" s="29">
        <v>42545</v>
      </c>
      <c r="C1592" s="11">
        <v>-71.384845491899995</v>
      </c>
      <c r="D1592" s="11">
        <v>41.748108474399999</v>
      </c>
      <c r="E1592" s="5">
        <v>173</v>
      </c>
      <c r="G1592" s="8">
        <v>16.767430000000001</v>
      </c>
      <c r="H1592" s="1"/>
      <c r="I1592" s="1"/>
      <c r="J1592" s="1"/>
      <c r="K1592" s="1"/>
      <c r="L1592" s="1"/>
      <c r="M1592" s="1"/>
    </row>
    <row r="1593" spans="1:13" x14ac:dyDescent="0.2">
      <c r="A1593" s="2" t="s">
        <v>3</v>
      </c>
      <c r="B1593" s="29">
        <v>42545</v>
      </c>
      <c r="C1593" s="11">
        <v>-71.384849158600005</v>
      </c>
      <c r="D1593" s="11">
        <v>41.747988974400002</v>
      </c>
      <c r="E1593" s="5">
        <v>192</v>
      </c>
      <c r="G1593" s="8">
        <v>16.78472</v>
      </c>
      <c r="H1593" s="1"/>
      <c r="I1593" s="1"/>
      <c r="J1593" s="1"/>
      <c r="K1593" s="1"/>
      <c r="L1593" s="1"/>
      <c r="M1593" s="1"/>
    </row>
    <row r="1594" spans="1:13" x14ac:dyDescent="0.2">
      <c r="A1594" s="2" t="s">
        <v>3</v>
      </c>
      <c r="B1594" s="29">
        <v>42545</v>
      </c>
      <c r="C1594" s="11">
        <v>-71.384875825199998</v>
      </c>
      <c r="D1594" s="11">
        <v>41.747914807699999</v>
      </c>
      <c r="E1594" s="5">
        <v>247</v>
      </c>
      <c r="F1594" s="5">
        <v>10</v>
      </c>
      <c r="G1594" s="8">
        <v>16.834769999999999</v>
      </c>
      <c r="H1594" s="1"/>
      <c r="I1594" s="1"/>
      <c r="J1594" s="1"/>
      <c r="K1594" s="1"/>
      <c r="L1594" s="1"/>
      <c r="M1594" s="1"/>
    </row>
    <row r="1595" spans="1:13" x14ac:dyDescent="0.2">
      <c r="A1595" s="2" t="s">
        <v>3</v>
      </c>
      <c r="B1595" s="29">
        <v>42545</v>
      </c>
      <c r="C1595" s="11">
        <v>-71.384905658500003</v>
      </c>
      <c r="D1595" s="11">
        <v>41.747894474399999</v>
      </c>
      <c r="E1595" s="5">
        <v>256</v>
      </c>
      <c r="G1595" s="8">
        <v>16.842959999999998</v>
      </c>
      <c r="H1595" s="1"/>
      <c r="I1595" s="1"/>
      <c r="J1595" s="1"/>
      <c r="K1595" s="1"/>
      <c r="L1595" s="1"/>
      <c r="M1595" s="1"/>
    </row>
    <row r="1596" spans="1:13" x14ac:dyDescent="0.2">
      <c r="A1596" s="2" t="s">
        <v>3</v>
      </c>
      <c r="B1596" s="29">
        <v>42545</v>
      </c>
      <c r="C1596" s="11">
        <v>-71.3849729919</v>
      </c>
      <c r="D1596" s="11">
        <v>41.747950974399998</v>
      </c>
      <c r="E1596" s="5">
        <v>255</v>
      </c>
      <c r="G1596" s="8">
        <v>16.84205</v>
      </c>
      <c r="H1596" s="1"/>
      <c r="I1596" s="1"/>
      <c r="J1596" s="1"/>
      <c r="K1596" s="1"/>
      <c r="L1596" s="1"/>
      <c r="M1596" s="1"/>
    </row>
    <row r="1597" spans="1:13" x14ac:dyDescent="0.2">
      <c r="A1597" s="2" t="s">
        <v>3</v>
      </c>
      <c r="B1597" s="29">
        <v>42545</v>
      </c>
      <c r="C1597" s="11">
        <v>-71.384988658500006</v>
      </c>
      <c r="D1597" s="11">
        <v>41.748019474400003</v>
      </c>
      <c r="E1597" s="5">
        <v>234</v>
      </c>
      <c r="F1597" s="5">
        <v>10</v>
      </c>
      <c r="G1597" s="8">
        <v>16.822939999999999</v>
      </c>
      <c r="H1597" s="1"/>
      <c r="I1597" s="1"/>
      <c r="J1597" s="1"/>
      <c r="K1597" s="1"/>
      <c r="L1597" s="1"/>
      <c r="M1597" s="1"/>
    </row>
    <row r="1598" spans="1:13" x14ac:dyDescent="0.2">
      <c r="A1598" s="2" t="s">
        <v>3</v>
      </c>
      <c r="B1598" s="29">
        <v>42545</v>
      </c>
      <c r="C1598" s="11">
        <v>-71.385050325199998</v>
      </c>
      <c r="D1598" s="11">
        <v>41.748029974399998</v>
      </c>
      <c r="E1598" s="5">
        <v>188</v>
      </c>
      <c r="G1598" s="8">
        <v>16.781079999999999</v>
      </c>
      <c r="H1598" s="1"/>
      <c r="I1598" s="1"/>
      <c r="J1598" s="1"/>
      <c r="K1598" s="1"/>
      <c r="L1598" s="1"/>
      <c r="M1598" s="1"/>
    </row>
    <row r="1599" spans="1:13" x14ac:dyDescent="0.2">
      <c r="A1599" s="2" t="s">
        <v>3</v>
      </c>
      <c r="B1599" s="29">
        <v>42545</v>
      </c>
      <c r="C1599" s="11">
        <v>-71.384934491899998</v>
      </c>
      <c r="D1599" s="11">
        <v>41.7479903077</v>
      </c>
      <c r="E1599" s="5">
        <v>201</v>
      </c>
      <c r="G1599" s="8">
        <v>16.792909999999999</v>
      </c>
      <c r="H1599" s="1"/>
      <c r="I1599" s="1"/>
      <c r="J1599" s="1"/>
      <c r="K1599" s="1"/>
      <c r="L1599" s="1"/>
      <c r="M1599" s="1"/>
    </row>
    <row r="1600" spans="1:13" x14ac:dyDescent="0.2">
      <c r="A1600" s="2" t="s">
        <v>3</v>
      </c>
      <c r="B1600" s="29">
        <v>42545</v>
      </c>
      <c r="C1600" s="11">
        <v>-71.384710158600001</v>
      </c>
      <c r="D1600" s="11">
        <v>41.748046974399998</v>
      </c>
      <c r="E1600" s="5">
        <v>156</v>
      </c>
      <c r="G1600" s="8">
        <v>16.75196</v>
      </c>
      <c r="H1600" s="1"/>
      <c r="I1600" s="1"/>
      <c r="J1600" s="1"/>
      <c r="K1600" s="1"/>
      <c r="L1600" s="1"/>
      <c r="M1600" s="1"/>
    </row>
    <row r="1601" spans="1:13" x14ac:dyDescent="0.2">
      <c r="A1601" s="2" t="s">
        <v>3</v>
      </c>
      <c r="B1601" s="29">
        <v>42586</v>
      </c>
      <c r="C1601" s="11">
        <v>-71.384135658800005</v>
      </c>
      <c r="D1601" s="11">
        <v>41.747683807800001</v>
      </c>
      <c r="E1601" s="5">
        <v>258</v>
      </c>
      <c r="F1601" s="5">
        <v>21</v>
      </c>
      <c r="G1601" s="8">
        <v>22.457900000000002</v>
      </c>
      <c r="H1601" s="1"/>
      <c r="I1601" s="1"/>
      <c r="J1601" s="1"/>
      <c r="K1601" s="1"/>
      <c r="L1601" s="1"/>
      <c r="M1601" s="1"/>
    </row>
    <row r="1602" spans="1:13" x14ac:dyDescent="0.2">
      <c r="A1602" s="2" t="s">
        <v>3</v>
      </c>
      <c r="B1602" s="29">
        <v>42586</v>
      </c>
      <c r="C1602" s="11">
        <v>-71.384188658799999</v>
      </c>
      <c r="D1602" s="11">
        <v>41.747734474399998</v>
      </c>
      <c r="E1602" s="5">
        <v>216</v>
      </c>
      <c r="G1602" s="8">
        <v>18.929900000000004</v>
      </c>
      <c r="H1602" s="1"/>
      <c r="I1602" s="1"/>
      <c r="J1602" s="1"/>
      <c r="K1602" s="1"/>
      <c r="L1602" s="1"/>
      <c r="M1602" s="1"/>
    </row>
    <row r="1603" spans="1:13" x14ac:dyDescent="0.2">
      <c r="A1603" s="2" t="s">
        <v>3</v>
      </c>
      <c r="B1603" s="29">
        <v>42586</v>
      </c>
      <c r="C1603" s="11">
        <v>-71.384265825400007</v>
      </c>
      <c r="D1603" s="11">
        <v>41.747686974399997</v>
      </c>
      <c r="E1603" s="5">
        <v>282</v>
      </c>
      <c r="G1603" s="8">
        <v>24.473900000000004</v>
      </c>
      <c r="H1603" s="1"/>
      <c r="I1603" s="1"/>
      <c r="J1603" s="1"/>
      <c r="K1603" s="1"/>
      <c r="L1603" s="1"/>
      <c r="M1603" s="1"/>
    </row>
    <row r="1604" spans="1:13" x14ac:dyDescent="0.2">
      <c r="A1604" s="2" t="s">
        <v>3</v>
      </c>
      <c r="B1604" s="29">
        <v>42586</v>
      </c>
      <c r="C1604" s="11">
        <v>-71.3842874921</v>
      </c>
      <c r="D1604" s="11">
        <v>41.7477559744</v>
      </c>
      <c r="E1604" s="5">
        <v>279</v>
      </c>
      <c r="F1604" s="5">
        <v>20</v>
      </c>
      <c r="G1604" s="8">
        <v>24.221900000000002</v>
      </c>
      <c r="H1604" s="1"/>
      <c r="I1604" s="1"/>
      <c r="J1604" s="1"/>
      <c r="K1604" s="1"/>
      <c r="L1604" s="1"/>
      <c r="M1604" s="1"/>
    </row>
    <row r="1605" spans="1:13" x14ac:dyDescent="0.2">
      <c r="A1605" s="2" t="s">
        <v>3</v>
      </c>
      <c r="B1605" s="29">
        <v>42586</v>
      </c>
      <c r="C1605" s="11">
        <v>-71.384344825400007</v>
      </c>
      <c r="D1605" s="11">
        <v>41.747723474399997</v>
      </c>
      <c r="E1605" s="5">
        <v>296</v>
      </c>
      <c r="G1605" s="8">
        <v>25.649900000000002</v>
      </c>
      <c r="H1605" s="1"/>
      <c r="I1605" s="1"/>
      <c r="J1605" s="1"/>
      <c r="K1605" s="1"/>
      <c r="L1605" s="1"/>
      <c r="M1605" s="1"/>
    </row>
    <row r="1606" spans="1:13" x14ac:dyDescent="0.2">
      <c r="A1606" s="2" t="s">
        <v>3</v>
      </c>
      <c r="B1606" s="29">
        <v>42586</v>
      </c>
      <c r="C1606" s="11">
        <v>-71.384365158700007</v>
      </c>
      <c r="D1606" s="11">
        <v>41.747811807700003</v>
      </c>
      <c r="E1606" s="5">
        <v>309</v>
      </c>
      <c r="F1606" s="5">
        <v>32</v>
      </c>
      <c r="G1606" s="8">
        <v>26.741900000000005</v>
      </c>
      <c r="H1606" s="1"/>
      <c r="I1606" s="1"/>
      <c r="J1606" s="1"/>
      <c r="K1606" s="1"/>
      <c r="L1606" s="1"/>
      <c r="M1606" s="1"/>
    </row>
    <row r="1607" spans="1:13" x14ac:dyDescent="0.2">
      <c r="A1607" s="2" t="s">
        <v>3</v>
      </c>
      <c r="B1607" s="29">
        <v>42586</v>
      </c>
      <c r="C1607" s="11">
        <v>-71.384469658699999</v>
      </c>
      <c r="D1607" s="11">
        <v>41.747796474399998</v>
      </c>
      <c r="E1607" s="5">
        <v>322</v>
      </c>
      <c r="G1607" s="8">
        <v>27.833900000000003</v>
      </c>
      <c r="H1607" s="1"/>
      <c r="I1607" s="1"/>
      <c r="J1607" s="1"/>
      <c r="K1607" s="1"/>
      <c r="L1607" s="1"/>
      <c r="M1607" s="1"/>
    </row>
    <row r="1608" spans="1:13" x14ac:dyDescent="0.2">
      <c r="A1608" s="2" t="s">
        <v>3</v>
      </c>
      <c r="B1608" s="29">
        <v>42586</v>
      </c>
      <c r="C1608" s="11">
        <v>-71.384482492000004</v>
      </c>
      <c r="D1608" s="11">
        <v>41.747864474399996</v>
      </c>
      <c r="E1608" s="5">
        <v>344</v>
      </c>
      <c r="F1608" s="5">
        <v>28</v>
      </c>
      <c r="G1608" s="8">
        <v>29.681900000000002</v>
      </c>
      <c r="H1608" s="1"/>
      <c r="I1608" s="1"/>
      <c r="J1608" s="1"/>
      <c r="K1608" s="1"/>
      <c r="L1608" s="1"/>
      <c r="M1608" s="1"/>
    </row>
    <row r="1609" spans="1:13" x14ac:dyDescent="0.2">
      <c r="A1609" s="2" t="s">
        <v>3</v>
      </c>
      <c r="B1609" s="29">
        <v>42586</v>
      </c>
      <c r="C1609" s="11">
        <v>-71.384470492000005</v>
      </c>
      <c r="D1609" s="11">
        <v>41.747933641099998</v>
      </c>
      <c r="E1609" s="5">
        <v>342</v>
      </c>
      <c r="G1609" s="8">
        <v>29.513900000000003</v>
      </c>
      <c r="H1609" s="1"/>
      <c r="I1609" s="1"/>
      <c r="J1609" s="1"/>
      <c r="K1609" s="1"/>
      <c r="L1609" s="1"/>
      <c r="M1609" s="1"/>
    </row>
    <row r="1610" spans="1:13" x14ac:dyDescent="0.2">
      <c r="A1610" s="2" t="s">
        <v>3</v>
      </c>
      <c r="B1610" s="29">
        <v>42586</v>
      </c>
      <c r="C1610" s="11">
        <v>-71.384563991999997</v>
      </c>
      <c r="D1610" s="11">
        <v>41.747894641099997</v>
      </c>
      <c r="E1610" s="5">
        <v>334</v>
      </c>
      <c r="G1610" s="8">
        <v>28.841900000000003</v>
      </c>
      <c r="H1610" s="1"/>
      <c r="I1610" s="1"/>
      <c r="J1610" s="1"/>
      <c r="K1610" s="1"/>
      <c r="L1610" s="1"/>
      <c r="M1610" s="1"/>
    </row>
    <row r="1611" spans="1:13" x14ac:dyDescent="0.2">
      <c r="A1611" s="2" t="s">
        <v>3</v>
      </c>
      <c r="B1611" s="29">
        <v>42586</v>
      </c>
      <c r="C1611" s="11">
        <v>-71.384603991999995</v>
      </c>
      <c r="D1611" s="11">
        <v>41.747908974399998</v>
      </c>
      <c r="E1611" s="5">
        <v>315</v>
      </c>
      <c r="G1611" s="8">
        <v>27.245900000000002</v>
      </c>
      <c r="H1611" s="1"/>
      <c r="I1611" s="1"/>
      <c r="J1611" s="1"/>
      <c r="K1611" s="1"/>
      <c r="L1611" s="1"/>
      <c r="M1611" s="1"/>
    </row>
    <row r="1612" spans="1:13" x14ac:dyDescent="0.2">
      <c r="A1612" s="2" t="s">
        <v>3</v>
      </c>
      <c r="B1612" s="29">
        <v>42586</v>
      </c>
      <c r="C1612" s="11">
        <v>-71.384578658699994</v>
      </c>
      <c r="D1612" s="11">
        <v>41.747976141000002</v>
      </c>
      <c r="E1612" s="5">
        <v>250</v>
      </c>
      <c r="F1612" s="5">
        <v>15</v>
      </c>
      <c r="G1612" s="8">
        <v>21.785900000000002</v>
      </c>
      <c r="H1612" s="1"/>
      <c r="I1612" s="1"/>
      <c r="J1612" s="1"/>
      <c r="K1612" s="1"/>
      <c r="L1612" s="1"/>
      <c r="M1612" s="1"/>
    </row>
    <row r="1613" spans="1:13" x14ac:dyDescent="0.2">
      <c r="A1613" s="2" t="s">
        <v>3</v>
      </c>
      <c r="B1613" s="29">
        <v>42586</v>
      </c>
      <c r="C1613" s="11">
        <v>-71.384490825300006</v>
      </c>
      <c r="D1613" s="11">
        <v>41.748035141000003</v>
      </c>
      <c r="E1613" s="5">
        <v>204</v>
      </c>
      <c r="G1613" s="8">
        <v>17.921900000000004</v>
      </c>
      <c r="H1613" s="1"/>
      <c r="I1613" s="1"/>
      <c r="J1613" s="1"/>
      <c r="K1613" s="1"/>
      <c r="L1613" s="1"/>
      <c r="M1613" s="1"/>
    </row>
    <row r="1614" spans="1:13" x14ac:dyDescent="0.2">
      <c r="A1614" s="2" t="s">
        <v>3</v>
      </c>
      <c r="B1614" s="29">
        <v>42586</v>
      </c>
      <c r="C1614" s="11">
        <v>-71.384587158599999</v>
      </c>
      <c r="D1614" s="11">
        <v>41.748031640999997</v>
      </c>
      <c r="E1614" s="5">
        <v>224</v>
      </c>
      <c r="G1614" s="8">
        <v>19.601900000000004</v>
      </c>
      <c r="H1614" s="1"/>
      <c r="I1614" s="1"/>
      <c r="J1614" s="1"/>
      <c r="K1614" s="1"/>
      <c r="L1614" s="1"/>
      <c r="M1614" s="1"/>
    </row>
    <row r="1615" spans="1:13" x14ac:dyDescent="0.2">
      <c r="A1615" s="2" t="s">
        <v>3</v>
      </c>
      <c r="B1615" s="29">
        <v>42586</v>
      </c>
      <c r="C1615" s="11">
        <v>-71.384667992000004</v>
      </c>
      <c r="D1615" s="11">
        <v>41.747962474399998</v>
      </c>
      <c r="E1615" s="5">
        <v>233</v>
      </c>
      <c r="F1615" s="5">
        <v>20</v>
      </c>
      <c r="G1615" s="8">
        <v>20.357900000000004</v>
      </c>
      <c r="H1615" s="1"/>
      <c r="I1615" s="1"/>
      <c r="J1615" s="1"/>
      <c r="K1615" s="1"/>
      <c r="L1615" s="1"/>
      <c r="M1615" s="1"/>
    </row>
    <row r="1616" spans="1:13" x14ac:dyDescent="0.2">
      <c r="A1616" s="2" t="s">
        <v>3</v>
      </c>
      <c r="B1616" s="29">
        <v>42586</v>
      </c>
      <c r="C1616" s="11">
        <v>-71.384667992000004</v>
      </c>
      <c r="D1616" s="11">
        <v>41.747942474399999</v>
      </c>
      <c r="E1616" s="5">
        <v>253</v>
      </c>
      <c r="G1616" s="8">
        <v>22.037900000000004</v>
      </c>
      <c r="H1616" s="1"/>
      <c r="I1616" s="1"/>
      <c r="J1616" s="1"/>
      <c r="K1616" s="1"/>
      <c r="L1616" s="1"/>
      <c r="M1616" s="1"/>
    </row>
    <row r="1617" spans="1:13" x14ac:dyDescent="0.2">
      <c r="A1617" s="2" t="s">
        <v>3</v>
      </c>
      <c r="B1617" s="29">
        <v>42586</v>
      </c>
      <c r="C1617" s="11">
        <v>-71.384740658599995</v>
      </c>
      <c r="D1617" s="11">
        <v>41.747849641099997</v>
      </c>
      <c r="E1617" s="5">
        <v>301</v>
      </c>
      <c r="F1617" s="5">
        <v>26</v>
      </c>
      <c r="G1617" s="8">
        <v>26.069900000000004</v>
      </c>
      <c r="H1617" s="1"/>
      <c r="I1617" s="1"/>
      <c r="J1617" s="1"/>
      <c r="K1617" s="1"/>
      <c r="L1617" s="1"/>
      <c r="M1617" s="1"/>
    </row>
    <row r="1618" spans="1:13" x14ac:dyDescent="0.2">
      <c r="A1618" s="2" t="s">
        <v>3</v>
      </c>
      <c r="B1618" s="29">
        <v>42586</v>
      </c>
      <c r="C1618" s="11">
        <v>-71.3847364919</v>
      </c>
      <c r="D1618" s="11">
        <v>41.747954641100002</v>
      </c>
      <c r="E1618" s="5">
        <v>288</v>
      </c>
      <c r="G1618" s="8">
        <v>24.977900000000002</v>
      </c>
      <c r="H1618" s="1"/>
      <c r="I1618" s="1"/>
      <c r="J1618" s="1"/>
      <c r="K1618" s="1"/>
      <c r="L1618" s="1"/>
      <c r="M1618" s="1"/>
    </row>
    <row r="1619" spans="1:13" x14ac:dyDescent="0.2">
      <c r="A1619" s="2" t="s">
        <v>3</v>
      </c>
      <c r="B1619" s="29">
        <v>42586</v>
      </c>
      <c r="C1619" s="11">
        <v>-71.384703491899998</v>
      </c>
      <c r="D1619" s="11">
        <v>41.748023140999997</v>
      </c>
      <c r="E1619" s="5">
        <v>221</v>
      </c>
      <c r="G1619" s="8">
        <v>19.349900000000002</v>
      </c>
      <c r="H1619" s="1"/>
      <c r="I1619" s="1"/>
      <c r="J1619" s="1"/>
      <c r="K1619" s="1"/>
      <c r="L1619" s="1"/>
      <c r="M1619" s="1"/>
    </row>
    <row r="1620" spans="1:13" x14ac:dyDescent="0.2">
      <c r="A1620" s="2" t="s">
        <v>3</v>
      </c>
      <c r="B1620" s="29">
        <v>42586</v>
      </c>
      <c r="C1620" s="11">
        <v>-71.384695325300001</v>
      </c>
      <c r="D1620" s="11">
        <v>41.748106474399997</v>
      </c>
      <c r="E1620" s="5">
        <v>144</v>
      </c>
      <c r="F1620" s="5">
        <v>14</v>
      </c>
      <c r="G1620" s="8">
        <v>12.8819</v>
      </c>
      <c r="H1620" s="1"/>
      <c r="I1620" s="1"/>
      <c r="J1620" s="1"/>
      <c r="K1620" s="1"/>
      <c r="L1620" s="1"/>
      <c r="M1620" s="1"/>
    </row>
    <row r="1621" spans="1:13" x14ac:dyDescent="0.2">
      <c r="A1621" s="2" t="s">
        <v>3</v>
      </c>
      <c r="B1621" s="29">
        <v>42586</v>
      </c>
      <c r="C1621" s="11">
        <v>-71.384764991899999</v>
      </c>
      <c r="D1621" s="11">
        <v>41.748030641</v>
      </c>
      <c r="E1621" s="5">
        <v>224</v>
      </c>
      <c r="G1621" s="8">
        <v>19.601900000000004</v>
      </c>
      <c r="H1621" s="1"/>
      <c r="I1621" s="1"/>
      <c r="J1621" s="1"/>
      <c r="K1621" s="1"/>
      <c r="L1621" s="1"/>
      <c r="M1621" s="1"/>
    </row>
    <row r="1622" spans="1:13" x14ac:dyDescent="0.2">
      <c r="A1622" s="2" t="s">
        <v>3</v>
      </c>
      <c r="B1622" s="29">
        <v>42586</v>
      </c>
      <c r="C1622" s="11">
        <v>-71.384790325300003</v>
      </c>
      <c r="D1622" s="11">
        <v>41.747930641099998</v>
      </c>
      <c r="E1622" s="5">
        <v>286</v>
      </c>
      <c r="F1622" s="5">
        <v>20</v>
      </c>
      <c r="G1622" s="8">
        <v>24.809900000000003</v>
      </c>
      <c r="H1622" s="1"/>
      <c r="I1622" s="1"/>
      <c r="J1622" s="1"/>
      <c r="K1622" s="1"/>
      <c r="L1622" s="1"/>
      <c r="M1622" s="1"/>
    </row>
    <row r="1623" spans="1:13" x14ac:dyDescent="0.2">
      <c r="A1623" s="2" t="s">
        <v>3</v>
      </c>
      <c r="B1623" s="29">
        <v>42586</v>
      </c>
      <c r="C1623" s="11">
        <v>-71.384845325200004</v>
      </c>
      <c r="D1623" s="11">
        <v>41.7478566411</v>
      </c>
      <c r="E1623" s="5">
        <v>339</v>
      </c>
      <c r="F1623" s="5">
        <v>30</v>
      </c>
      <c r="G1623" s="8">
        <v>29.261900000000004</v>
      </c>
      <c r="H1623" s="1"/>
      <c r="I1623" s="1"/>
      <c r="J1623" s="1"/>
      <c r="K1623" s="1"/>
      <c r="L1623" s="1"/>
      <c r="M1623" s="1"/>
    </row>
    <row r="1624" spans="1:13" x14ac:dyDescent="0.2">
      <c r="A1624" s="2" t="s">
        <v>3</v>
      </c>
      <c r="B1624" s="29">
        <v>42586</v>
      </c>
      <c r="C1624" s="11">
        <v>-71.384847825199998</v>
      </c>
      <c r="D1624" s="11">
        <v>41.7479814744</v>
      </c>
      <c r="E1624" s="5">
        <v>288</v>
      </c>
      <c r="G1624" s="8">
        <v>24.977900000000002</v>
      </c>
      <c r="H1624" s="1"/>
      <c r="I1624" s="1"/>
      <c r="J1624" s="1"/>
      <c r="K1624" s="1"/>
      <c r="L1624" s="1"/>
      <c r="M1624" s="1"/>
    </row>
    <row r="1625" spans="1:13" x14ac:dyDescent="0.2">
      <c r="A1625" s="2" t="s">
        <v>3</v>
      </c>
      <c r="B1625" s="29">
        <v>42586</v>
      </c>
      <c r="C1625" s="11">
        <v>-71.384876825199996</v>
      </c>
      <c r="D1625" s="11">
        <v>41.748065307700003</v>
      </c>
      <c r="E1625" s="5">
        <v>184</v>
      </c>
      <c r="G1625" s="8">
        <v>16.241900000000001</v>
      </c>
      <c r="H1625" s="1"/>
      <c r="I1625" s="1"/>
      <c r="J1625" s="1"/>
      <c r="K1625" s="1"/>
      <c r="L1625" s="1"/>
      <c r="M1625" s="1"/>
    </row>
    <row r="1626" spans="1:13" x14ac:dyDescent="0.2">
      <c r="A1626" s="2" t="s">
        <v>3</v>
      </c>
      <c r="B1626" s="29">
        <v>42586</v>
      </c>
      <c r="C1626" s="11">
        <v>-71.384895325200006</v>
      </c>
      <c r="D1626" s="11">
        <v>41.748004141099997</v>
      </c>
      <c r="E1626" s="5">
        <v>278</v>
      </c>
      <c r="G1626" s="8">
        <v>24.137900000000002</v>
      </c>
      <c r="H1626" s="1"/>
      <c r="I1626" s="1"/>
      <c r="J1626" s="1"/>
      <c r="K1626" s="1"/>
      <c r="L1626" s="1"/>
      <c r="M1626" s="1"/>
    </row>
    <row r="1627" spans="1:13" x14ac:dyDescent="0.2">
      <c r="A1627" s="2" t="s">
        <v>3</v>
      </c>
      <c r="B1627" s="29">
        <v>42586</v>
      </c>
      <c r="C1627" s="11">
        <v>-71.384946658499999</v>
      </c>
      <c r="D1627" s="11">
        <v>41.7479058077</v>
      </c>
      <c r="E1627" s="5">
        <v>301</v>
      </c>
      <c r="F1627" s="5">
        <v>21</v>
      </c>
      <c r="G1627" s="8">
        <v>26.069900000000004</v>
      </c>
      <c r="H1627" s="1"/>
      <c r="I1627" s="1"/>
      <c r="J1627" s="1"/>
      <c r="K1627" s="1"/>
      <c r="L1627" s="1"/>
      <c r="M1627" s="1"/>
    </row>
    <row r="1628" spans="1:13" x14ac:dyDescent="0.2">
      <c r="A1628" s="2" t="s">
        <v>3</v>
      </c>
      <c r="B1628" s="29">
        <v>42586</v>
      </c>
      <c r="C1628" s="11">
        <v>-71.384926658500007</v>
      </c>
      <c r="D1628" s="11">
        <v>41.7479568077</v>
      </c>
      <c r="E1628" s="5">
        <v>313</v>
      </c>
      <c r="G1628" s="8">
        <v>27.077900000000003</v>
      </c>
      <c r="H1628" s="1"/>
      <c r="I1628" s="1"/>
      <c r="J1628" s="1"/>
      <c r="K1628" s="1"/>
      <c r="L1628" s="1"/>
      <c r="M1628" s="1"/>
    </row>
    <row r="1629" spans="1:13" x14ac:dyDescent="0.2">
      <c r="A1629" s="2" t="s">
        <v>3</v>
      </c>
      <c r="B1629" s="29">
        <v>42629</v>
      </c>
      <c r="C1629" s="11">
        <v>-71.384202492100002</v>
      </c>
      <c r="D1629" s="11">
        <v>41.747672807800001</v>
      </c>
      <c r="E1629" s="5">
        <v>239</v>
      </c>
      <c r="F1629" s="5">
        <v>20</v>
      </c>
      <c r="G1629" s="8">
        <v>24.200299999999999</v>
      </c>
      <c r="H1629" s="1"/>
      <c r="I1629" s="1"/>
      <c r="J1629" s="1"/>
      <c r="K1629" s="1"/>
      <c r="L1629" s="1"/>
      <c r="M1629" s="1"/>
    </row>
    <row r="1630" spans="1:13" x14ac:dyDescent="0.2">
      <c r="A1630" s="2" t="s">
        <v>3</v>
      </c>
      <c r="B1630" s="29">
        <v>42629</v>
      </c>
      <c r="C1630" s="11">
        <v>-71.384233825400003</v>
      </c>
      <c r="D1630" s="11">
        <v>41.747733141099999</v>
      </c>
      <c r="E1630" s="5">
        <v>280</v>
      </c>
      <c r="G1630" s="8">
        <v>25.5</v>
      </c>
      <c r="H1630" s="1"/>
      <c r="I1630" s="1"/>
      <c r="J1630" s="1"/>
      <c r="K1630" s="1"/>
      <c r="L1630" s="1"/>
      <c r="M1630" s="1"/>
    </row>
    <row r="1631" spans="1:13" x14ac:dyDescent="0.2">
      <c r="A1631" s="2" t="s">
        <v>3</v>
      </c>
      <c r="B1631" s="29">
        <v>42629</v>
      </c>
      <c r="C1631" s="11">
        <v>-71.384306158800001</v>
      </c>
      <c r="D1631" s="11">
        <v>41.747695307800001</v>
      </c>
      <c r="E1631" s="5">
        <v>269</v>
      </c>
      <c r="G1631" s="8">
        <v>25.151299999999999</v>
      </c>
      <c r="H1631" s="1"/>
      <c r="I1631" s="1"/>
      <c r="J1631" s="1"/>
      <c r="K1631" s="1"/>
      <c r="L1631" s="1"/>
      <c r="M1631" s="1"/>
    </row>
    <row r="1632" spans="1:13" x14ac:dyDescent="0.2">
      <c r="A1632" s="2" t="s">
        <v>3</v>
      </c>
      <c r="B1632" s="29">
        <v>42629</v>
      </c>
      <c r="C1632" s="11">
        <v>-71.384311492099997</v>
      </c>
      <c r="D1632" s="11">
        <v>41.747766974400001</v>
      </c>
      <c r="E1632" s="5">
        <v>377</v>
      </c>
      <c r="F1632" s="5">
        <v>31</v>
      </c>
      <c r="G1632" s="8">
        <v>28.5749</v>
      </c>
      <c r="H1632" s="1"/>
      <c r="I1632" s="1"/>
      <c r="J1632" s="1"/>
      <c r="K1632" s="1"/>
      <c r="L1632" s="1"/>
      <c r="M1632" s="1"/>
    </row>
    <row r="1633" spans="1:13" x14ac:dyDescent="0.2">
      <c r="A1633" s="2" t="s">
        <v>3</v>
      </c>
      <c r="B1633" s="29">
        <v>42629</v>
      </c>
      <c r="C1633" s="11">
        <v>-71.384407492099996</v>
      </c>
      <c r="D1633" s="11">
        <v>41.747774141100003</v>
      </c>
      <c r="E1633" s="5">
        <v>298</v>
      </c>
      <c r="G1633" s="8">
        <v>26.070599999999999</v>
      </c>
      <c r="H1633" s="1"/>
      <c r="I1633" s="1"/>
      <c r="J1633" s="1"/>
      <c r="K1633" s="1"/>
      <c r="L1633" s="1"/>
      <c r="M1633" s="1"/>
    </row>
    <row r="1634" spans="1:13" x14ac:dyDescent="0.2">
      <c r="A1634" s="2" t="s">
        <v>3</v>
      </c>
      <c r="B1634" s="29">
        <v>42629</v>
      </c>
      <c r="C1634" s="11">
        <v>-71.384421325399998</v>
      </c>
      <c r="D1634" s="11">
        <v>41.747850307699998</v>
      </c>
      <c r="E1634" s="5">
        <v>404</v>
      </c>
      <c r="G1634" s="8">
        <v>29.430799999999998</v>
      </c>
      <c r="H1634" s="1"/>
      <c r="I1634" s="1"/>
      <c r="J1634" s="1"/>
      <c r="K1634" s="1"/>
      <c r="L1634" s="1"/>
      <c r="M1634" s="1"/>
    </row>
    <row r="1635" spans="1:13" x14ac:dyDescent="0.2">
      <c r="A1635" s="2" t="s">
        <v>3</v>
      </c>
      <c r="B1635" s="29">
        <v>42629</v>
      </c>
      <c r="C1635" s="11">
        <v>-71.384514491999994</v>
      </c>
      <c r="D1635" s="11">
        <v>41.747835641099996</v>
      </c>
      <c r="E1635" s="5">
        <v>356</v>
      </c>
      <c r="F1635" s="5">
        <v>24</v>
      </c>
      <c r="G1635" s="8">
        <v>27.909199999999998</v>
      </c>
      <c r="H1635" s="1"/>
      <c r="I1635" s="1"/>
      <c r="J1635" s="1"/>
      <c r="K1635" s="1"/>
      <c r="L1635" s="1"/>
      <c r="M1635" s="1"/>
    </row>
    <row r="1636" spans="1:13" x14ac:dyDescent="0.2">
      <c r="A1636" s="2" t="s">
        <v>3</v>
      </c>
      <c r="B1636" s="29">
        <v>42629</v>
      </c>
      <c r="C1636" s="11">
        <v>-71.384582658699998</v>
      </c>
      <c r="D1636" s="11">
        <v>41.747823641099998</v>
      </c>
      <c r="E1636" s="5">
        <v>271</v>
      </c>
      <c r="G1636" s="8">
        <v>25.214700000000001</v>
      </c>
      <c r="H1636" s="1"/>
      <c r="I1636" s="1"/>
      <c r="J1636" s="1"/>
      <c r="K1636" s="1"/>
      <c r="L1636" s="1"/>
      <c r="M1636" s="1"/>
    </row>
    <row r="1637" spans="1:13" x14ac:dyDescent="0.2">
      <c r="A1637" s="2" t="s">
        <v>3</v>
      </c>
      <c r="B1637" s="29">
        <v>42629</v>
      </c>
      <c r="C1637" s="11">
        <v>-71.384473158700004</v>
      </c>
      <c r="D1637" s="11">
        <v>41.747898641100001</v>
      </c>
      <c r="E1637" s="5">
        <v>372</v>
      </c>
      <c r="G1637" s="8">
        <v>28.416399999999996</v>
      </c>
      <c r="H1637" s="1"/>
      <c r="I1637" s="1"/>
      <c r="J1637" s="1"/>
      <c r="K1637" s="1"/>
      <c r="L1637" s="1"/>
      <c r="M1637" s="1"/>
    </row>
    <row r="1638" spans="1:13" x14ac:dyDescent="0.2">
      <c r="A1638" s="2" t="s">
        <v>3</v>
      </c>
      <c r="B1638" s="29">
        <v>42629</v>
      </c>
      <c r="C1638" s="11">
        <v>-71.384463491999995</v>
      </c>
      <c r="D1638" s="11">
        <v>41.747950974399998</v>
      </c>
      <c r="E1638" s="5">
        <v>378</v>
      </c>
      <c r="F1638" s="5">
        <v>28</v>
      </c>
      <c r="G1638" s="8">
        <v>28.6066</v>
      </c>
      <c r="H1638" s="1"/>
      <c r="I1638" s="1"/>
      <c r="J1638" s="1"/>
      <c r="K1638" s="1"/>
      <c r="L1638" s="1"/>
      <c r="M1638" s="1"/>
    </row>
    <row r="1639" spans="1:13" x14ac:dyDescent="0.2">
      <c r="A1639" s="2" t="s">
        <v>3</v>
      </c>
      <c r="B1639" s="29">
        <v>42629</v>
      </c>
      <c r="C1639" s="11">
        <v>-71.384570158700001</v>
      </c>
      <c r="D1639" s="11">
        <v>41.747940307699999</v>
      </c>
      <c r="E1639" s="5">
        <v>305</v>
      </c>
      <c r="G1639" s="8">
        <v>26.292499999999997</v>
      </c>
      <c r="H1639" s="1"/>
      <c r="I1639" s="1"/>
      <c r="J1639" s="1"/>
      <c r="K1639" s="1"/>
      <c r="L1639" s="1"/>
      <c r="M1639" s="1"/>
    </row>
    <row r="1640" spans="1:13" x14ac:dyDescent="0.2">
      <c r="A1640" s="2" t="s">
        <v>3</v>
      </c>
      <c r="B1640" s="29">
        <v>42629</v>
      </c>
      <c r="C1640" s="11">
        <v>-71.383648429499999</v>
      </c>
      <c r="D1640" s="11">
        <v>41.746756540500002</v>
      </c>
      <c r="E1640" s="5">
        <v>260</v>
      </c>
      <c r="F1640" s="5">
        <v>26</v>
      </c>
      <c r="G1640" s="8">
        <v>24.866</v>
      </c>
      <c r="H1640" s="1"/>
      <c r="I1640" s="1"/>
      <c r="J1640" s="1"/>
      <c r="K1640" s="1"/>
      <c r="L1640" s="1"/>
      <c r="M1640" s="1"/>
    </row>
    <row r="1641" spans="1:13" x14ac:dyDescent="0.2">
      <c r="A1641" s="2" t="s">
        <v>3</v>
      </c>
      <c r="B1641" s="29">
        <v>42629</v>
      </c>
      <c r="C1641" s="11">
        <v>-71.384468658700001</v>
      </c>
      <c r="D1641" s="11">
        <v>41.748070807700003</v>
      </c>
      <c r="E1641" s="5">
        <v>176</v>
      </c>
      <c r="G1641" s="8">
        <v>22.203199999999999</v>
      </c>
      <c r="H1641" s="1"/>
      <c r="I1641" s="1"/>
      <c r="J1641" s="1"/>
      <c r="K1641" s="1"/>
      <c r="L1641" s="1"/>
      <c r="M1641" s="1"/>
    </row>
    <row r="1642" spans="1:13" x14ac:dyDescent="0.2">
      <c r="A1642" s="2" t="s">
        <v>3</v>
      </c>
      <c r="B1642" s="29">
        <v>42629</v>
      </c>
      <c r="C1642" s="11">
        <v>-71.384640992000001</v>
      </c>
      <c r="D1642" s="11">
        <v>41.748021141000002</v>
      </c>
      <c r="E1642" s="5">
        <v>267</v>
      </c>
      <c r="G1642" s="8">
        <v>25.087899999999998</v>
      </c>
      <c r="H1642" s="1"/>
      <c r="I1642" s="1"/>
      <c r="J1642" s="1"/>
      <c r="K1642" s="1"/>
      <c r="L1642" s="1"/>
      <c r="M1642" s="1"/>
    </row>
    <row r="1643" spans="1:13" x14ac:dyDescent="0.2">
      <c r="A1643" s="2" t="s">
        <v>3</v>
      </c>
      <c r="B1643" s="29">
        <v>42629</v>
      </c>
      <c r="C1643" s="11">
        <v>-71.384700158599998</v>
      </c>
      <c r="D1643" s="11">
        <v>41.747953141099998</v>
      </c>
      <c r="E1643" s="5">
        <v>305</v>
      </c>
      <c r="F1643" s="5">
        <v>25</v>
      </c>
      <c r="G1643" s="8">
        <v>26.292499999999997</v>
      </c>
      <c r="H1643" s="1"/>
      <c r="I1643" s="1"/>
      <c r="J1643" s="1"/>
      <c r="K1643" s="1"/>
      <c r="L1643" s="1"/>
      <c r="M1643" s="1"/>
    </row>
    <row r="1644" spans="1:13" x14ac:dyDescent="0.2">
      <c r="A1644" s="2" t="s">
        <v>3</v>
      </c>
      <c r="B1644" s="29">
        <v>42629</v>
      </c>
      <c r="C1644" s="11">
        <v>-71.384642658600001</v>
      </c>
      <c r="D1644" s="11">
        <v>41.747915974400001</v>
      </c>
      <c r="E1644" s="5">
        <v>256</v>
      </c>
      <c r="G1644" s="8">
        <v>24.739199999999997</v>
      </c>
      <c r="H1644" s="1"/>
      <c r="I1644" s="1"/>
      <c r="J1644" s="1"/>
      <c r="K1644" s="1"/>
      <c r="L1644" s="1"/>
      <c r="M1644" s="1"/>
    </row>
    <row r="1645" spans="1:13" x14ac:dyDescent="0.2">
      <c r="A1645" s="2" t="s">
        <v>3</v>
      </c>
      <c r="B1645" s="29">
        <v>42629</v>
      </c>
      <c r="C1645" s="11">
        <v>-71.3847084919</v>
      </c>
      <c r="D1645" s="11">
        <v>41.747825307699998</v>
      </c>
      <c r="E1645" s="5">
        <v>280</v>
      </c>
      <c r="F1645" s="5">
        <v>31</v>
      </c>
      <c r="G1645" s="8">
        <v>25.5</v>
      </c>
      <c r="H1645" s="1"/>
      <c r="I1645" s="1"/>
      <c r="J1645" s="1"/>
      <c r="K1645" s="1"/>
      <c r="L1645" s="1"/>
      <c r="M1645" s="1"/>
    </row>
    <row r="1646" spans="1:13" x14ac:dyDescent="0.2">
      <c r="A1646" s="2" t="s">
        <v>3</v>
      </c>
      <c r="B1646" s="29">
        <v>42629</v>
      </c>
      <c r="C1646" s="11">
        <v>-71.384687991899995</v>
      </c>
      <c r="D1646" s="11">
        <v>41.7479419744</v>
      </c>
      <c r="E1646" s="5">
        <v>313</v>
      </c>
      <c r="G1646" s="8">
        <v>26.546099999999999</v>
      </c>
      <c r="H1646" s="1"/>
      <c r="I1646" s="1"/>
      <c r="J1646" s="1"/>
      <c r="K1646" s="1"/>
      <c r="L1646" s="1"/>
      <c r="M1646" s="1"/>
    </row>
    <row r="1647" spans="1:13" x14ac:dyDescent="0.2">
      <c r="A1647" s="2" t="s">
        <v>3</v>
      </c>
      <c r="B1647" s="29">
        <v>42629</v>
      </c>
      <c r="C1647" s="11">
        <v>-71.3846711586</v>
      </c>
      <c r="D1647" s="11">
        <v>41.748020974399999</v>
      </c>
      <c r="E1647" s="5">
        <v>272</v>
      </c>
      <c r="G1647" s="8">
        <v>25.246399999999998</v>
      </c>
      <c r="H1647" s="1"/>
      <c r="I1647" s="1"/>
      <c r="J1647" s="1"/>
      <c r="K1647" s="1"/>
      <c r="L1647" s="1"/>
      <c r="M1647" s="1"/>
    </row>
    <row r="1648" spans="1:13" x14ac:dyDescent="0.2">
      <c r="A1648" s="2" t="s">
        <v>3</v>
      </c>
      <c r="B1648" s="29">
        <v>42629</v>
      </c>
      <c r="C1648" s="11">
        <v>-71.384655158599998</v>
      </c>
      <c r="D1648" s="11">
        <v>41.748137807699997</v>
      </c>
      <c r="E1648" s="5">
        <v>150</v>
      </c>
      <c r="G1648" s="8">
        <v>21.378999999999998</v>
      </c>
      <c r="H1648" s="1"/>
      <c r="I1648" s="1"/>
      <c r="J1648" s="1"/>
      <c r="K1648" s="1"/>
      <c r="L1648" s="1"/>
      <c r="M1648" s="1"/>
    </row>
    <row r="1649" spans="1:13" x14ac:dyDescent="0.2">
      <c r="A1649" s="2" t="s">
        <v>3</v>
      </c>
      <c r="B1649" s="29">
        <v>42629</v>
      </c>
      <c r="C1649" s="11">
        <v>-71.384748491899998</v>
      </c>
      <c r="D1649" s="11">
        <v>41.748020474400001</v>
      </c>
      <c r="E1649" s="5">
        <v>286</v>
      </c>
      <c r="F1649" s="5">
        <v>26</v>
      </c>
      <c r="G1649" s="8">
        <v>25.690199999999997</v>
      </c>
      <c r="H1649" s="1"/>
      <c r="I1649" s="1"/>
      <c r="J1649" s="1"/>
      <c r="K1649" s="1"/>
      <c r="L1649" s="1"/>
      <c r="M1649" s="1"/>
    </row>
    <row r="1650" spans="1:13" x14ac:dyDescent="0.2">
      <c r="A1650" s="2" t="s">
        <v>3</v>
      </c>
      <c r="B1650" s="29">
        <v>42629</v>
      </c>
      <c r="C1650" s="11">
        <v>-71.384802825199998</v>
      </c>
      <c r="D1650" s="11">
        <v>41.747943974400002</v>
      </c>
      <c r="E1650" s="5">
        <v>346</v>
      </c>
      <c r="G1650" s="8">
        <v>27.592199999999998</v>
      </c>
      <c r="H1650" s="1"/>
      <c r="I1650" s="1"/>
      <c r="J1650" s="1"/>
      <c r="K1650" s="1"/>
      <c r="L1650" s="1"/>
      <c r="M1650" s="1"/>
    </row>
    <row r="1651" spans="1:13" x14ac:dyDescent="0.2">
      <c r="A1651" s="2" t="s">
        <v>3</v>
      </c>
      <c r="B1651" s="29">
        <v>42629</v>
      </c>
      <c r="C1651" s="11">
        <v>-71.384864158599996</v>
      </c>
      <c r="D1651" s="11">
        <v>41.747855974399997</v>
      </c>
      <c r="E1651" s="5">
        <v>348</v>
      </c>
      <c r="F1651" s="5">
        <v>24</v>
      </c>
      <c r="G1651" s="8">
        <v>27.6556</v>
      </c>
      <c r="H1651" s="1"/>
      <c r="I1651" s="1"/>
      <c r="J1651" s="1"/>
      <c r="K1651" s="1"/>
      <c r="L1651" s="1"/>
      <c r="M1651" s="1"/>
    </row>
    <row r="1652" spans="1:13" x14ac:dyDescent="0.2">
      <c r="A1652" s="2" t="s">
        <v>3</v>
      </c>
      <c r="B1652" s="29">
        <v>42629</v>
      </c>
      <c r="C1652" s="11">
        <v>-71.384954825199998</v>
      </c>
      <c r="D1652" s="11">
        <v>41.747908974399998</v>
      </c>
      <c r="E1652" s="5">
        <v>322</v>
      </c>
      <c r="G1652" s="8">
        <v>26.831399999999999</v>
      </c>
      <c r="H1652" s="1"/>
      <c r="I1652" s="1"/>
      <c r="J1652" s="1"/>
      <c r="K1652" s="1"/>
      <c r="L1652" s="1"/>
      <c r="M1652" s="1"/>
    </row>
    <row r="1653" spans="1:13" x14ac:dyDescent="0.2">
      <c r="A1653" s="2" t="s">
        <v>3</v>
      </c>
      <c r="B1653" s="29">
        <v>42629</v>
      </c>
      <c r="C1653" s="11">
        <v>-71.384990325199993</v>
      </c>
      <c r="D1653" s="11">
        <v>41.747998641000002</v>
      </c>
      <c r="E1653" s="5">
        <v>349</v>
      </c>
      <c r="F1653" s="5">
        <v>30</v>
      </c>
      <c r="G1653" s="8">
        <v>27.6873</v>
      </c>
      <c r="H1653" s="1"/>
      <c r="I1653" s="1"/>
      <c r="J1653" s="1"/>
      <c r="K1653" s="1"/>
      <c r="L1653" s="1"/>
      <c r="M1653" s="1"/>
    </row>
    <row r="1654" spans="1:13" x14ac:dyDescent="0.2">
      <c r="A1654" s="2" t="s">
        <v>3</v>
      </c>
      <c r="B1654" s="29">
        <v>42629</v>
      </c>
      <c r="C1654" s="11">
        <v>-71.385050825199997</v>
      </c>
      <c r="D1654" s="11">
        <v>41.748048474400001</v>
      </c>
      <c r="E1654" s="5">
        <v>324</v>
      </c>
      <c r="G1654" s="8">
        <v>26.894799999999996</v>
      </c>
      <c r="H1654" s="1"/>
      <c r="I1654" s="1"/>
      <c r="J1654" s="1"/>
      <c r="K1654" s="1"/>
      <c r="L1654" s="1"/>
      <c r="M1654" s="1"/>
    </row>
    <row r="1655" spans="1:13" x14ac:dyDescent="0.2">
      <c r="A1655" s="2" t="s">
        <v>3</v>
      </c>
      <c r="B1655" s="29">
        <v>42629</v>
      </c>
      <c r="C1655" s="11">
        <v>-71.384943991900002</v>
      </c>
      <c r="D1655" s="11">
        <v>41.748031307700003</v>
      </c>
      <c r="E1655" s="5">
        <v>326</v>
      </c>
      <c r="F1655" s="5">
        <v>29</v>
      </c>
      <c r="G1655" s="8">
        <v>26.958199999999998</v>
      </c>
      <c r="H1655" s="1"/>
      <c r="I1655" s="1"/>
      <c r="J1655" s="1"/>
      <c r="K1655" s="1"/>
      <c r="L1655" s="1"/>
      <c r="M1655" s="1"/>
    </row>
    <row r="1656" spans="1:13" x14ac:dyDescent="0.2">
      <c r="A1656" s="2" t="s">
        <v>3</v>
      </c>
      <c r="B1656" s="29">
        <v>42629</v>
      </c>
      <c r="C1656" s="11">
        <v>-71.384856825200004</v>
      </c>
      <c r="D1656" s="11">
        <v>41.748040974399999</v>
      </c>
      <c r="E1656" s="5">
        <v>325</v>
      </c>
      <c r="G1656" s="8">
        <v>26.926499999999997</v>
      </c>
      <c r="H1656" s="1"/>
      <c r="I1656" s="1"/>
      <c r="J1656" s="1"/>
      <c r="K1656" s="1"/>
      <c r="L1656" s="1"/>
      <c r="M1656" s="1"/>
    </row>
    <row r="1657" spans="1:13" x14ac:dyDescent="0.2">
      <c r="A1657" s="2" t="s">
        <v>3</v>
      </c>
      <c r="B1657" s="29">
        <v>42650</v>
      </c>
      <c r="C1657" s="11">
        <v>-71.384170658800002</v>
      </c>
      <c r="D1657" s="11">
        <v>41.747695974400003</v>
      </c>
      <c r="E1657" s="5">
        <v>249</v>
      </c>
      <c r="F1657" s="5">
        <v>25</v>
      </c>
      <c r="G1657" s="8">
        <v>20.2013</v>
      </c>
      <c r="H1657" s="1"/>
      <c r="I1657" s="1"/>
      <c r="J1657" s="1"/>
      <c r="K1657" s="1"/>
      <c r="L1657" s="1"/>
      <c r="M1657" s="1"/>
    </row>
    <row r="1658" spans="1:13" x14ac:dyDescent="0.2">
      <c r="A1658" s="2" t="s">
        <v>3</v>
      </c>
      <c r="B1658" s="29">
        <v>42650</v>
      </c>
      <c r="C1658" s="11">
        <v>-71.384212492100005</v>
      </c>
      <c r="D1658" s="11">
        <v>41.747713474400001</v>
      </c>
      <c r="E1658" s="5">
        <v>249</v>
      </c>
      <c r="G1658" s="8">
        <v>20.2013</v>
      </c>
      <c r="H1658" s="1"/>
      <c r="I1658" s="1"/>
      <c r="J1658" s="1"/>
      <c r="K1658" s="1"/>
      <c r="L1658" s="1"/>
      <c r="M1658" s="1"/>
    </row>
    <row r="1659" spans="1:13" x14ac:dyDescent="0.2">
      <c r="A1659" s="2" t="s">
        <v>3</v>
      </c>
      <c r="B1659" s="29">
        <v>42650</v>
      </c>
      <c r="C1659" s="11">
        <v>-71.384264658800006</v>
      </c>
      <c r="D1659" s="11">
        <v>41.7476873078</v>
      </c>
      <c r="E1659" s="5">
        <v>369</v>
      </c>
      <c r="G1659" s="8">
        <v>28.877300000000002</v>
      </c>
      <c r="H1659" s="1"/>
      <c r="I1659" s="1"/>
      <c r="J1659" s="1"/>
      <c r="K1659" s="1"/>
      <c r="L1659" s="1"/>
      <c r="M1659" s="1"/>
    </row>
    <row r="1660" spans="1:13" x14ac:dyDescent="0.2">
      <c r="A1660" s="2" t="s">
        <v>3</v>
      </c>
      <c r="B1660" s="29">
        <v>42650</v>
      </c>
      <c r="C1660" s="11">
        <v>-71.384286492100003</v>
      </c>
      <c r="D1660" s="11">
        <v>41.747766307699997</v>
      </c>
      <c r="E1660" s="5">
        <v>289</v>
      </c>
      <c r="G1660" s="8">
        <v>23.093299999999999</v>
      </c>
      <c r="H1660" s="1"/>
      <c r="I1660" s="1"/>
      <c r="J1660" s="1"/>
      <c r="K1660" s="1"/>
      <c r="L1660" s="1"/>
      <c r="M1660" s="1"/>
    </row>
    <row r="1661" spans="1:13" x14ac:dyDescent="0.2">
      <c r="A1661" s="2" t="s">
        <v>3</v>
      </c>
      <c r="B1661" s="29">
        <v>42650</v>
      </c>
      <c r="C1661" s="11">
        <v>-71.384365825399996</v>
      </c>
      <c r="D1661" s="11">
        <v>41.747726641100002</v>
      </c>
      <c r="E1661" s="5">
        <v>357</v>
      </c>
      <c r="G1661" s="8">
        <v>28.009699999999999</v>
      </c>
      <c r="H1661" s="1"/>
      <c r="I1661" s="1"/>
      <c r="J1661" s="1"/>
      <c r="K1661" s="1"/>
      <c r="L1661" s="1"/>
      <c r="M1661" s="1"/>
    </row>
    <row r="1662" spans="1:13" x14ac:dyDescent="0.2">
      <c r="A1662" s="2" t="s">
        <v>3</v>
      </c>
      <c r="B1662" s="29">
        <v>42650</v>
      </c>
      <c r="C1662" s="11">
        <v>-71.384357825400002</v>
      </c>
      <c r="D1662" s="11">
        <v>41.747817641099999</v>
      </c>
      <c r="E1662" s="5">
        <v>311</v>
      </c>
      <c r="F1662" s="5">
        <v>28</v>
      </c>
      <c r="G1662" s="8">
        <v>24.683900000000001</v>
      </c>
      <c r="H1662" s="1"/>
      <c r="I1662" s="1"/>
      <c r="J1662" s="1"/>
      <c r="K1662" s="1"/>
      <c r="L1662" s="1"/>
      <c r="M1662" s="1"/>
    </row>
    <row r="1663" spans="1:13" x14ac:dyDescent="0.2">
      <c r="A1663" s="2" t="s">
        <v>3</v>
      </c>
      <c r="B1663" s="29">
        <v>42650</v>
      </c>
      <c r="C1663" s="11">
        <v>-71.384425825400001</v>
      </c>
      <c r="D1663" s="11">
        <v>41.747789474400001</v>
      </c>
      <c r="E1663" s="5">
        <v>356</v>
      </c>
      <c r="G1663" s="8">
        <v>27.9374</v>
      </c>
      <c r="H1663" s="1"/>
      <c r="I1663" s="1"/>
      <c r="J1663" s="1"/>
      <c r="K1663" s="1"/>
      <c r="L1663" s="1"/>
      <c r="M1663" s="1"/>
    </row>
    <row r="1664" spans="1:13" x14ac:dyDescent="0.2">
      <c r="A1664" s="2" t="s">
        <v>3</v>
      </c>
      <c r="B1664" s="29">
        <v>42650</v>
      </c>
      <c r="C1664" s="11">
        <v>-71.384409825399999</v>
      </c>
      <c r="D1664" s="11">
        <v>41.747832641099997</v>
      </c>
      <c r="E1664" s="5">
        <v>336</v>
      </c>
      <c r="G1664" s="8">
        <v>26.491399999999999</v>
      </c>
      <c r="H1664" s="1"/>
      <c r="I1664" s="1"/>
      <c r="J1664" s="1"/>
      <c r="K1664" s="1"/>
      <c r="L1664" s="1"/>
      <c r="M1664" s="1"/>
    </row>
    <row r="1665" spans="1:13" x14ac:dyDescent="0.2">
      <c r="A1665" s="2" t="s">
        <v>3</v>
      </c>
      <c r="B1665" s="29">
        <v>42650</v>
      </c>
      <c r="C1665" s="11">
        <v>-71.384456825399994</v>
      </c>
      <c r="D1665" s="11">
        <v>41.747809807700001</v>
      </c>
      <c r="E1665" s="5">
        <v>345</v>
      </c>
      <c r="F1665" s="5">
        <v>21</v>
      </c>
      <c r="G1665" s="8">
        <v>27.142099999999999</v>
      </c>
      <c r="H1665" s="1"/>
      <c r="I1665" s="1"/>
      <c r="J1665" s="1"/>
      <c r="K1665" s="1"/>
      <c r="L1665" s="1"/>
      <c r="M1665" s="1"/>
    </row>
    <row r="1666" spans="1:13" x14ac:dyDescent="0.2">
      <c r="A1666" s="2" t="s">
        <v>3</v>
      </c>
      <c r="B1666" s="29">
        <v>42650</v>
      </c>
      <c r="C1666" s="11">
        <v>-71.384449492000002</v>
      </c>
      <c r="D1666" s="11">
        <v>41.747861974400003</v>
      </c>
      <c r="E1666" s="5">
        <v>355</v>
      </c>
      <c r="G1666" s="8">
        <v>27.865100000000002</v>
      </c>
      <c r="H1666" s="1"/>
      <c r="I1666" s="1"/>
      <c r="J1666" s="1"/>
      <c r="K1666" s="1"/>
      <c r="L1666" s="1"/>
      <c r="M1666" s="1"/>
    </row>
    <row r="1667" spans="1:13" x14ac:dyDescent="0.2">
      <c r="A1667" s="2" t="s">
        <v>3</v>
      </c>
      <c r="B1667" s="29">
        <v>42650</v>
      </c>
      <c r="C1667" s="11">
        <v>-71.384455158700007</v>
      </c>
      <c r="D1667" s="11">
        <v>41.7479088077</v>
      </c>
      <c r="E1667" s="5">
        <v>356</v>
      </c>
      <c r="F1667" s="5">
        <v>29</v>
      </c>
      <c r="G1667" s="8">
        <v>27.9374</v>
      </c>
      <c r="H1667" s="1"/>
      <c r="I1667" s="1"/>
      <c r="J1667" s="1"/>
      <c r="K1667" s="1"/>
      <c r="L1667" s="1"/>
      <c r="M1667" s="1"/>
    </row>
    <row r="1668" spans="1:13" x14ac:dyDescent="0.2">
      <c r="A1668" s="2" t="s">
        <v>3</v>
      </c>
      <c r="B1668" s="29">
        <v>42650</v>
      </c>
      <c r="C1668" s="11">
        <v>-71.384523825299993</v>
      </c>
      <c r="D1668" s="11">
        <v>41.747890807700003</v>
      </c>
      <c r="E1668" s="5">
        <v>345</v>
      </c>
      <c r="G1668" s="8">
        <v>27.142099999999999</v>
      </c>
      <c r="H1668" s="1"/>
      <c r="I1668" s="1"/>
      <c r="J1668" s="1"/>
      <c r="K1668" s="1"/>
      <c r="L1668" s="1"/>
      <c r="M1668" s="1"/>
    </row>
    <row r="1669" spans="1:13" x14ac:dyDescent="0.2">
      <c r="A1669" s="2" t="s">
        <v>3</v>
      </c>
      <c r="B1669" s="29">
        <v>42650</v>
      </c>
      <c r="C1669" s="11">
        <v>-71.384599492000007</v>
      </c>
      <c r="D1669" s="11">
        <v>41.747924640999997</v>
      </c>
      <c r="E1669" s="5">
        <v>302</v>
      </c>
      <c r="G1669" s="8">
        <v>24.033200000000001</v>
      </c>
      <c r="H1669" s="1"/>
      <c r="I1669" s="1"/>
      <c r="J1669" s="1"/>
      <c r="K1669" s="1"/>
      <c r="L1669" s="1"/>
      <c r="M1669" s="1"/>
    </row>
    <row r="1670" spans="1:13" x14ac:dyDescent="0.2">
      <c r="A1670" s="2" t="s">
        <v>3</v>
      </c>
      <c r="B1670" s="29">
        <v>42650</v>
      </c>
      <c r="C1670" s="11">
        <v>-71.384524491999997</v>
      </c>
      <c r="D1670" s="11">
        <v>41.747959641000001</v>
      </c>
      <c r="E1670" s="5">
        <v>307</v>
      </c>
      <c r="F1670" s="5">
        <v>27</v>
      </c>
      <c r="G1670" s="8">
        <v>24.3947</v>
      </c>
      <c r="H1670" s="1"/>
      <c r="I1670" s="1"/>
      <c r="J1670" s="1"/>
      <c r="K1670" s="1"/>
      <c r="L1670" s="1"/>
      <c r="M1670" s="1"/>
    </row>
    <row r="1671" spans="1:13" x14ac:dyDescent="0.2">
      <c r="A1671" s="2" t="s">
        <v>3</v>
      </c>
      <c r="B1671" s="29">
        <v>42650</v>
      </c>
      <c r="C1671" s="11">
        <v>-71.384507825300005</v>
      </c>
      <c r="D1671" s="11">
        <v>41.7480523077</v>
      </c>
      <c r="E1671" s="5">
        <v>266</v>
      </c>
      <c r="G1671" s="8">
        <v>21.430399999999999</v>
      </c>
      <c r="H1671" s="1"/>
      <c r="I1671" s="1"/>
      <c r="J1671" s="1"/>
      <c r="K1671" s="1"/>
      <c r="L1671" s="1"/>
      <c r="M1671" s="1"/>
    </row>
    <row r="1672" spans="1:13" x14ac:dyDescent="0.2">
      <c r="A1672" s="2" t="s">
        <v>3</v>
      </c>
      <c r="B1672" s="29">
        <v>42650</v>
      </c>
      <c r="C1672" s="11">
        <v>-71.384582492000007</v>
      </c>
      <c r="D1672" s="11">
        <v>41.748107140999998</v>
      </c>
      <c r="E1672" s="5">
        <v>252</v>
      </c>
      <c r="F1672" s="5">
        <v>15</v>
      </c>
      <c r="G1672" s="8">
        <v>20.418199999999999</v>
      </c>
      <c r="H1672" s="1"/>
      <c r="I1672" s="1"/>
      <c r="J1672" s="1"/>
      <c r="K1672" s="1"/>
      <c r="L1672" s="1"/>
      <c r="M1672" s="1"/>
    </row>
    <row r="1673" spans="1:13" x14ac:dyDescent="0.2">
      <c r="A1673" s="2" t="s">
        <v>3</v>
      </c>
      <c r="B1673" s="29">
        <v>42650</v>
      </c>
      <c r="C1673" s="11">
        <v>-71.384597658600001</v>
      </c>
      <c r="D1673" s="11">
        <v>41.748019640999999</v>
      </c>
      <c r="E1673" s="5">
        <v>262</v>
      </c>
      <c r="G1673" s="8">
        <v>21.141200000000001</v>
      </c>
      <c r="H1673" s="1"/>
      <c r="I1673" s="1"/>
      <c r="J1673" s="1"/>
      <c r="K1673" s="1"/>
      <c r="L1673" s="1"/>
      <c r="M1673" s="1"/>
    </row>
    <row r="1674" spans="1:13" x14ac:dyDescent="0.2">
      <c r="A1674" s="2" t="s">
        <v>3</v>
      </c>
      <c r="B1674" s="29">
        <v>42650</v>
      </c>
      <c r="C1674" s="11">
        <v>-71.384630658600003</v>
      </c>
      <c r="D1674" s="11">
        <v>41.747966141100001</v>
      </c>
      <c r="E1674" s="5">
        <v>247</v>
      </c>
      <c r="G1674" s="8">
        <v>20.056699999999999</v>
      </c>
      <c r="H1674" s="1"/>
      <c r="I1674" s="1"/>
      <c r="J1674" s="1"/>
      <c r="K1674" s="1"/>
      <c r="L1674" s="1"/>
      <c r="M1674" s="1"/>
    </row>
    <row r="1675" spans="1:13" x14ac:dyDescent="0.2">
      <c r="A1675" s="2" t="s">
        <v>3</v>
      </c>
      <c r="B1675" s="29">
        <v>42650</v>
      </c>
      <c r="C1675" s="11">
        <v>-71.384677991900006</v>
      </c>
      <c r="D1675" s="11">
        <v>41.748042474400002</v>
      </c>
      <c r="E1675" s="5">
        <v>248</v>
      </c>
      <c r="F1675" s="5">
        <v>18</v>
      </c>
      <c r="G1675" s="8">
        <v>20.129000000000001</v>
      </c>
      <c r="H1675" s="1"/>
      <c r="I1675" s="1"/>
      <c r="J1675" s="1"/>
      <c r="K1675" s="1"/>
      <c r="L1675" s="1"/>
      <c r="M1675" s="1"/>
    </row>
    <row r="1676" spans="1:13" x14ac:dyDescent="0.2">
      <c r="A1676" s="2" t="s">
        <v>3</v>
      </c>
      <c r="B1676" s="29">
        <v>42650</v>
      </c>
      <c r="C1676" s="11">
        <v>-71.384685325299998</v>
      </c>
      <c r="D1676" s="11">
        <v>41.748156641000001</v>
      </c>
      <c r="E1676" s="5">
        <v>187</v>
      </c>
      <c r="G1676" s="8">
        <v>15.718700000000002</v>
      </c>
      <c r="H1676" s="1"/>
      <c r="I1676" s="1"/>
      <c r="J1676" s="1"/>
      <c r="K1676" s="1"/>
      <c r="L1676" s="1"/>
      <c r="M1676" s="1"/>
    </row>
    <row r="1677" spans="1:13" x14ac:dyDescent="0.2">
      <c r="A1677" s="2" t="s">
        <v>3</v>
      </c>
      <c r="B1677" s="29">
        <v>42650</v>
      </c>
      <c r="C1677" s="11">
        <v>-71.384656825299999</v>
      </c>
      <c r="D1677" s="11">
        <v>41.747979974400003</v>
      </c>
      <c r="E1677" s="5">
        <v>262</v>
      </c>
      <c r="G1677" s="8">
        <v>21.141200000000001</v>
      </c>
      <c r="H1677" s="1"/>
      <c r="I1677" s="1"/>
      <c r="J1677" s="1"/>
      <c r="K1677" s="1"/>
      <c r="L1677" s="1"/>
      <c r="M1677" s="1"/>
    </row>
    <row r="1678" spans="1:13" x14ac:dyDescent="0.2">
      <c r="A1678" s="2" t="s">
        <v>3</v>
      </c>
      <c r="B1678" s="29">
        <v>42650</v>
      </c>
      <c r="C1678" s="11">
        <v>-71.384658825299994</v>
      </c>
      <c r="D1678" s="11">
        <v>41.747923974400003</v>
      </c>
      <c r="E1678" s="5">
        <v>270</v>
      </c>
      <c r="G1678" s="8">
        <v>21.7196</v>
      </c>
      <c r="H1678" s="1"/>
      <c r="I1678" s="1"/>
      <c r="J1678" s="1"/>
      <c r="K1678" s="1"/>
      <c r="L1678" s="1"/>
      <c r="M1678" s="1"/>
    </row>
    <row r="1679" spans="1:13" x14ac:dyDescent="0.2">
      <c r="A1679" s="2" t="s">
        <v>3</v>
      </c>
      <c r="B1679" s="29">
        <v>42650</v>
      </c>
      <c r="C1679" s="11">
        <v>-71.384722325300004</v>
      </c>
      <c r="D1679" s="11">
        <v>41.747863641099997</v>
      </c>
      <c r="E1679" s="5">
        <v>356</v>
      </c>
      <c r="F1679" s="5">
        <v>26</v>
      </c>
      <c r="G1679" s="8">
        <v>27.9374</v>
      </c>
      <c r="H1679" s="1"/>
      <c r="I1679" s="1"/>
      <c r="J1679" s="1"/>
      <c r="K1679" s="1"/>
      <c r="L1679" s="1"/>
      <c r="M1679" s="1"/>
    </row>
    <row r="1680" spans="1:13" x14ac:dyDescent="0.2">
      <c r="A1680" s="2" t="s">
        <v>3</v>
      </c>
      <c r="B1680" s="29">
        <v>42650</v>
      </c>
      <c r="C1680" s="11">
        <v>-71.384733991900006</v>
      </c>
      <c r="D1680" s="11">
        <v>41.7479271411</v>
      </c>
      <c r="E1680" s="5">
        <v>284</v>
      </c>
      <c r="G1680" s="8">
        <v>22.7318</v>
      </c>
      <c r="H1680" s="1"/>
      <c r="I1680" s="1"/>
      <c r="J1680" s="1"/>
      <c r="K1680" s="1"/>
      <c r="L1680" s="1"/>
      <c r="M1680" s="1"/>
    </row>
    <row r="1681" spans="1:13" x14ac:dyDescent="0.2">
      <c r="A1681" s="2" t="s">
        <v>3</v>
      </c>
      <c r="B1681" s="29">
        <v>42650</v>
      </c>
      <c r="C1681" s="11">
        <v>-71.3847589919</v>
      </c>
      <c r="D1681" s="11">
        <v>41.748037807700001</v>
      </c>
      <c r="E1681" s="5">
        <v>282</v>
      </c>
      <c r="F1681" s="5">
        <v>23</v>
      </c>
      <c r="G1681" s="8">
        <v>22.587199999999999</v>
      </c>
      <c r="H1681" s="1"/>
      <c r="I1681" s="1"/>
      <c r="J1681" s="1"/>
      <c r="K1681" s="1"/>
      <c r="L1681" s="1"/>
      <c r="M1681" s="1"/>
    </row>
    <row r="1682" spans="1:13" x14ac:dyDescent="0.2">
      <c r="A1682" s="2" t="s">
        <v>3</v>
      </c>
      <c r="B1682" s="29">
        <v>42650</v>
      </c>
      <c r="C1682" s="11">
        <v>-71.3848231586</v>
      </c>
      <c r="D1682" s="11">
        <v>41.748154141000001</v>
      </c>
      <c r="E1682" s="5">
        <v>227</v>
      </c>
      <c r="F1682" s="5">
        <v>16</v>
      </c>
      <c r="G1682" s="8">
        <v>18.610700000000001</v>
      </c>
      <c r="H1682" s="1"/>
      <c r="I1682" s="1"/>
      <c r="J1682" s="1"/>
      <c r="K1682" s="1"/>
      <c r="L1682" s="1"/>
      <c r="M1682" s="1"/>
    </row>
    <row r="1683" spans="1:13" x14ac:dyDescent="0.2">
      <c r="A1683" s="2" t="s">
        <v>3</v>
      </c>
      <c r="B1683" s="29">
        <v>42650</v>
      </c>
      <c r="C1683" s="11">
        <v>-71.384833491899997</v>
      </c>
      <c r="D1683" s="11">
        <v>41.748006140999998</v>
      </c>
      <c r="E1683" s="5">
        <v>302</v>
      </c>
      <c r="G1683" s="8">
        <v>24.033200000000001</v>
      </c>
      <c r="H1683" s="1"/>
      <c r="I1683" s="1"/>
      <c r="J1683" s="1"/>
      <c r="K1683" s="1"/>
      <c r="L1683" s="1"/>
      <c r="M1683" s="1"/>
    </row>
    <row r="1684" spans="1:13" x14ac:dyDescent="0.2">
      <c r="A1684" s="2" t="s">
        <v>3</v>
      </c>
      <c r="B1684" s="29">
        <v>42650</v>
      </c>
      <c r="C1684" s="11">
        <v>-71.384888658500003</v>
      </c>
      <c r="D1684" s="11">
        <v>41.748111974399997</v>
      </c>
      <c r="E1684" s="5">
        <v>238</v>
      </c>
      <c r="G1684" s="8">
        <v>19.405999999999999</v>
      </c>
      <c r="H1684" s="1"/>
      <c r="I1684" s="1"/>
      <c r="J1684" s="1"/>
      <c r="K1684" s="1"/>
      <c r="L1684" s="1"/>
      <c r="M1684" s="1"/>
    </row>
    <row r="1685" spans="1:13" x14ac:dyDescent="0.2">
      <c r="A1685" s="2" t="s">
        <v>3</v>
      </c>
      <c r="B1685" s="29">
        <v>42650</v>
      </c>
      <c r="C1685" s="11">
        <v>-71.3849279919</v>
      </c>
      <c r="D1685" s="11">
        <v>41.748047307699998</v>
      </c>
      <c r="E1685" s="5">
        <v>280</v>
      </c>
      <c r="F1685" s="5">
        <v>23</v>
      </c>
      <c r="G1685" s="8">
        <v>22.442599999999999</v>
      </c>
      <c r="H1685" s="1"/>
      <c r="I1685" s="1"/>
      <c r="J1685" s="1"/>
      <c r="K1685" s="1"/>
      <c r="L1685" s="1"/>
      <c r="M1685" s="1"/>
    </row>
    <row r="1686" spans="1:13" x14ac:dyDescent="0.2">
      <c r="A1686" s="2" t="s">
        <v>3</v>
      </c>
      <c r="B1686" s="29">
        <v>42650</v>
      </c>
      <c r="C1686" s="11">
        <v>-71.384992325200002</v>
      </c>
      <c r="D1686" s="11">
        <v>41.747963974400001</v>
      </c>
      <c r="E1686" s="5">
        <v>352</v>
      </c>
      <c r="G1686" s="8">
        <v>27.648199999999999</v>
      </c>
      <c r="H1686" s="1"/>
      <c r="I1686" s="1"/>
      <c r="J1686" s="1"/>
      <c r="K1686" s="1"/>
      <c r="L1686" s="1"/>
      <c r="M1686" s="1"/>
    </row>
    <row r="1687" spans="1:13" x14ac:dyDescent="0.2">
      <c r="A1687" s="2" t="s">
        <v>3</v>
      </c>
      <c r="B1687" s="29">
        <v>42650</v>
      </c>
      <c r="C1687" s="11">
        <v>-71.385017991799998</v>
      </c>
      <c r="D1687" s="11">
        <v>41.748020640999997</v>
      </c>
      <c r="E1687" s="5">
        <v>359</v>
      </c>
      <c r="G1687" s="8">
        <v>28.154299999999999</v>
      </c>
      <c r="H1687" s="1"/>
      <c r="I1687" s="1"/>
      <c r="J1687" s="1"/>
      <c r="K1687" s="1"/>
      <c r="L1687" s="1"/>
      <c r="M1687" s="1"/>
    </row>
    <row r="1688" spans="1:13" x14ac:dyDescent="0.2">
      <c r="A1688" s="2" t="s">
        <v>3</v>
      </c>
      <c r="B1688" s="29">
        <v>42650</v>
      </c>
      <c r="C1688" s="11">
        <v>-71.385063825200007</v>
      </c>
      <c r="D1688" s="11">
        <v>41.748069974400003</v>
      </c>
      <c r="E1688" s="5">
        <v>295</v>
      </c>
      <c r="F1688" s="5">
        <v>29</v>
      </c>
      <c r="G1688" s="8">
        <v>23.527100000000001</v>
      </c>
      <c r="H1688" s="1"/>
      <c r="I1688" s="1"/>
      <c r="J1688" s="1"/>
      <c r="K1688" s="1"/>
      <c r="L1688" s="1"/>
      <c r="M1688" s="1"/>
    </row>
    <row r="1689" spans="1:13" x14ac:dyDescent="0.2">
      <c r="A1689" s="2" t="s">
        <v>3</v>
      </c>
      <c r="B1689" s="29">
        <v>42671</v>
      </c>
      <c r="C1689" s="11">
        <v>-71.384202158799994</v>
      </c>
      <c r="D1689" s="11">
        <v>41.747663474399999</v>
      </c>
      <c r="E1689" s="5">
        <v>144</v>
      </c>
      <c r="G1689" s="8">
        <v>21.0152</v>
      </c>
      <c r="H1689" s="1"/>
      <c r="I1689" s="1"/>
      <c r="J1689" s="1"/>
      <c r="K1689" s="1"/>
      <c r="L1689" s="1"/>
      <c r="M1689" s="1"/>
    </row>
    <row r="1690" spans="1:13" x14ac:dyDescent="0.2">
      <c r="A1690" s="2" t="s">
        <v>3</v>
      </c>
      <c r="B1690" s="29">
        <v>42671</v>
      </c>
      <c r="C1690" s="11">
        <v>-71.384181158800004</v>
      </c>
      <c r="D1690" s="11">
        <v>41.747736807700001</v>
      </c>
      <c r="E1690" s="5">
        <v>233</v>
      </c>
      <c r="F1690" s="5">
        <v>24</v>
      </c>
      <c r="G1690" s="8">
        <v>24.601900000000001</v>
      </c>
      <c r="H1690" s="1"/>
      <c r="I1690" s="1"/>
      <c r="J1690" s="1"/>
      <c r="K1690" s="1"/>
      <c r="L1690" s="1"/>
      <c r="M1690" s="1"/>
    </row>
    <row r="1691" spans="1:13" x14ac:dyDescent="0.2">
      <c r="A1691" s="2" t="s">
        <v>3</v>
      </c>
      <c r="B1691" s="29">
        <v>42671</v>
      </c>
      <c r="C1691" s="11">
        <v>-71.384280492100004</v>
      </c>
      <c r="D1691" s="11">
        <v>41.747674141099999</v>
      </c>
      <c r="E1691" s="5">
        <v>206</v>
      </c>
      <c r="G1691" s="8">
        <v>23.5138</v>
      </c>
      <c r="H1691" s="1"/>
      <c r="I1691" s="1"/>
      <c r="J1691" s="1"/>
      <c r="K1691" s="1"/>
      <c r="L1691" s="1"/>
      <c r="M1691" s="1"/>
    </row>
    <row r="1692" spans="1:13" x14ac:dyDescent="0.2">
      <c r="A1692" s="2" t="s">
        <v>3</v>
      </c>
      <c r="B1692" s="29">
        <v>42671</v>
      </c>
      <c r="C1692" s="11">
        <v>-71.384307325400002</v>
      </c>
      <c r="D1692" s="11">
        <v>41.747681141100003</v>
      </c>
      <c r="E1692" s="5">
        <v>205</v>
      </c>
      <c r="G1692" s="8">
        <v>23.473500000000001</v>
      </c>
      <c r="H1692" s="1"/>
      <c r="I1692" s="1"/>
      <c r="J1692" s="1"/>
      <c r="K1692" s="1"/>
      <c r="L1692" s="1"/>
      <c r="M1692" s="1"/>
    </row>
    <row r="1693" spans="1:13" x14ac:dyDescent="0.2">
      <c r="A1693" s="2" t="s">
        <v>3</v>
      </c>
      <c r="B1693" s="29">
        <v>42671</v>
      </c>
      <c r="C1693" s="11">
        <v>-71.384314492100003</v>
      </c>
      <c r="D1693" s="11">
        <v>41.747742307800003</v>
      </c>
      <c r="E1693" s="5">
        <v>256</v>
      </c>
      <c r="F1693" s="5">
        <v>24</v>
      </c>
      <c r="G1693" s="8">
        <v>25.5288</v>
      </c>
      <c r="H1693" s="1"/>
      <c r="I1693" s="1"/>
      <c r="J1693" s="1"/>
      <c r="K1693" s="1"/>
      <c r="L1693" s="1"/>
      <c r="M1693" s="1"/>
    </row>
    <row r="1694" spans="1:13" x14ac:dyDescent="0.2">
      <c r="A1694" s="2" t="s">
        <v>3</v>
      </c>
      <c r="B1694" s="29">
        <v>42671</v>
      </c>
      <c r="C1694" s="11">
        <v>-71.384349158700005</v>
      </c>
      <c r="D1694" s="11">
        <v>41.747737141100004</v>
      </c>
      <c r="E1694" s="5">
        <v>248</v>
      </c>
      <c r="G1694" s="8">
        <v>25.206400000000002</v>
      </c>
      <c r="H1694" s="1"/>
      <c r="I1694" s="1"/>
      <c r="J1694" s="1"/>
      <c r="K1694" s="1"/>
      <c r="L1694" s="1"/>
      <c r="M1694" s="1"/>
    </row>
    <row r="1695" spans="1:13" x14ac:dyDescent="0.2">
      <c r="A1695" s="2" t="s">
        <v>3</v>
      </c>
      <c r="B1695" s="29">
        <v>42671</v>
      </c>
      <c r="C1695" s="11">
        <v>-71.384354158700006</v>
      </c>
      <c r="D1695" s="11">
        <v>41.747816307699999</v>
      </c>
      <c r="E1695" s="5">
        <v>307</v>
      </c>
      <c r="F1695" s="5">
        <v>27</v>
      </c>
      <c r="G1695" s="8">
        <v>27.584099999999999</v>
      </c>
      <c r="H1695" s="1"/>
      <c r="I1695" s="1"/>
      <c r="J1695" s="1"/>
      <c r="K1695" s="1"/>
      <c r="L1695" s="1"/>
      <c r="M1695" s="1"/>
    </row>
    <row r="1696" spans="1:13" x14ac:dyDescent="0.2">
      <c r="A1696" s="2" t="s">
        <v>3</v>
      </c>
      <c r="B1696" s="29">
        <v>42671</v>
      </c>
      <c r="C1696" s="11">
        <v>-71.384432158699994</v>
      </c>
      <c r="D1696" s="11">
        <v>41.7477976411</v>
      </c>
      <c r="E1696" s="5">
        <v>256</v>
      </c>
      <c r="F1696" s="5">
        <v>28</v>
      </c>
      <c r="G1696" s="8">
        <v>25.5288</v>
      </c>
      <c r="H1696" s="1"/>
      <c r="I1696" s="1"/>
      <c r="J1696" s="1"/>
      <c r="K1696" s="1"/>
      <c r="L1696" s="1"/>
      <c r="M1696" s="1"/>
    </row>
    <row r="1697" spans="1:13" x14ac:dyDescent="0.2">
      <c r="A1697" s="2" t="s">
        <v>3</v>
      </c>
      <c r="B1697" s="29">
        <v>42671</v>
      </c>
      <c r="C1697" s="11">
        <v>-71.384416658700005</v>
      </c>
      <c r="D1697" s="11">
        <v>41.747871974399999</v>
      </c>
      <c r="E1697" s="5">
        <v>332</v>
      </c>
      <c r="G1697" s="8">
        <v>28.5916</v>
      </c>
      <c r="H1697" s="1"/>
      <c r="I1697" s="1"/>
      <c r="J1697" s="1"/>
      <c r="K1697" s="1"/>
      <c r="L1697" s="1"/>
      <c r="M1697" s="1"/>
    </row>
    <row r="1698" spans="1:13" x14ac:dyDescent="0.2">
      <c r="A1698" s="2" t="s">
        <v>3</v>
      </c>
      <c r="B1698" s="29">
        <v>42671</v>
      </c>
      <c r="C1698" s="11">
        <v>-71.384481325400003</v>
      </c>
      <c r="D1698" s="11">
        <v>41.747831141100001</v>
      </c>
      <c r="E1698" s="5">
        <v>292</v>
      </c>
      <c r="F1698" s="5">
        <v>28</v>
      </c>
      <c r="G1698" s="8">
        <v>26.979600000000001</v>
      </c>
      <c r="H1698" s="1"/>
      <c r="I1698" s="1"/>
      <c r="J1698" s="1"/>
      <c r="K1698" s="1"/>
      <c r="L1698" s="1"/>
      <c r="M1698" s="1"/>
    </row>
    <row r="1699" spans="1:13" x14ac:dyDescent="0.2">
      <c r="A1699" s="2" t="s">
        <v>3</v>
      </c>
      <c r="B1699" s="29">
        <v>42671</v>
      </c>
      <c r="C1699" s="11">
        <v>-71.384548825300001</v>
      </c>
      <c r="D1699" s="11">
        <v>41.747811974400001</v>
      </c>
      <c r="E1699" s="5">
        <v>220</v>
      </c>
      <c r="G1699" s="8">
        <v>24.077999999999999</v>
      </c>
      <c r="H1699" s="1"/>
      <c r="I1699" s="1"/>
      <c r="J1699" s="1"/>
      <c r="K1699" s="1"/>
      <c r="L1699" s="1"/>
      <c r="M1699" s="1"/>
    </row>
    <row r="1700" spans="1:13" x14ac:dyDescent="0.2">
      <c r="A1700" s="2" t="s">
        <v>3</v>
      </c>
      <c r="B1700" s="29">
        <v>42671</v>
      </c>
      <c r="C1700" s="11">
        <v>-71.384517991999999</v>
      </c>
      <c r="D1700" s="11">
        <v>41.747876141100001</v>
      </c>
      <c r="E1700" s="5">
        <v>324</v>
      </c>
      <c r="G1700" s="8">
        <v>28.269200000000001</v>
      </c>
      <c r="H1700" s="1"/>
      <c r="I1700" s="1"/>
      <c r="J1700" s="1"/>
      <c r="K1700" s="1"/>
      <c r="L1700" s="1"/>
      <c r="M1700" s="1"/>
    </row>
    <row r="1701" spans="1:13" x14ac:dyDescent="0.2">
      <c r="A1701" s="2" t="s">
        <v>3</v>
      </c>
      <c r="B1701" s="29">
        <v>42671</v>
      </c>
      <c r="C1701" s="11">
        <v>-71.384469825400004</v>
      </c>
      <c r="D1701" s="11">
        <v>41.747963974400001</v>
      </c>
      <c r="E1701" s="5">
        <v>336</v>
      </c>
      <c r="F1701" s="5">
        <v>30</v>
      </c>
      <c r="G1701" s="8">
        <v>28.752800000000001</v>
      </c>
      <c r="H1701" s="1"/>
      <c r="I1701" s="1"/>
      <c r="J1701" s="1"/>
      <c r="K1701" s="1"/>
      <c r="L1701" s="1"/>
      <c r="M1701" s="1"/>
    </row>
    <row r="1702" spans="1:13" x14ac:dyDescent="0.2">
      <c r="A1702" s="2" t="s">
        <v>3</v>
      </c>
      <c r="B1702" s="29">
        <v>42671</v>
      </c>
      <c r="C1702" s="11">
        <v>-71.384603825300005</v>
      </c>
      <c r="D1702" s="11">
        <v>41.747958307700003</v>
      </c>
      <c r="E1702" s="5">
        <v>252</v>
      </c>
      <c r="G1702" s="8">
        <v>25.367599999999999</v>
      </c>
      <c r="H1702" s="1"/>
      <c r="I1702" s="1"/>
      <c r="J1702" s="1"/>
      <c r="K1702" s="1"/>
      <c r="L1702" s="1"/>
      <c r="M1702" s="1"/>
    </row>
    <row r="1703" spans="1:13" x14ac:dyDescent="0.2">
      <c r="A1703" s="2" t="s">
        <v>3</v>
      </c>
      <c r="B1703" s="29">
        <v>42671</v>
      </c>
      <c r="C1703" s="11">
        <v>-71.384617992000003</v>
      </c>
      <c r="D1703" s="11">
        <v>41.747965307699999</v>
      </c>
      <c r="E1703" s="5">
        <v>210</v>
      </c>
      <c r="G1703" s="8">
        <v>23.675000000000001</v>
      </c>
      <c r="H1703" s="1"/>
      <c r="I1703" s="1"/>
      <c r="J1703" s="1"/>
      <c r="K1703" s="1"/>
      <c r="L1703" s="1"/>
      <c r="M1703" s="1"/>
    </row>
    <row r="1704" spans="1:13" x14ac:dyDescent="0.2">
      <c r="A1704" s="2" t="s">
        <v>3</v>
      </c>
      <c r="B1704" s="29">
        <v>42671</v>
      </c>
      <c r="C1704" s="11">
        <v>-71.384558491999996</v>
      </c>
      <c r="D1704" s="11">
        <v>41.748061141000001</v>
      </c>
      <c r="E1704" s="5">
        <v>246</v>
      </c>
      <c r="G1704" s="8">
        <v>25.125799999999998</v>
      </c>
      <c r="H1704" s="1"/>
      <c r="I1704" s="1"/>
      <c r="J1704" s="1"/>
      <c r="K1704" s="1"/>
      <c r="L1704" s="1"/>
      <c r="M1704" s="1"/>
    </row>
    <row r="1705" spans="1:13" x14ac:dyDescent="0.2">
      <c r="A1705" s="2" t="s">
        <v>3</v>
      </c>
      <c r="B1705" s="29">
        <v>42671</v>
      </c>
      <c r="C1705" s="11">
        <v>-71.384552491999997</v>
      </c>
      <c r="D1705" s="11">
        <v>41.748081474400003</v>
      </c>
      <c r="E1705" s="5">
        <v>262</v>
      </c>
      <c r="F1705" s="5">
        <v>24</v>
      </c>
      <c r="G1705" s="8">
        <v>25.770600000000002</v>
      </c>
      <c r="H1705" s="1"/>
      <c r="I1705" s="1"/>
      <c r="J1705" s="1"/>
      <c r="K1705" s="1"/>
      <c r="L1705" s="1"/>
      <c r="M1705" s="1"/>
    </row>
    <row r="1706" spans="1:13" x14ac:dyDescent="0.2">
      <c r="A1706" s="2" t="s">
        <v>3</v>
      </c>
      <c r="B1706" s="29">
        <v>42671</v>
      </c>
      <c r="C1706" s="11">
        <v>-71.384690658599993</v>
      </c>
      <c r="D1706" s="11">
        <v>41.748010807699998</v>
      </c>
      <c r="E1706" s="5">
        <v>243</v>
      </c>
      <c r="G1706" s="8">
        <v>25.004899999999999</v>
      </c>
      <c r="H1706" s="1"/>
      <c r="I1706" s="1"/>
      <c r="J1706" s="1"/>
      <c r="K1706" s="1"/>
      <c r="L1706" s="1"/>
      <c r="M1706" s="1"/>
    </row>
    <row r="1707" spans="1:13" x14ac:dyDescent="0.2">
      <c r="A1707" s="2" t="s">
        <v>3</v>
      </c>
      <c r="B1707" s="29">
        <v>42671</v>
      </c>
      <c r="C1707" s="11">
        <v>-71.384637825300004</v>
      </c>
      <c r="D1707" s="11">
        <v>41.747935307699997</v>
      </c>
      <c r="E1707" s="5">
        <v>198</v>
      </c>
      <c r="G1707" s="8">
        <v>23.191400000000002</v>
      </c>
      <c r="H1707" s="1"/>
      <c r="I1707" s="1"/>
      <c r="J1707" s="1"/>
      <c r="K1707" s="1"/>
      <c r="L1707" s="1"/>
      <c r="M1707" s="1"/>
    </row>
    <row r="1708" spans="1:13" x14ac:dyDescent="0.2">
      <c r="A1708" s="2" t="s">
        <v>3</v>
      </c>
      <c r="B1708" s="29">
        <v>42671</v>
      </c>
      <c r="C1708" s="11">
        <v>-71.384685325299998</v>
      </c>
      <c r="D1708" s="11">
        <v>41.7478854744</v>
      </c>
      <c r="E1708" s="5">
        <v>192</v>
      </c>
      <c r="F1708" s="5">
        <v>29</v>
      </c>
      <c r="G1708" s="8">
        <v>22.9496</v>
      </c>
      <c r="H1708" s="1"/>
      <c r="I1708" s="1"/>
      <c r="J1708" s="1"/>
      <c r="K1708" s="1"/>
      <c r="L1708" s="1"/>
      <c r="M1708" s="1"/>
    </row>
    <row r="1709" spans="1:13" x14ac:dyDescent="0.2">
      <c r="A1709" s="2" t="s">
        <v>3</v>
      </c>
      <c r="B1709" s="29">
        <v>42671</v>
      </c>
      <c r="C1709" s="11">
        <v>-71.384702658600006</v>
      </c>
      <c r="D1709" s="11">
        <v>41.748010141100004</v>
      </c>
      <c r="E1709" s="5">
        <v>248</v>
      </c>
      <c r="G1709" s="8">
        <v>25.206400000000002</v>
      </c>
      <c r="H1709" s="1"/>
      <c r="I1709" s="1"/>
      <c r="J1709" s="1"/>
      <c r="K1709" s="1"/>
      <c r="L1709" s="1"/>
      <c r="M1709" s="1"/>
    </row>
    <row r="1710" spans="1:13" x14ac:dyDescent="0.2">
      <c r="A1710" s="2" t="s">
        <v>3</v>
      </c>
      <c r="B1710" s="29">
        <v>42671</v>
      </c>
      <c r="C1710" s="11">
        <v>-71.3847216586</v>
      </c>
      <c r="D1710" s="11">
        <v>41.748162141000002</v>
      </c>
      <c r="E1710" s="5">
        <v>199</v>
      </c>
      <c r="F1710" s="5">
        <v>20</v>
      </c>
      <c r="G1710" s="8">
        <v>23.2317</v>
      </c>
      <c r="H1710" s="1"/>
      <c r="I1710" s="1"/>
      <c r="J1710" s="1"/>
      <c r="K1710" s="1"/>
      <c r="L1710" s="1"/>
      <c r="M1710" s="1"/>
    </row>
    <row r="1711" spans="1:13" x14ac:dyDescent="0.2">
      <c r="A1711" s="2" t="s">
        <v>3</v>
      </c>
      <c r="B1711" s="29">
        <v>42671</v>
      </c>
      <c r="C1711" s="11">
        <v>-71.3847441586</v>
      </c>
      <c r="D1711" s="11">
        <v>41.748053807700003</v>
      </c>
      <c r="E1711" s="5">
        <v>253</v>
      </c>
      <c r="G1711" s="8">
        <v>25.407899999999998</v>
      </c>
      <c r="H1711" s="1"/>
      <c r="I1711" s="1"/>
      <c r="J1711" s="1"/>
      <c r="K1711" s="1"/>
      <c r="L1711" s="1"/>
      <c r="M1711" s="1"/>
    </row>
    <row r="1712" spans="1:13" x14ac:dyDescent="0.2">
      <c r="A1712" s="2" t="s">
        <v>3</v>
      </c>
      <c r="B1712" s="29">
        <v>42671</v>
      </c>
      <c r="C1712" s="11">
        <v>-71.384758491900001</v>
      </c>
      <c r="D1712" s="11">
        <v>41.747963307699997</v>
      </c>
      <c r="E1712" s="5">
        <v>283</v>
      </c>
      <c r="F1712" s="5">
        <v>28</v>
      </c>
      <c r="G1712" s="8">
        <v>26.616900000000001</v>
      </c>
      <c r="H1712" s="1"/>
      <c r="I1712" s="1"/>
      <c r="J1712" s="1"/>
      <c r="K1712" s="1"/>
      <c r="L1712" s="1"/>
      <c r="M1712" s="1"/>
    </row>
    <row r="1713" spans="1:13" x14ac:dyDescent="0.2">
      <c r="A1713" s="2" t="s">
        <v>3</v>
      </c>
      <c r="B1713" s="29">
        <v>42671</v>
      </c>
      <c r="C1713" s="11">
        <v>-71.384789491899994</v>
      </c>
      <c r="D1713" s="11">
        <v>41.747850807699997</v>
      </c>
      <c r="E1713" s="5">
        <v>277</v>
      </c>
      <c r="G1713" s="8">
        <v>26.3751</v>
      </c>
      <c r="H1713" s="1"/>
      <c r="I1713" s="1"/>
      <c r="J1713" s="1"/>
      <c r="K1713" s="1"/>
      <c r="L1713" s="1"/>
      <c r="M1713" s="1"/>
    </row>
    <row r="1714" spans="1:13" x14ac:dyDescent="0.2">
      <c r="A1714" s="2" t="s">
        <v>3</v>
      </c>
      <c r="B1714" s="29">
        <v>42671</v>
      </c>
      <c r="C1714" s="11">
        <v>-71.384844825200005</v>
      </c>
      <c r="D1714" s="11">
        <v>41.747855974399997</v>
      </c>
      <c r="E1714" s="5">
        <v>256</v>
      </c>
      <c r="G1714" s="8">
        <v>25.5288</v>
      </c>
      <c r="H1714" s="1"/>
      <c r="I1714" s="1"/>
      <c r="J1714" s="1"/>
      <c r="K1714" s="1"/>
      <c r="L1714" s="1"/>
      <c r="M1714" s="1"/>
    </row>
    <row r="1715" spans="1:13" x14ac:dyDescent="0.2">
      <c r="A1715" s="2" t="s">
        <v>3</v>
      </c>
      <c r="B1715" s="29">
        <v>42671</v>
      </c>
      <c r="C1715" s="11">
        <v>-71.384852825199999</v>
      </c>
      <c r="D1715" s="11">
        <v>41.747955307700003</v>
      </c>
      <c r="E1715" s="5">
        <v>286</v>
      </c>
      <c r="F1715" s="5">
        <v>26</v>
      </c>
      <c r="G1715" s="8">
        <v>26.7378</v>
      </c>
      <c r="H1715" s="1"/>
      <c r="I1715" s="1"/>
      <c r="J1715" s="1"/>
      <c r="K1715" s="1"/>
      <c r="L1715" s="1"/>
      <c r="M1715" s="1"/>
    </row>
    <row r="1716" spans="1:13" x14ac:dyDescent="0.2">
      <c r="A1716" s="2" t="s">
        <v>3</v>
      </c>
      <c r="B1716" s="29">
        <v>42671</v>
      </c>
      <c r="C1716" s="11">
        <v>-71.384839491899996</v>
      </c>
      <c r="D1716" s="11">
        <v>41.7480459744</v>
      </c>
      <c r="E1716" s="5">
        <v>270</v>
      </c>
      <c r="G1716" s="8">
        <v>26.093</v>
      </c>
      <c r="H1716" s="1"/>
      <c r="I1716" s="1"/>
      <c r="J1716" s="1"/>
      <c r="K1716" s="1"/>
      <c r="L1716" s="1"/>
      <c r="M1716" s="1"/>
    </row>
    <row r="1717" spans="1:13" x14ac:dyDescent="0.2">
      <c r="A1717" s="2" t="s">
        <v>3</v>
      </c>
      <c r="B1717" s="29">
        <v>42671</v>
      </c>
      <c r="C1717" s="11">
        <v>-71.384841658599996</v>
      </c>
      <c r="D1717" s="11">
        <v>41.7481508077</v>
      </c>
      <c r="E1717" s="5">
        <v>233</v>
      </c>
      <c r="F1717" s="5">
        <v>21</v>
      </c>
      <c r="G1717" s="8">
        <v>24.601900000000001</v>
      </c>
      <c r="H1717" s="1"/>
      <c r="I1717" s="1"/>
      <c r="J1717" s="1"/>
      <c r="K1717" s="1"/>
      <c r="L1717" s="1"/>
      <c r="M1717" s="1"/>
    </row>
    <row r="1718" spans="1:13" x14ac:dyDescent="0.2">
      <c r="A1718" s="2" t="s">
        <v>3</v>
      </c>
      <c r="B1718" s="29">
        <v>42671</v>
      </c>
      <c r="C1718" s="11">
        <v>-71.384946658499999</v>
      </c>
      <c r="D1718" s="11">
        <v>41.748012474399999</v>
      </c>
      <c r="E1718" s="5">
        <v>258</v>
      </c>
      <c r="G1718" s="8">
        <v>25.609400000000001</v>
      </c>
      <c r="H1718" s="1"/>
      <c r="I1718" s="1"/>
      <c r="J1718" s="1"/>
      <c r="K1718" s="1"/>
      <c r="L1718" s="1"/>
      <c r="M1718" s="1"/>
    </row>
    <row r="1719" spans="1:13" x14ac:dyDescent="0.2">
      <c r="A1719" s="2" t="s">
        <v>3</v>
      </c>
      <c r="B1719" s="29">
        <v>42671</v>
      </c>
      <c r="C1719" s="11">
        <v>-71.384958325200003</v>
      </c>
      <c r="D1719" s="11">
        <v>41.7479194744</v>
      </c>
      <c r="E1719" s="5">
        <v>249</v>
      </c>
      <c r="F1719" s="5">
        <v>24</v>
      </c>
      <c r="G1719" s="8">
        <v>25.246700000000001</v>
      </c>
      <c r="H1719" s="1"/>
      <c r="I1719" s="1"/>
      <c r="J1719" s="1"/>
      <c r="K1719" s="1"/>
      <c r="L1719" s="1"/>
      <c r="M1719" s="1"/>
    </row>
    <row r="1720" spans="1:13" x14ac:dyDescent="0.2">
      <c r="A1720" s="2" t="s">
        <v>3</v>
      </c>
      <c r="B1720" s="29">
        <v>42671</v>
      </c>
      <c r="C1720" s="11">
        <v>-71.384995658500003</v>
      </c>
      <c r="D1720" s="11">
        <v>41.748008807700003</v>
      </c>
      <c r="E1720" s="5">
        <v>270</v>
      </c>
      <c r="G1720" s="8">
        <v>26.093</v>
      </c>
      <c r="H1720" s="1"/>
      <c r="I1720" s="1"/>
      <c r="J1720" s="1"/>
      <c r="K1720" s="1"/>
      <c r="L1720" s="1"/>
      <c r="M1720" s="1"/>
    </row>
    <row r="1721" spans="1:13" x14ac:dyDescent="0.2">
      <c r="A1721" s="2" t="s">
        <v>3</v>
      </c>
      <c r="B1721" s="29">
        <v>42671</v>
      </c>
      <c r="C1721" s="11">
        <v>-71.3850438252</v>
      </c>
      <c r="D1721" s="11">
        <v>41.748074140999996</v>
      </c>
      <c r="E1721" s="5">
        <v>242</v>
      </c>
      <c r="F1721" s="5">
        <v>26</v>
      </c>
      <c r="G1721" s="8">
        <v>24.964600000000001</v>
      </c>
      <c r="H1721" s="1"/>
      <c r="I1721" s="1"/>
      <c r="J1721" s="1"/>
      <c r="K1721" s="1"/>
      <c r="L1721" s="1"/>
      <c r="M1721" s="1"/>
    </row>
    <row r="1722" spans="1:13" x14ac:dyDescent="0.2">
      <c r="A1722" s="2" t="s">
        <v>3</v>
      </c>
      <c r="B1722" s="29">
        <v>42705</v>
      </c>
      <c r="C1722" s="11">
        <v>-71.384174825499997</v>
      </c>
      <c r="D1722" s="11">
        <v>41.747672807800001</v>
      </c>
      <c r="E1722" s="5">
        <v>199</v>
      </c>
      <c r="F1722" s="5">
        <v>24</v>
      </c>
      <c r="G1722" s="8">
        <v>20.346800000000002</v>
      </c>
      <c r="H1722" s="1"/>
      <c r="I1722" s="1"/>
      <c r="J1722" s="1"/>
      <c r="K1722" s="1"/>
      <c r="L1722" s="1"/>
      <c r="M1722" s="1"/>
    </row>
    <row r="1723" spans="1:13" x14ac:dyDescent="0.2">
      <c r="A1723" s="2" t="s">
        <v>3</v>
      </c>
      <c r="B1723" s="29">
        <v>42705</v>
      </c>
      <c r="C1723" s="11">
        <v>-71.384223992100004</v>
      </c>
      <c r="D1723" s="11">
        <v>41.747726474399997</v>
      </c>
      <c r="E1723" s="5">
        <v>205</v>
      </c>
      <c r="F1723" s="5">
        <v>24</v>
      </c>
      <c r="G1723" s="8">
        <v>20.630000000000003</v>
      </c>
      <c r="H1723" s="1"/>
      <c r="I1723" s="1"/>
      <c r="J1723" s="1"/>
      <c r="K1723" s="1"/>
      <c r="L1723" s="1"/>
      <c r="M1723" s="1"/>
    </row>
    <row r="1724" spans="1:13" x14ac:dyDescent="0.2">
      <c r="A1724" s="2" t="s">
        <v>3</v>
      </c>
      <c r="B1724" s="29">
        <v>42705</v>
      </c>
      <c r="C1724" s="11">
        <v>-71.384254492099998</v>
      </c>
      <c r="D1724" s="11">
        <v>41.747712141100003</v>
      </c>
      <c r="E1724" s="5">
        <v>201</v>
      </c>
      <c r="G1724" s="8">
        <v>20.441200000000002</v>
      </c>
      <c r="H1724" s="1"/>
      <c r="I1724" s="1"/>
      <c r="J1724" s="1"/>
      <c r="K1724" s="1"/>
      <c r="L1724" s="1"/>
      <c r="M1724" s="1"/>
    </row>
    <row r="1725" spans="1:13" x14ac:dyDescent="0.2">
      <c r="A1725" s="2" t="s">
        <v>3</v>
      </c>
      <c r="B1725" s="29">
        <v>42705</v>
      </c>
      <c r="C1725" s="11">
        <v>-71.384303325399998</v>
      </c>
      <c r="D1725" s="11">
        <v>41.747767807700001</v>
      </c>
      <c r="E1725" s="5">
        <v>242</v>
      </c>
      <c r="G1725" s="8">
        <v>22.3764</v>
      </c>
      <c r="H1725" s="1"/>
      <c r="I1725" s="1"/>
      <c r="J1725" s="1"/>
      <c r="K1725" s="1"/>
      <c r="L1725" s="1"/>
      <c r="M1725" s="1"/>
    </row>
    <row r="1726" spans="1:13" x14ac:dyDescent="0.2">
      <c r="A1726" s="2" t="s">
        <v>3</v>
      </c>
      <c r="B1726" s="29">
        <v>42705</v>
      </c>
      <c r="C1726" s="11">
        <v>-71.384339492099997</v>
      </c>
      <c r="D1726" s="11">
        <v>41.747751974400003</v>
      </c>
      <c r="E1726" s="5">
        <v>231</v>
      </c>
      <c r="G1726" s="8">
        <v>21.857199999999999</v>
      </c>
      <c r="H1726" s="1"/>
      <c r="I1726" s="1"/>
      <c r="J1726" s="1"/>
      <c r="K1726" s="1"/>
      <c r="L1726" s="1"/>
      <c r="M1726" s="1"/>
    </row>
    <row r="1727" spans="1:13" x14ac:dyDescent="0.2">
      <c r="A1727" s="2" t="s">
        <v>3</v>
      </c>
      <c r="B1727" s="29">
        <v>42705</v>
      </c>
      <c r="C1727" s="11">
        <v>-71.384380158699997</v>
      </c>
      <c r="D1727" s="11">
        <v>41.747810141099997</v>
      </c>
      <c r="E1727" s="5">
        <v>255</v>
      </c>
      <c r="F1727" s="5">
        <v>27</v>
      </c>
      <c r="G1727" s="8">
        <v>22.990000000000002</v>
      </c>
      <c r="H1727" s="1"/>
      <c r="I1727" s="1"/>
      <c r="J1727" s="1"/>
      <c r="K1727" s="1"/>
      <c r="L1727" s="1"/>
      <c r="M1727" s="1"/>
    </row>
    <row r="1728" spans="1:13" x14ac:dyDescent="0.2">
      <c r="A1728" s="2" t="s">
        <v>3</v>
      </c>
      <c r="B1728" s="29">
        <v>42705</v>
      </c>
      <c r="C1728" s="11">
        <v>-71.384465158699996</v>
      </c>
      <c r="D1728" s="11">
        <v>41.7478061411</v>
      </c>
      <c r="E1728" s="5">
        <v>255</v>
      </c>
      <c r="G1728" s="8">
        <v>22.990000000000002</v>
      </c>
      <c r="H1728" s="1"/>
      <c r="I1728" s="1"/>
      <c r="J1728" s="1"/>
      <c r="K1728" s="1"/>
      <c r="L1728" s="1"/>
      <c r="M1728" s="1"/>
    </row>
    <row r="1729" spans="1:13" x14ac:dyDescent="0.2">
      <c r="A1729" s="2" t="s">
        <v>3</v>
      </c>
      <c r="B1729" s="29">
        <v>42705</v>
      </c>
      <c r="C1729" s="11">
        <v>-71.384478658700004</v>
      </c>
      <c r="D1729" s="11">
        <v>41.747867141100002</v>
      </c>
      <c r="E1729" s="5">
        <v>284</v>
      </c>
      <c r="G1729" s="8">
        <v>24.358800000000002</v>
      </c>
      <c r="H1729" s="1"/>
      <c r="I1729" s="1"/>
      <c r="J1729" s="1"/>
      <c r="K1729" s="1"/>
      <c r="L1729" s="1"/>
      <c r="M1729" s="1"/>
    </row>
    <row r="1730" spans="1:13" x14ac:dyDescent="0.2">
      <c r="A1730" s="2" t="s">
        <v>3</v>
      </c>
      <c r="B1730" s="29">
        <v>42705</v>
      </c>
      <c r="C1730" s="11">
        <v>-71.384462825400007</v>
      </c>
      <c r="D1730" s="11">
        <v>41.7479228077</v>
      </c>
      <c r="E1730" s="5">
        <v>303</v>
      </c>
      <c r="F1730" s="5">
        <v>23</v>
      </c>
      <c r="G1730" s="8">
        <v>25.255600000000001</v>
      </c>
      <c r="H1730" s="1"/>
      <c r="I1730" s="1"/>
      <c r="J1730" s="1"/>
      <c r="K1730" s="1"/>
      <c r="L1730" s="1"/>
      <c r="M1730" s="1"/>
    </row>
    <row r="1731" spans="1:13" x14ac:dyDescent="0.2">
      <c r="A1731" s="2" t="s">
        <v>3</v>
      </c>
      <c r="B1731" s="29">
        <v>42705</v>
      </c>
      <c r="C1731" s="11">
        <v>-71.384545658700006</v>
      </c>
      <c r="D1731" s="11">
        <v>41.747897307700001</v>
      </c>
      <c r="E1731" s="5">
        <v>279</v>
      </c>
      <c r="G1731" s="8">
        <v>24.122799999999998</v>
      </c>
      <c r="H1731" s="1"/>
      <c r="I1731" s="1"/>
      <c r="J1731" s="1"/>
      <c r="K1731" s="1"/>
      <c r="L1731" s="1"/>
      <c r="M1731" s="1"/>
    </row>
    <row r="1732" spans="1:13" x14ac:dyDescent="0.2">
      <c r="A1732" s="2" t="s">
        <v>3</v>
      </c>
      <c r="B1732" s="29">
        <v>42705</v>
      </c>
      <c r="C1732" s="11">
        <v>-71.384564825300004</v>
      </c>
      <c r="D1732" s="11">
        <v>41.747836641100001</v>
      </c>
      <c r="E1732" s="5">
        <v>276</v>
      </c>
      <c r="F1732" s="5">
        <v>24</v>
      </c>
      <c r="G1732" s="8">
        <v>23.981200000000001</v>
      </c>
      <c r="H1732" s="1"/>
      <c r="I1732" s="1"/>
      <c r="J1732" s="1"/>
      <c r="K1732" s="1"/>
      <c r="L1732" s="1"/>
      <c r="M1732" s="1"/>
    </row>
    <row r="1733" spans="1:13" x14ac:dyDescent="0.2">
      <c r="A1733" s="2" t="s">
        <v>3</v>
      </c>
      <c r="B1733" s="29">
        <v>42705</v>
      </c>
      <c r="C1733" s="11">
        <v>-71.384511325299997</v>
      </c>
      <c r="D1733" s="11">
        <v>41.748032474399999</v>
      </c>
      <c r="E1733" s="5">
        <v>257</v>
      </c>
      <c r="G1733" s="8">
        <v>23.084400000000002</v>
      </c>
      <c r="H1733" s="1"/>
      <c r="I1733" s="1"/>
      <c r="J1733" s="1"/>
      <c r="K1733" s="1"/>
      <c r="L1733" s="1"/>
      <c r="M1733" s="1"/>
    </row>
    <row r="1734" spans="1:13" x14ac:dyDescent="0.2">
      <c r="A1734" s="2" t="s">
        <v>3</v>
      </c>
      <c r="B1734" s="29">
        <v>42705</v>
      </c>
      <c r="C1734" s="11">
        <v>-71.3844873253</v>
      </c>
      <c r="D1734" s="11">
        <v>41.748110307700003</v>
      </c>
      <c r="E1734" s="5">
        <v>205</v>
      </c>
      <c r="F1734" s="5">
        <v>21</v>
      </c>
      <c r="G1734" s="8">
        <v>20.630000000000003</v>
      </c>
      <c r="H1734" s="1"/>
      <c r="I1734" s="1"/>
      <c r="J1734" s="1"/>
      <c r="K1734" s="1"/>
      <c r="L1734" s="1"/>
      <c r="M1734" s="1"/>
    </row>
    <row r="1735" spans="1:13" x14ac:dyDescent="0.2">
      <c r="A1735" s="2" t="s">
        <v>3</v>
      </c>
      <c r="B1735" s="29">
        <v>42705</v>
      </c>
      <c r="C1735" s="11">
        <v>-71.384596325299995</v>
      </c>
      <c r="D1735" s="11">
        <v>41.748068807700001</v>
      </c>
      <c r="E1735" s="5">
        <v>236</v>
      </c>
      <c r="G1735" s="8">
        <v>22.0932</v>
      </c>
      <c r="H1735" s="1"/>
      <c r="I1735" s="1"/>
      <c r="J1735" s="1"/>
      <c r="K1735" s="1"/>
      <c r="L1735" s="1"/>
      <c r="M1735" s="1"/>
    </row>
    <row r="1736" spans="1:13" x14ac:dyDescent="0.2">
      <c r="A1736" s="2" t="s">
        <v>3</v>
      </c>
      <c r="B1736" s="29">
        <v>42705</v>
      </c>
      <c r="C1736" s="11">
        <v>-71.384631491999997</v>
      </c>
      <c r="D1736" s="11">
        <v>41.748023140999997</v>
      </c>
      <c r="E1736" s="5">
        <v>206</v>
      </c>
      <c r="F1736" s="5">
        <v>14</v>
      </c>
      <c r="G1736" s="8">
        <v>20.677199999999999</v>
      </c>
      <c r="H1736" s="1"/>
      <c r="I1736" s="1"/>
      <c r="J1736" s="1"/>
      <c r="K1736" s="1"/>
      <c r="L1736" s="1"/>
      <c r="M1736" s="1"/>
    </row>
    <row r="1737" spans="1:13" x14ac:dyDescent="0.2">
      <c r="A1737" s="2" t="s">
        <v>3</v>
      </c>
      <c r="B1737" s="29">
        <v>42705</v>
      </c>
      <c r="C1737" s="11">
        <v>-71.384594992000004</v>
      </c>
      <c r="D1737" s="11">
        <v>41.747907641099999</v>
      </c>
      <c r="E1737" s="5">
        <v>179</v>
      </c>
      <c r="G1737" s="8">
        <v>19.402799999999999</v>
      </c>
      <c r="H1737" s="1"/>
      <c r="I1737" s="1"/>
      <c r="J1737" s="1"/>
      <c r="K1737" s="1"/>
      <c r="L1737" s="1"/>
      <c r="M1737" s="1"/>
    </row>
    <row r="1738" spans="1:13" x14ac:dyDescent="0.2">
      <c r="A1738" s="2" t="s">
        <v>3</v>
      </c>
      <c r="B1738" s="29">
        <v>42705</v>
      </c>
      <c r="C1738" s="11">
        <v>-71.3847084919</v>
      </c>
      <c r="D1738" s="11">
        <v>41.747835474399999</v>
      </c>
      <c r="E1738" s="5">
        <v>210</v>
      </c>
      <c r="G1738" s="8">
        <v>20.866</v>
      </c>
      <c r="H1738" s="1"/>
      <c r="I1738" s="1"/>
      <c r="J1738" s="1"/>
      <c r="K1738" s="1"/>
      <c r="L1738" s="1"/>
      <c r="M1738" s="1"/>
    </row>
    <row r="1739" spans="1:13" x14ac:dyDescent="0.2">
      <c r="A1739" s="2" t="s">
        <v>3</v>
      </c>
      <c r="B1739" s="29">
        <v>42705</v>
      </c>
      <c r="C1739" s="11">
        <v>-71.384702491900001</v>
      </c>
      <c r="D1739" s="11">
        <v>41.747936307700002</v>
      </c>
      <c r="E1739" s="5">
        <v>225</v>
      </c>
      <c r="G1739" s="8">
        <v>21.573999999999998</v>
      </c>
      <c r="H1739" s="1"/>
      <c r="I1739" s="1"/>
      <c r="J1739" s="1"/>
      <c r="K1739" s="1"/>
      <c r="L1739" s="1"/>
      <c r="M1739" s="1"/>
    </row>
    <row r="1740" spans="1:13" x14ac:dyDescent="0.2">
      <c r="A1740" s="2" t="s">
        <v>3</v>
      </c>
      <c r="B1740" s="29">
        <v>42705</v>
      </c>
      <c r="C1740" s="11">
        <v>-71.384614491999997</v>
      </c>
      <c r="D1740" s="11">
        <v>41.747968307699999</v>
      </c>
      <c r="E1740" s="5">
        <v>209</v>
      </c>
      <c r="F1740" s="5">
        <v>20</v>
      </c>
      <c r="G1740" s="8">
        <v>20.8188</v>
      </c>
      <c r="H1740" s="1"/>
      <c r="I1740" s="1"/>
      <c r="J1740" s="1"/>
      <c r="K1740" s="1"/>
      <c r="L1740" s="1"/>
      <c r="M1740" s="1"/>
    </row>
    <row r="1741" spans="1:13" x14ac:dyDescent="0.2">
      <c r="A1741" s="2" t="s">
        <v>3</v>
      </c>
      <c r="B1741" s="29">
        <v>42705</v>
      </c>
      <c r="C1741" s="11">
        <v>-71.384666158599998</v>
      </c>
      <c r="D1741" s="11">
        <v>41.748178974299996</v>
      </c>
      <c r="E1741" s="5">
        <v>165</v>
      </c>
      <c r="F1741" s="5">
        <v>19</v>
      </c>
      <c r="G1741" s="8">
        <v>18.742000000000001</v>
      </c>
      <c r="H1741" s="1"/>
      <c r="I1741" s="1"/>
      <c r="J1741" s="1"/>
      <c r="K1741" s="1"/>
      <c r="L1741" s="1"/>
      <c r="M1741" s="1"/>
    </row>
    <row r="1742" spans="1:13" x14ac:dyDescent="0.2">
      <c r="A1742" s="2" t="s">
        <v>3</v>
      </c>
      <c r="B1742" s="29">
        <v>42705</v>
      </c>
      <c r="C1742" s="11">
        <v>-71.384732991899995</v>
      </c>
      <c r="D1742" s="11">
        <v>41.748054307700002</v>
      </c>
      <c r="E1742" s="5">
        <v>208</v>
      </c>
      <c r="G1742" s="8">
        <v>20.771599999999999</v>
      </c>
      <c r="H1742" s="1"/>
      <c r="I1742" s="1"/>
      <c r="J1742" s="1"/>
      <c r="K1742" s="1"/>
      <c r="L1742" s="1"/>
      <c r="M1742" s="1"/>
    </row>
    <row r="1743" spans="1:13" x14ac:dyDescent="0.2">
      <c r="A1743" s="2" t="s">
        <v>3</v>
      </c>
      <c r="B1743" s="29">
        <v>42705</v>
      </c>
      <c r="C1743" s="11">
        <v>-71.3847534919</v>
      </c>
      <c r="D1743" s="11">
        <v>41.747999474399997</v>
      </c>
      <c r="E1743" s="5">
        <v>256</v>
      </c>
      <c r="F1743" s="5">
        <v>22</v>
      </c>
      <c r="G1743" s="8">
        <v>23.037199999999999</v>
      </c>
      <c r="H1743" s="1"/>
      <c r="I1743" s="1"/>
      <c r="J1743" s="1"/>
      <c r="K1743" s="1"/>
      <c r="L1743" s="1"/>
      <c r="M1743" s="1"/>
    </row>
    <row r="1744" spans="1:13" x14ac:dyDescent="0.2">
      <c r="A1744" s="2" t="s">
        <v>3</v>
      </c>
      <c r="B1744" s="29">
        <v>42705</v>
      </c>
      <c r="C1744" s="11">
        <v>-71.384772325300005</v>
      </c>
      <c r="D1744" s="11">
        <v>41.7479216411</v>
      </c>
      <c r="E1744" s="5">
        <v>256</v>
      </c>
      <c r="G1744" s="8">
        <v>23.037199999999999</v>
      </c>
      <c r="H1744" s="1"/>
      <c r="I1744" s="1"/>
      <c r="J1744" s="1"/>
      <c r="K1744" s="1"/>
      <c r="L1744" s="1"/>
      <c r="M1744" s="1"/>
    </row>
    <row r="1745" spans="1:13" x14ac:dyDescent="0.2">
      <c r="A1745" s="2" t="s">
        <v>3</v>
      </c>
      <c r="B1745" s="29">
        <v>42705</v>
      </c>
      <c r="C1745" s="11">
        <v>-71.384858491900005</v>
      </c>
      <c r="D1745" s="11">
        <v>41.7478681411</v>
      </c>
      <c r="E1745" s="5">
        <v>243</v>
      </c>
      <c r="F1745" s="5">
        <v>25</v>
      </c>
      <c r="G1745" s="8">
        <v>22.4236</v>
      </c>
      <c r="H1745" s="1"/>
      <c r="I1745" s="1"/>
      <c r="J1745" s="1"/>
      <c r="K1745" s="1"/>
      <c r="L1745" s="1"/>
      <c r="M1745" s="1"/>
    </row>
    <row r="1746" spans="1:13" x14ac:dyDescent="0.2">
      <c r="A1746" s="2" t="s">
        <v>3</v>
      </c>
      <c r="B1746" s="29">
        <v>42705</v>
      </c>
      <c r="C1746" s="11">
        <v>-71.384876491900002</v>
      </c>
      <c r="D1746" s="11">
        <v>41.747951641100002</v>
      </c>
      <c r="E1746" s="5">
        <v>256</v>
      </c>
      <c r="G1746" s="8">
        <v>23.037199999999999</v>
      </c>
      <c r="H1746" s="1"/>
      <c r="I1746" s="1"/>
      <c r="J1746" s="1"/>
      <c r="K1746" s="1"/>
      <c r="L1746" s="1"/>
      <c r="M1746" s="1"/>
    </row>
    <row r="1747" spans="1:13" x14ac:dyDescent="0.2">
      <c r="A1747" s="2" t="s">
        <v>3</v>
      </c>
      <c r="B1747" s="29">
        <v>42705</v>
      </c>
      <c r="C1747" s="11">
        <v>-71.384848158599993</v>
      </c>
      <c r="D1747" s="11">
        <v>41.748141474400001</v>
      </c>
      <c r="E1747" s="5">
        <v>194</v>
      </c>
      <c r="F1747" s="5">
        <v>17</v>
      </c>
      <c r="G1747" s="8">
        <v>20.110800000000001</v>
      </c>
      <c r="H1747" s="1"/>
      <c r="I1747" s="1"/>
      <c r="J1747" s="1"/>
      <c r="K1747" s="1"/>
      <c r="L1747" s="1"/>
      <c r="M1747" s="1"/>
    </row>
    <row r="1748" spans="1:13" x14ac:dyDescent="0.2">
      <c r="A1748" s="2" t="s">
        <v>3</v>
      </c>
      <c r="B1748" s="29">
        <v>42705</v>
      </c>
      <c r="C1748" s="11">
        <v>-71.384904491900002</v>
      </c>
      <c r="D1748" s="11">
        <v>41.747991141100002</v>
      </c>
      <c r="E1748" s="5">
        <v>246</v>
      </c>
      <c r="G1748" s="8">
        <v>22.565200000000001</v>
      </c>
      <c r="H1748" s="1"/>
      <c r="I1748" s="1"/>
      <c r="J1748" s="1"/>
      <c r="K1748" s="1"/>
      <c r="L1748" s="1"/>
      <c r="M1748" s="1"/>
    </row>
    <row r="1749" spans="1:13" x14ac:dyDescent="0.2">
      <c r="A1749" s="2" t="s">
        <v>3</v>
      </c>
      <c r="B1749" s="29">
        <v>42705</v>
      </c>
      <c r="C1749" s="11">
        <v>-71.385004991800002</v>
      </c>
      <c r="D1749" s="11">
        <v>41.7479164744</v>
      </c>
      <c r="E1749" s="5">
        <v>261</v>
      </c>
      <c r="F1749" s="5">
        <v>23</v>
      </c>
      <c r="G1749" s="8">
        <v>23.273200000000003</v>
      </c>
      <c r="H1749" s="1"/>
      <c r="I1749" s="1"/>
      <c r="J1749" s="1"/>
      <c r="K1749" s="1"/>
      <c r="L1749" s="1"/>
      <c r="M1749" s="1"/>
    </row>
    <row r="1750" spans="1:13" x14ac:dyDescent="0.2">
      <c r="A1750" s="2" t="s">
        <v>3</v>
      </c>
      <c r="B1750" s="29">
        <v>42705</v>
      </c>
      <c r="C1750" s="11">
        <v>-71.385008325200005</v>
      </c>
      <c r="D1750" s="11">
        <v>41.748013641100002</v>
      </c>
      <c r="E1750" s="5">
        <v>247</v>
      </c>
      <c r="G1750" s="8">
        <v>22.612400000000001</v>
      </c>
      <c r="H1750" s="1"/>
      <c r="I1750" s="1"/>
      <c r="J1750" s="1"/>
      <c r="K1750" s="1"/>
      <c r="L1750" s="1"/>
      <c r="M1750" s="1"/>
    </row>
    <row r="1751" spans="1:13" x14ac:dyDescent="0.2">
      <c r="A1751" s="2" t="s">
        <v>3</v>
      </c>
      <c r="B1751" s="29">
        <v>42705</v>
      </c>
      <c r="C1751" s="11">
        <v>-71.385066491800004</v>
      </c>
      <c r="D1751" s="11">
        <v>41.748093807700002</v>
      </c>
      <c r="E1751" s="5">
        <v>204</v>
      </c>
      <c r="G1751" s="8">
        <v>20.582799999999999</v>
      </c>
      <c r="H1751" s="1"/>
      <c r="I1751" s="1"/>
      <c r="J1751" s="1"/>
      <c r="K1751" s="1"/>
      <c r="L1751" s="1"/>
      <c r="M1751" s="1"/>
    </row>
    <row r="1752" spans="1:13" x14ac:dyDescent="0.2">
      <c r="A1752" s="2" t="s">
        <v>3</v>
      </c>
      <c r="B1752" s="29">
        <v>42705</v>
      </c>
      <c r="C1752" s="11">
        <v>-71.384975325200003</v>
      </c>
      <c r="D1752" s="11">
        <v>41.748058474399997</v>
      </c>
      <c r="E1752" s="5">
        <v>253</v>
      </c>
      <c r="G1752" s="8">
        <v>22.895600000000002</v>
      </c>
      <c r="H1752" s="1"/>
      <c r="I1752" s="1"/>
      <c r="J1752" s="1"/>
      <c r="K1752" s="1"/>
      <c r="L1752" s="1"/>
      <c r="M1752" s="1"/>
    </row>
    <row r="1753" spans="1:13" x14ac:dyDescent="0.2">
      <c r="A1753" s="2" t="s">
        <v>3</v>
      </c>
      <c r="B1753" s="29">
        <v>42734</v>
      </c>
      <c r="C1753" s="11">
        <v>-71.384168325499999</v>
      </c>
      <c r="D1753" s="11">
        <v>41.747670141100002</v>
      </c>
      <c r="E1753" s="5">
        <v>165</v>
      </c>
      <c r="G1753" s="8">
        <v>20.970099999999999</v>
      </c>
      <c r="H1753" s="1"/>
      <c r="I1753" s="1"/>
      <c r="J1753" s="1"/>
      <c r="K1753" s="1"/>
      <c r="L1753" s="1"/>
      <c r="M1753" s="1"/>
    </row>
    <row r="1754" spans="1:13" x14ac:dyDescent="0.2">
      <c r="A1754" s="2" t="s">
        <v>3</v>
      </c>
      <c r="B1754" s="29">
        <v>42734</v>
      </c>
      <c r="C1754" s="11">
        <v>-71.384178158799998</v>
      </c>
      <c r="D1754" s="11">
        <v>41.747743974400002</v>
      </c>
      <c r="E1754" s="5">
        <v>153</v>
      </c>
      <c r="F1754" s="5">
        <v>25</v>
      </c>
      <c r="G1754" s="8">
        <v>19.820499999999999</v>
      </c>
      <c r="H1754" s="1"/>
      <c r="I1754" s="1"/>
      <c r="J1754" s="1"/>
      <c r="K1754" s="1"/>
      <c r="L1754" s="1"/>
      <c r="M1754" s="1"/>
    </row>
    <row r="1755" spans="1:13" x14ac:dyDescent="0.2">
      <c r="A1755" s="2" t="s">
        <v>3</v>
      </c>
      <c r="B1755" s="29">
        <v>42734</v>
      </c>
      <c r="C1755" s="11">
        <v>-71.384248825399993</v>
      </c>
      <c r="D1755" s="11">
        <v>41.747665141100001</v>
      </c>
      <c r="E1755" s="5">
        <v>148</v>
      </c>
      <c r="G1755" s="8">
        <v>19.3415</v>
      </c>
      <c r="H1755" s="1"/>
      <c r="I1755" s="1"/>
      <c r="J1755" s="1"/>
      <c r="K1755" s="1"/>
      <c r="L1755" s="1"/>
      <c r="M1755" s="1"/>
    </row>
    <row r="1756" spans="1:13" x14ac:dyDescent="0.2">
      <c r="A1756" s="2" t="s">
        <v>3</v>
      </c>
      <c r="B1756" s="29">
        <v>42734</v>
      </c>
      <c r="C1756" s="11">
        <v>-71.384257992100004</v>
      </c>
      <c r="D1756" s="11">
        <v>41.747765641100003</v>
      </c>
      <c r="E1756" s="5">
        <v>165</v>
      </c>
      <c r="G1756" s="8">
        <v>20.970099999999999</v>
      </c>
      <c r="H1756" s="1"/>
      <c r="I1756" s="1"/>
      <c r="J1756" s="1"/>
      <c r="K1756" s="1"/>
      <c r="L1756" s="1"/>
      <c r="M1756" s="1"/>
    </row>
    <row r="1757" spans="1:13" x14ac:dyDescent="0.2">
      <c r="A1757" s="2" t="s">
        <v>3</v>
      </c>
      <c r="B1757" s="29">
        <v>42734</v>
      </c>
      <c r="C1757" s="11">
        <v>-71.384301492099993</v>
      </c>
      <c r="D1757" s="11">
        <v>41.747715141100002</v>
      </c>
      <c r="E1757" s="5">
        <v>169</v>
      </c>
      <c r="F1757" s="5">
        <v>25</v>
      </c>
      <c r="G1757" s="8">
        <v>21.353300000000001</v>
      </c>
      <c r="H1757" s="1"/>
      <c r="I1757" s="1"/>
      <c r="J1757" s="1"/>
      <c r="K1757" s="1"/>
      <c r="L1757" s="1"/>
      <c r="M1757" s="1"/>
    </row>
    <row r="1758" spans="1:13" x14ac:dyDescent="0.2">
      <c r="A1758" s="2" t="s">
        <v>3</v>
      </c>
      <c r="B1758" s="29">
        <v>42734</v>
      </c>
      <c r="C1758" s="11">
        <v>-71.384294492099997</v>
      </c>
      <c r="D1758" s="11">
        <v>41.7478039744</v>
      </c>
      <c r="E1758" s="5">
        <v>218</v>
      </c>
      <c r="G1758" s="8">
        <v>26.047499999999999</v>
      </c>
      <c r="H1758" s="1"/>
      <c r="I1758" s="1"/>
      <c r="J1758" s="1"/>
      <c r="K1758" s="1"/>
      <c r="L1758" s="1"/>
      <c r="M1758" s="1"/>
    </row>
    <row r="1759" spans="1:13" x14ac:dyDescent="0.2">
      <c r="A1759" s="2" t="s">
        <v>3</v>
      </c>
      <c r="B1759" s="29">
        <v>42734</v>
      </c>
      <c r="C1759" s="11">
        <v>-71.384396992099994</v>
      </c>
      <c r="D1759" s="11">
        <v>41.747788807699997</v>
      </c>
      <c r="E1759" s="5">
        <v>181</v>
      </c>
      <c r="G1759" s="8">
        <v>22.5029</v>
      </c>
      <c r="H1759" s="1"/>
      <c r="I1759" s="1"/>
      <c r="J1759" s="1"/>
      <c r="K1759" s="1"/>
      <c r="L1759" s="1"/>
      <c r="M1759" s="1"/>
    </row>
    <row r="1760" spans="1:13" x14ac:dyDescent="0.2">
      <c r="A1760" s="2" t="s">
        <v>3</v>
      </c>
      <c r="B1760" s="29">
        <v>42734</v>
      </c>
      <c r="C1760" s="11">
        <v>-71.384392992000002</v>
      </c>
      <c r="D1760" s="11">
        <v>41.747860974399998</v>
      </c>
      <c r="E1760" s="5">
        <v>204</v>
      </c>
      <c r="F1760" s="5">
        <v>25</v>
      </c>
      <c r="G1760" s="8">
        <v>24.706299999999999</v>
      </c>
      <c r="H1760" s="1"/>
      <c r="I1760" s="1"/>
      <c r="J1760" s="1"/>
      <c r="K1760" s="1"/>
      <c r="L1760" s="1"/>
      <c r="M1760" s="1"/>
    </row>
    <row r="1761" spans="1:13" x14ac:dyDescent="0.2">
      <c r="A1761" s="2" t="s">
        <v>3</v>
      </c>
      <c r="B1761" s="29">
        <v>42734</v>
      </c>
      <c r="C1761" s="11">
        <v>-71.3844373254</v>
      </c>
      <c r="D1761" s="11">
        <v>41.7478124744</v>
      </c>
      <c r="E1761" s="5">
        <v>188</v>
      </c>
      <c r="G1761" s="8">
        <v>23.173500000000001</v>
      </c>
      <c r="H1761" s="1"/>
      <c r="I1761" s="1"/>
      <c r="J1761" s="1"/>
      <c r="K1761" s="1"/>
      <c r="L1761" s="1"/>
      <c r="M1761" s="1"/>
    </row>
    <row r="1762" spans="1:13" x14ac:dyDescent="0.2">
      <c r="A1762" s="2" t="s">
        <v>3</v>
      </c>
      <c r="B1762" s="29">
        <v>42734</v>
      </c>
      <c r="C1762" s="11">
        <v>-71.384467491999999</v>
      </c>
      <c r="D1762" s="11">
        <v>41.747871141099999</v>
      </c>
      <c r="E1762" s="5">
        <v>241</v>
      </c>
      <c r="G1762" s="8">
        <v>28.250899999999998</v>
      </c>
      <c r="H1762" s="1"/>
      <c r="I1762" s="1"/>
      <c r="J1762" s="1"/>
      <c r="K1762" s="1"/>
      <c r="L1762" s="1"/>
      <c r="M1762" s="1"/>
    </row>
    <row r="1763" spans="1:13" x14ac:dyDescent="0.2">
      <c r="A1763" s="2" t="s">
        <v>3</v>
      </c>
      <c r="B1763" s="29">
        <v>42734</v>
      </c>
      <c r="C1763" s="11">
        <v>-71.384426825399999</v>
      </c>
      <c r="D1763" s="11">
        <v>41.747930641000004</v>
      </c>
      <c r="E1763" s="5">
        <v>228</v>
      </c>
      <c r="F1763" s="5">
        <v>26</v>
      </c>
      <c r="G1763" s="8">
        <v>27.005499999999998</v>
      </c>
      <c r="H1763" s="1"/>
      <c r="I1763" s="1"/>
      <c r="J1763" s="1"/>
      <c r="K1763" s="1"/>
      <c r="L1763" s="1"/>
      <c r="M1763" s="1"/>
    </row>
    <row r="1764" spans="1:13" x14ac:dyDescent="0.2">
      <c r="A1764" s="2" t="s">
        <v>3</v>
      </c>
      <c r="B1764" s="29">
        <v>42734</v>
      </c>
      <c r="C1764" s="11">
        <v>-71.384541158700003</v>
      </c>
      <c r="D1764" s="11">
        <v>41.747798807700001</v>
      </c>
      <c r="E1764" s="5">
        <v>206</v>
      </c>
      <c r="G1764" s="8">
        <v>24.8979</v>
      </c>
      <c r="H1764" s="1"/>
      <c r="I1764" s="1"/>
      <c r="J1764" s="1"/>
      <c r="K1764" s="1"/>
      <c r="L1764" s="1"/>
      <c r="M1764" s="1"/>
    </row>
    <row r="1765" spans="1:13" x14ac:dyDescent="0.2">
      <c r="A1765" s="2" t="s">
        <v>3</v>
      </c>
      <c r="B1765" s="29">
        <v>42734</v>
      </c>
      <c r="C1765" s="11">
        <v>-71.384564825300004</v>
      </c>
      <c r="D1765" s="11">
        <v>41.747874307700002</v>
      </c>
      <c r="E1765" s="5">
        <v>209</v>
      </c>
      <c r="F1765" s="5">
        <v>30</v>
      </c>
      <c r="G1765" s="8">
        <v>25.185299999999998</v>
      </c>
      <c r="H1765" s="1"/>
      <c r="I1765" s="1"/>
      <c r="J1765" s="1"/>
      <c r="K1765" s="1"/>
      <c r="L1765" s="1"/>
      <c r="M1765" s="1"/>
    </row>
    <row r="1766" spans="1:13" x14ac:dyDescent="0.2">
      <c r="A1766" s="2" t="s">
        <v>3</v>
      </c>
      <c r="B1766" s="29">
        <v>42734</v>
      </c>
      <c r="C1766" s="11">
        <v>-71.384620325300006</v>
      </c>
      <c r="D1766" s="11">
        <v>41.748015974399998</v>
      </c>
      <c r="E1766" s="5">
        <v>168</v>
      </c>
      <c r="G1766" s="8">
        <v>21.2575</v>
      </c>
      <c r="H1766" s="1"/>
      <c r="I1766" s="1"/>
      <c r="J1766" s="1"/>
      <c r="K1766" s="1"/>
      <c r="L1766" s="1"/>
      <c r="M1766" s="1"/>
    </row>
    <row r="1767" spans="1:13" x14ac:dyDescent="0.2">
      <c r="A1767" s="2" t="s">
        <v>3</v>
      </c>
      <c r="B1767" s="29">
        <v>42734</v>
      </c>
      <c r="C1767" s="11">
        <v>-71.384645158599994</v>
      </c>
      <c r="D1767" s="11">
        <v>41.7480973077</v>
      </c>
      <c r="E1767" s="5">
        <v>200</v>
      </c>
      <c r="F1767" s="5">
        <v>21</v>
      </c>
      <c r="G1767" s="8">
        <v>24.3231</v>
      </c>
      <c r="H1767" s="1"/>
      <c r="I1767" s="1"/>
      <c r="J1767" s="1"/>
      <c r="K1767" s="1"/>
      <c r="L1767" s="1"/>
      <c r="M1767" s="1"/>
    </row>
    <row r="1768" spans="1:13" x14ac:dyDescent="0.2">
      <c r="A1768" s="2" t="s">
        <v>3</v>
      </c>
      <c r="B1768" s="29">
        <v>42734</v>
      </c>
      <c r="C1768" s="11">
        <v>-71.384415658699993</v>
      </c>
      <c r="D1768" s="11">
        <v>41.748019474400003</v>
      </c>
      <c r="E1768" s="5">
        <v>177</v>
      </c>
      <c r="G1768" s="8">
        <v>22.119699999999998</v>
      </c>
      <c r="H1768" s="1"/>
      <c r="I1768" s="1"/>
      <c r="J1768" s="1"/>
      <c r="K1768" s="1"/>
      <c r="L1768" s="1"/>
      <c r="M1768" s="1"/>
    </row>
    <row r="1769" spans="1:13" x14ac:dyDescent="0.2">
      <c r="A1769" s="2" t="s">
        <v>3</v>
      </c>
      <c r="B1769" s="29">
        <v>42734</v>
      </c>
      <c r="C1769" s="11">
        <v>-71.384717991900004</v>
      </c>
      <c r="D1769" s="11">
        <v>41.748235974399996</v>
      </c>
      <c r="E1769" s="5">
        <v>104</v>
      </c>
      <c r="F1769" s="5">
        <v>15</v>
      </c>
      <c r="G1769" s="8">
        <v>15.126300000000001</v>
      </c>
      <c r="H1769" s="1"/>
      <c r="I1769" s="1"/>
      <c r="J1769" s="1"/>
      <c r="K1769" s="1"/>
      <c r="L1769" s="1"/>
      <c r="M1769" s="1"/>
    </row>
    <row r="1770" spans="1:13" x14ac:dyDescent="0.2">
      <c r="A1770" s="2" t="s">
        <v>3</v>
      </c>
      <c r="B1770" s="29">
        <v>42734</v>
      </c>
      <c r="C1770" s="11">
        <v>-71.384685491900001</v>
      </c>
      <c r="D1770" s="11">
        <v>41.748029307700001</v>
      </c>
      <c r="E1770" s="5">
        <v>172</v>
      </c>
      <c r="F1770" s="5">
        <v>20</v>
      </c>
      <c r="G1770" s="8">
        <v>21.640699999999999</v>
      </c>
      <c r="H1770" s="1"/>
      <c r="I1770" s="1"/>
      <c r="J1770" s="1"/>
      <c r="K1770" s="1"/>
      <c r="L1770" s="1"/>
      <c r="M1770" s="1"/>
    </row>
    <row r="1771" spans="1:13" x14ac:dyDescent="0.2">
      <c r="A1771" s="2" t="s">
        <v>3</v>
      </c>
      <c r="B1771" s="29">
        <v>42734</v>
      </c>
      <c r="C1771" s="11">
        <v>-71.384648991999995</v>
      </c>
      <c r="D1771" s="11">
        <v>41.747936474399999</v>
      </c>
      <c r="E1771" s="5">
        <v>147</v>
      </c>
      <c r="G1771" s="8">
        <v>19.245699999999999</v>
      </c>
      <c r="H1771" s="1"/>
      <c r="I1771" s="1"/>
      <c r="J1771" s="1"/>
      <c r="K1771" s="1"/>
      <c r="L1771" s="1"/>
      <c r="M1771" s="1"/>
    </row>
    <row r="1772" spans="1:13" x14ac:dyDescent="0.2">
      <c r="A1772" s="2" t="s">
        <v>3</v>
      </c>
      <c r="B1772" s="29">
        <v>42734</v>
      </c>
      <c r="C1772" s="11">
        <v>-71.384692491999999</v>
      </c>
      <c r="D1772" s="11">
        <v>41.747827974400003</v>
      </c>
      <c r="E1772" s="5">
        <v>172</v>
      </c>
      <c r="G1772" s="8">
        <v>21.640699999999999</v>
      </c>
      <c r="H1772" s="1"/>
      <c r="I1772" s="1"/>
      <c r="J1772" s="1"/>
      <c r="K1772" s="1"/>
      <c r="L1772" s="1"/>
      <c r="M1772" s="1"/>
    </row>
    <row r="1773" spans="1:13" x14ac:dyDescent="0.2">
      <c r="A1773" s="2" t="s">
        <v>3</v>
      </c>
      <c r="B1773" s="29">
        <v>42734</v>
      </c>
      <c r="C1773" s="11">
        <v>-71.384760658600001</v>
      </c>
      <c r="D1773" s="11">
        <v>41.747966807700003</v>
      </c>
      <c r="E1773" s="5">
        <v>217</v>
      </c>
      <c r="F1773" s="5">
        <v>25</v>
      </c>
      <c r="G1773" s="8">
        <v>25.951699999999999</v>
      </c>
      <c r="H1773" s="1"/>
      <c r="I1773" s="1"/>
      <c r="J1773" s="1"/>
      <c r="K1773" s="1"/>
      <c r="L1773" s="1"/>
      <c r="M1773" s="1"/>
    </row>
    <row r="1774" spans="1:13" x14ac:dyDescent="0.2">
      <c r="A1774" s="2" t="s">
        <v>3</v>
      </c>
      <c r="B1774" s="29">
        <v>42734</v>
      </c>
      <c r="C1774" s="11">
        <v>-71.384833658600002</v>
      </c>
      <c r="D1774" s="11">
        <v>41.748011640999998</v>
      </c>
      <c r="E1774" s="5">
        <v>193</v>
      </c>
      <c r="G1774" s="8">
        <v>23.6525</v>
      </c>
      <c r="H1774" s="1"/>
      <c r="I1774" s="1"/>
      <c r="J1774" s="1"/>
      <c r="K1774" s="1"/>
      <c r="L1774" s="1"/>
      <c r="M1774" s="1"/>
    </row>
    <row r="1775" spans="1:13" x14ac:dyDescent="0.2">
      <c r="A1775" s="2" t="s">
        <v>3</v>
      </c>
      <c r="B1775" s="29">
        <v>42734</v>
      </c>
      <c r="C1775" s="11">
        <v>-71.384857158599999</v>
      </c>
      <c r="D1775" s="11">
        <v>41.748146140999999</v>
      </c>
      <c r="E1775" s="5">
        <v>125</v>
      </c>
      <c r="F1775" s="5">
        <v>14</v>
      </c>
      <c r="G1775" s="8">
        <v>17.138100000000001</v>
      </c>
      <c r="H1775" s="1"/>
      <c r="I1775" s="1"/>
      <c r="J1775" s="1"/>
      <c r="K1775" s="1"/>
      <c r="L1775" s="1"/>
      <c r="M1775" s="1"/>
    </row>
    <row r="1776" spans="1:13" x14ac:dyDescent="0.2">
      <c r="A1776" s="2" t="s">
        <v>3</v>
      </c>
      <c r="B1776" s="29">
        <v>42734</v>
      </c>
      <c r="C1776" s="11">
        <v>-71.384813491900005</v>
      </c>
      <c r="D1776" s="11">
        <v>41.747965974400003</v>
      </c>
      <c r="E1776" s="5">
        <v>201</v>
      </c>
      <c r="G1776" s="8">
        <v>24.418900000000001</v>
      </c>
      <c r="H1776" s="1"/>
      <c r="I1776" s="1"/>
      <c r="J1776" s="1"/>
      <c r="K1776" s="1"/>
      <c r="L1776" s="1"/>
      <c r="M1776" s="1"/>
    </row>
    <row r="1777" spans="1:13" x14ac:dyDescent="0.2">
      <c r="A1777" s="2" t="s">
        <v>3</v>
      </c>
      <c r="B1777" s="29">
        <v>42734</v>
      </c>
      <c r="C1777" s="11">
        <v>-71.384899383900006</v>
      </c>
      <c r="D1777" s="11">
        <v>41.747864369299997</v>
      </c>
      <c r="E1777" s="5">
        <v>191</v>
      </c>
      <c r="F1777" s="5">
        <v>22</v>
      </c>
      <c r="G1777" s="8">
        <v>23.460899999999999</v>
      </c>
      <c r="H1777" s="1"/>
      <c r="I1777" s="1"/>
      <c r="J1777" s="1"/>
      <c r="K1777" s="1"/>
      <c r="L1777" s="1"/>
      <c r="M1777" s="1"/>
    </row>
    <row r="1778" spans="1:13" x14ac:dyDescent="0.2">
      <c r="A1778" s="2" t="s">
        <v>3</v>
      </c>
      <c r="B1778" s="29">
        <v>42734</v>
      </c>
      <c r="C1778" s="11">
        <v>-71.384987325200001</v>
      </c>
      <c r="D1778" s="11">
        <v>41.747931141099997</v>
      </c>
      <c r="E1778" s="5">
        <v>183</v>
      </c>
      <c r="G1778" s="8">
        <v>22.694499999999998</v>
      </c>
      <c r="H1778" s="1"/>
      <c r="I1778" s="1"/>
      <c r="J1778" s="1"/>
      <c r="K1778" s="1"/>
      <c r="L1778" s="1"/>
      <c r="M1778" s="1"/>
    </row>
    <row r="1779" spans="1:13" x14ac:dyDescent="0.2">
      <c r="A1779" s="2" t="s">
        <v>3</v>
      </c>
      <c r="B1779" s="29">
        <v>42734</v>
      </c>
      <c r="C1779" s="11">
        <v>-71.385064991799993</v>
      </c>
      <c r="D1779" s="11">
        <v>41.748071807700001</v>
      </c>
      <c r="E1779" s="5">
        <v>164</v>
      </c>
      <c r="G1779" s="8">
        <v>20.874299999999998</v>
      </c>
      <c r="H1779" s="1"/>
      <c r="I1779" s="1"/>
      <c r="J1779" s="1"/>
      <c r="K1779" s="1"/>
      <c r="L1779" s="1"/>
      <c r="M1779" s="1"/>
    </row>
    <row r="1780" spans="1:13" x14ac:dyDescent="0.2">
      <c r="A1780" s="2" t="s">
        <v>3</v>
      </c>
      <c r="B1780" s="29">
        <v>42734</v>
      </c>
      <c r="C1780" s="11">
        <v>-71.385080158500003</v>
      </c>
      <c r="D1780" s="11">
        <v>41.748113974399999</v>
      </c>
      <c r="E1780" s="5">
        <v>108</v>
      </c>
      <c r="G1780" s="8">
        <v>15.509499999999999</v>
      </c>
      <c r="H1780" s="1"/>
      <c r="I1780" s="1"/>
      <c r="J1780" s="1"/>
      <c r="K1780" s="1"/>
      <c r="L1780" s="1"/>
      <c r="M1780" s="1"/>
    </row>
    <row r="1781" spans="1:13" x14ac:dyDescent="0.2">
      <c r="A1781" s="2" t="s">
        <v>3</v>
      </c>
      <c r="B1781" s="29">
        <v>42734</v>
      </c>
      <c r="C1781" s="11">
        <v>-71.384955158500006</v>
      </c>
      <c r="D1781" s="11">
        <v>41.748059307699997</v>
      </c>
      <c r="E1781" s="5">
        <v>178</v>
      </c>
      <c r="F1781" s="5">
        <v>20</v>
      </c>
      <c r="G1781" s="8">
        <v>22.215499999999999</v>
      </c>
      <c r="H1781" s="1"/>
      <c r="I1781" s="1"/>
      <c r="J1781" s="1"/>
      <c r="K1781" s="1"/>
      <c r="L1781" s="1"/>
      <c r="M1781" s="1"/>
    </row>
    <row r="1782" spans="1:13" x14ac:dyDescent="0.2">
      <c r="A1782" s="2" t="s">
        <v>3</v>
      </c>
      <c r="B1782" s="29">
        <v>42761</v>
      </c>
      <c r="C1782" s="11">
        <v>-71.384140825499998</v>
      </c>
      <c r="D1782" s="11">
        <v>41.747676307799999</v>
      </c>
      <c r="E1782" s="5">
        <v>118</v>
      </c>
      <c r="F1782" s="5">
        <v>26</v>
      </c>
      <c r="G1782" s="8">
        <v>14.911900000000003</v>
      </c>
      <c r="H1782" s="1"/>
      <c r="I1782" s="1"/>
      <c r="J1782" s="1"/>
      <c r="K1782" s="1"/>
      <c r="L1782" s="1"/>
      <c r="M1782" s="1"/>
    </row>
    <row r="1783" spans="1:13" x14ac:dyDescent="0.2">
      <c r="A1783" s="2" t="s">
        <v>3</v>
      </c>
      <c r="B1783" s="29">
        <v>42761</v>
      </c>
      <c r="C1783" s="11">
        <v>-71.384198825499993</v>
      </c>
      <c r="D1783" s="11">
        <v>41.747735307699998</v>
      </c>
      <c r="E1783" s="5">
        <v>156</v>
      </c>
      <c r="G1783" s="8">
        <v>17.682100000000002</v>
      </c>
      <c r="H1783" s="1"/>
      <c r="I1783" s="1"/>
      <c r="J1783" s="1"/>
      <c r="K1783" s="1"/>
      <c r="L1783" s="1"/>
      <c r="M1783" s="1"/>
    </row>
    <row r="1784" spans="1:13" x14ac:dyDescent="0.2">
      <c r="A1784" s="2" t="s">
        <v>3</v>
      </c>
      <c r="B1784" s="29">
        <v>42761</v>
      </c>
      <c r="C1784" s="11">
        <v>-71.384262325400002</v>
      </c>
      <c r="D1784" s="11">
        <v>41.747747474400001</v>
      </c>
      <c r="E1784" s="5">
        <v>152</v>
      </c>
      <c r="G1784" s="8">
        <v>17.390500000000003</v>
      </c>
      <c r="H1784" s="1"/>
      <c r="I1784" s="1"/>
      <c r="J1784" s="1"/>
      <c r="K1784" s="1"/>
      <c r="L1784" s="1"/>
      <c r="M1784" s="1"/>
    </row>
    <row r="1785" spans="1:13" x14ac:dyDescent="0.2">
      <c r="A1785" s="2" t="s">
        <v>3</v>
      </c>
      <c r="B1785" s="29">
        <v>42761</v>
      </c>
      <c r="C1785" s="11">
        <v>-71.384373325400006</v>
      </c>
      <c r="D1785" s="11">
        <v>41.747747807800003</v>
      </c>
      <c r="E1785" s="5">
        <v>160</v>
      </c>
      <c r="F1785" s="5">
        <v>22</v>
      </c>
      <c r="G1785" s="8">
        <v>17.973700000000001</v>
      </c>
      <c r="H1785" s="1"/>
      <c r="I1785" s="1"/>
      <c r="J1785" s="1"/>
      <c r="K1785" s="1"/>
      <c r="L1785" s="1"/>
      <c r="M1785" s="1"/>
    </row>
    <row r="1786" spans="1:13" x14ac:dyDescent="0.2">
      <c r="A1786" s="2" t="s">
        <v>3</v>
      </c>
      <c r="B1786" s="29">
        <v>42761</v>
      </c>
      <c r="C1786" s="11">
        <v>-71.384345992099995</v>
      </c>
      <c r="D1786" s="11">
        <v>41.747826641099998</v>
      </c>
      <c r="E1786" s="5">
        <v>176</v>
      </c>
      <c r="G1786" s="8">
        <v>19.1401</v>
      </c>
      <c r="H1786" s="1"/>
      <c r="I1786" s="1"/>
      <c r="J1786" s="1"/>
      <c r="K1786" s="1"/>
      <c r="L1786" s="1"/>
      <c r="M1786" s="1"/>
    </row>
    <row r="1787" spans="1:13" x14ac:dyDescent="0.2">
      <c r="A1787" s="2" t="s">
        <v>3</v>
      </c>
      <c r="B1787" s="29">
        <v>42761</v>
      </c>
      <c r="C1787" s="11">
        <v>-71.384375992100004</v>
      </c>
      <c r="D1787" s="11">
        <v>41.747764974399999</v>
      </c>
      <c r="E1787" s="5">
        <v>164</v>
      </c>
      <c r="G1787" s="8">
        <v>18.2653</v>
      </c>
      <c r="H1787" s="1"/>
      <c r="I1787" s="1"/>
      <c r="J1787" s="1"/>
      <c r="K1787" s="1"/>
      <c r="L1787" s="1"/>
      <c r="M1787" s="1"/>
    </row>
    <row r="1788" spans="1:13" x14ac:dyDescent="0.2">
      <c r="A1788" s="2" t="s">
        <v>3</v>
      </c>
      <c r="B1788" s="29">
        <v>42761</v>
      </c>
      <c r="C1788" s="11">
        <v>-71.384413491999993</v>
      </c>
      <c r="D1788" s="11">
        <v>41.747887474400002</v>
      </c>
      <c r="E1788" s="5">
        <v>208</v>
      </c>
      <c r="F1788" s="5">
        <v>18</v>
      </c>
      <c r="G1788" s="8">
        <v>21.472900000000003</v>
      </c>
      <c r="H1788" s="1"/>
      <c r="I1788" s="1"/>
      <c r="J1788" s="1"/>
      <c r="K1788" s="1"/>
      <c r="L1788" s="1"/>
      <c r="M1788" s="1"/>
    </row>
    <row r="1789" spans="1:13" x14ac:dyDescent="0.2">
      <c r="A1789" s="2" t="s">
        <v>3</v>
      </c>
      <c r="B1789" s="29">
        <v>42761</v>
      </c>
      <c r="C1789" s="11">
        <v>-71.384502658700001</v>
      </c>
      <c r="D1789" s="11">
        <v>41.747834641099999</v>
      </c>
      <c r="E1789" s="5">
        <v>211</v>
      </c>
      <c r="G1789" s="8">
        <v>21.691600000000001</v>
      </c>
      <c r="H1789" s="1"/>
      <c r="I1789" s="1"/>
      <c r="J1789" s="1"/>
      <c r="K1789" s="1"/>
      <c r="L1789" s="1"/>
      <c r="M1789" s="1"/>
    </row>
    <row r="1790" spans="1:13" x14ac:dyDescent="0.2">
      <c r="A1790" s="2" t="s">
        <v>3</v>
      </c>
      <c r="B1790" s="29">
        <v>42761</v>
      </c>
      <c r="C1790" s="11">
        <v>-71.384584658700007</v>
      </c>
      <c r="D1790" s="11">
        <v>41.747800307799999</v>
      </c>
      <c r="E1790" s="5">
        <v>188</v>
      </c>
      <c r="F1790" s="5">
        <v>25</v>
      </c>
      <c r="G1790" s="8">
        <v>20.014900000000001</v>
      </c>
      <c r="H1790" s="1"/>
      <c r="I1790" s="1"/>
      <c r="J1790" s="1"/>
      <c r="K1790" s="1"/>
      <c r="L1790" s="1"/>
      <c r="M1790" s="1"/>
    </row>
    <row r="1791" spans="1:13" x14ac:dyDescent="0.2">
      <c r="A1791" s="2" t="s">
        <v>3</v>
      </c>
      <c r="B1791" s="29">
        <v>42761</v>
      </c>
      <c r="C1791" s="11">
        <v>-71.384551325299995</v>
      </c>
      <c r="D1791" s="11">
        <v>41.7479058077</v>
      </c>
      <c r="E1791" s="5">
        <v>246</v>
      </c>
      <c r="G1791" s="8">
        <v>24.243100000000002</v>
      </c>
      <c r="H1791" s="1"/>
      <c r="I1791" s="1"/>
      <c r="J1791" s="1"/>
      <c r="K1791" s="1"/>
      <c r="L1791" s="1"/>
      <c r="M1791" s="1"/>
    </row>
    <row r="1792" spans="1:13" x14ac:dyDescent="0.2">
      <c r="A1792" s="2" t="s">
        <v>3</v>
      </c>
      <c r="B1792" s="29">
        <v>42761</v>
      </c>
      <c r="C1792" s="11">
        <v>-71.384461492</v>
      </c>
      <c r="D1792" s="11">
        <v>41.747981140999997</v>
      </c>
      <c r="E1792" s="5">
        <v>224</v>
      </c>
      <c r="F1792" s="5">
        <v>24</v>
      </c>
      <c r="G1792" s="8">
        <v>22.639300000000002</v>
      </c>
      <c r="H1792" s="1"/>
      <c r="I1792" s="1"/>
      <c r="J1792" s="1"/>
      <c r="K1792" s="1"/>
      <c r="L1792" s="1"/>
      <c r="M1792" s="1"/>
    </row>
    <row r="1793" spans="1:13" x14ac:dyDescent="0.2">
      <c r="A1793" s="2" t="s">
        <v>3</v>
      </c>
      <c r="B1793" s="29">
        <v>42761</v>
      </c>
      <c r="C1793" s="11">
        <v>-71.384563991999997</v>
      </c>
      <c r="D1793" s="11">
        <v>41.747936974399998</v>
      </c>
      <c r="E1793" s="5">
        <v>213</v>
      </c>
      <c r="G1793" s="8">
        <v>21.837400000000002</v>
      </c>
      <c r="H1793" s="1"/>
      <c r="I1793" s="1"/>
      <c r="J1793" s="1"/>
      <c r="K1793" s="1"/>
      <c r="L1793" s="1"/>
      <c r="M1793" s="1"/>
    </row>
    <row r="1794" spans="1:13" x14ac:dyDescent="0.2">
      <c r="A1794" s="2" t="s">
        <v>3</v>
      </c>
      <c r="B1794" s="29">
        <v>42761</v>
      </c>
      <c r="C1794" s="11">
        <v>-71.384584825299996</v>
      </c>
      <c r="D1794" s="11">
        <v>41.747962807699999</v>
      </c>
      <c r="E1794" s="5">
        <v>167</v>
      </c>
      <c r="F1794" s="5">
        <v>22</v>
      </c>
      <c r="G1794" s="8">
        <v>18.484000000000002</v>
      </c>
      <c r="H1794" s="1"/>
      <c r="I1794" s="1"/>
      <c r="J1794" s="1"/>
      <c r="K1794" s="1"/>
      <c r="L1794" s="1"/>
      <c r="M1794" s="1"/>
    </row>
    <row r="1795" spans="1:13" x14ac:dyDescent="0.2">
      <c r="A1795" s="2" t="s">
        <v>3</v>
      </c>
      <c r="B1795" s="29">
        <v>42761</v>
      </c>
      <c r="C1795" s="11">
        <v>-71.384508991999994</v>
      </c>
      <c r="D1795" s="11">
        <v>41.748008307699997</v>
      </c>
      <c r="E1795" s="5">
        <v>198</v>
      </c>
      <c r="G1795" s="8">
        <v>20.7439</v>
      </c>
      <c r="H1795" s="1"/>
      <c r="I1795" s="1"/>
      <c r="J1795" s="1"/>
      <c r="K1795" s="1"/>
      <c r="L1795" s="1"/>
      <c r="M1795" s="1"/>
    </row>
    <row r="1796" spans="1:13" x14ac:dyDescent="0.2">
      <c r="A1796" s="2" t="s">
        <v>3</v>
      </c>
      <c r="B1796" s="29">
        <v>42761</v>
      </c>
      <c r="C1796" s="11">
        <v>-71.3844988253</v>
      </c>
      <c r="D1796" s="11">
        <v>41.748121807700002</v>
      </c>
      <c r="E1796" s="5">
        <v>159</v>
      </c>
      <c r="F1796" s="5">
        <v>15</v>
      </c>
      <c r="G1796" s="8">
        <v>17.9008</v>
      </c>
      <c r="H1796" s="1"/>
      <c r="I1796" s="1"/>
      <c r="J1796" s="1"/>
      <c r="K1796" s="1"/>
      <c r="L1796" s="1"/>
      <c r="M1796" s="1"/>
    </row>
    <row r="1797" spans="1:13" x14ac:dyDescent="0.2">
      <c r="A1797" s="2" t="s">
        <v>3</v>
      </c>
      <c r="B1797" s="29">
        <v>42761</v>
      </c>
      <c r="C1797" s="11">
        <v>-71.384618325299996</v>
      </c>
      <c r="D1797" s="11">
        <v>41.748033141100002</v>
      </c>
      <c r="E1797" s="5">
        <v>176</v>
      </c>
      <c r="G1797" s="8">
        <v>19.1401</v>
      </c>
      <c r="H1797" s="1"/>
      <c r="I1797" s="1"/>
      <c r="J1797" s="1"/>
      <c r="K1797" s="1"/>
      <c r="L1797" s="1"/>
      <c r="M1797" s="1"/>
    </row>
    <row r="1798" spans="1:13" x14ac:dyDescent="0.2">
      <c r="A1798" s="2" t="s">
        <v>3</v>
      </c>
      <c r="B1798" s="29">
        <v>42761</v>
      </c>
      <c r="C1798" s="11">
        <v>-71.384660825300003</v>
      </c>
      <c r="D1798" s="11">
        <v>41.747977807700003</v>
      </c>
      <c r="E1798" s="5">
        <v>147</v>
      </c>
      <c r="G1798" s="8">
        <v>17.026</v>
      </c>
      <c r="H1798" s="1"/>
      <c r="I1798" s="1"/>
      <c r="J1798" s="1"/>
      <c r="K1798" s="1"/>
      <c r="L1798" s="1"/>
      <c r="M1798" s="1"/>
    </row>
    <row r="1799" spans="1:13" x14ac:dyDescent="0.2">
      <c r="A1799" s="2" t="s">
        <v>3</v>
      </c>
      <c r="B1799" s="29">
        <v>42761</v>
      </c>
      <c r="C1799" s="11">
        <v>-71.384655158599998</v>
      </c>
      <c r="D1799" s="11">
        <v>41.748042974400001</v>
      </c>
      <c r="E1799" s="5">
        <v>123</v>
      </c>
      <c r="F1799" s="5">
        <v>5</v>
      </c>
      <c r="G1799" s="8">
        <v>15.276400000000002</v>
      </c>
      <c r="H1799" s="1"/>
      <c r="I1799" s="1"/>
      <c r="J1799" s="1"/>
      <c r="K1799" s="1"/>
      <c r="L1799" s="1"/>
      <c r="M1799" s="1"/>
    </row>
    <row r="1800" spans="1:13" x14ac:dyDescent="0.2">
      <c r="A1800" s="2" t="s">
        <v>3</v>
      </c>
      <c r="B1800" s="29">
        <v>42761</v>
      </c>
      <c r="C1800" s="11">
        <v>-71.384707491900002</v>
      </c>
      <c r="D1800" s="11">
        <v>41.748181974399998</v>
      </c>
      <c r="E1800" s="5">
        <v>106</v>
      </c>
      <c r="F1800" s="5">
        <v>12</v>
      </c>
      <c r="G1800" s="8">
        <v>14.037100000000001</v>
      </c>
      <c r="H1800" s="1"/>
      <c r="I1800" s="1"/>
      <c r="J1800" s="1"/>
      <c r="K1800" s="1"/>
      <c r="L1800" s="1"/>
      <c r="M1800" s="1"/>
    </row>
    <row r="1801" spans="1:13" x14ac:dyDescent="0.2">
      <c r="A1801" s="2" t="s">
        <v>3</v>
      </c>
      <c r="B1801" s="29">
        <v>42761</v>
      </c>
      <c r="C1801" s="11">
        <v>-71.384707991900001</v>
      </c>
      <c r="D1801" s="11">
        <v>41.748053141</v>
      </c>
      <c r="E1801" s="5">
        <v>152</v>
      </c>
      <c r="G1801" s="8">
        <v>17.390500000000003</v>
      </c>
      <c r="H1801" s="1"/>
      <c r="I1801" s="1"/>
      <c r="J1801" s="1"/>
      <c r="K1801" s="1"/>
      <c r="L1801" s="1"/>
      <c r="M1801" s="1"/>
    </row>
    <row r="1802" spans="1:13" x14ac:dyDescent="0.2">
      <c r="A1802" s="2" t="s">
        <v>3</v>
      </c>
      <c r="B1802" s="29">
        <v>42761</v>
      </c>
      <c r="C1802" s="11">
        <v>-71.384682825300004</v>
      </c>
      <c r="D1802" s="11">
        <v>41.747937474399997</v>
      </c>
      <c r="E1802" s="5">
        <v>162</v>
      </c>
      <c r="F1802" s="5">
        <v>21</v>
      </c>
      <c r="G1802" s="8">
        <v>18.119500000000002</v>
      </c>
      <c r="H1802" s="1"/>
      <c r="I1802" s="1"/>
      <c r="J1802" s="1"/>
      <c r="K1802" s="1"/>
      <c r="L1802" s="1"/>
      <c r="M1802" s="1"/>
    </row>
    <row r="1803" spans="1:13" x14ac:dyDescent="0.2">
      <c r="A1803" s="2" t="s">
        <v>3</v>
      </c>
      <c r="B1803" s="29">
        <v>42761</v>
      </c>
      <c r="C1803" s="11">
        <v>-71.384635492000001</v>
      </c>
      <c r="D1803" s="11">
        <v>41.747942474399999</v>
      </c>
      <c r="E1803" s="5">
        <v>145</v>
      </c>
      <c r="G1803" s="8">
        <v>16.880200000000002</v>
      </c>
      <c r="H1803" s="1"/>
      <c r="I1803" s="1"/>
      <c r="J1803" s="1"/>
      <c r="K1803" s="1"/>
      <c r="L1803" s="1"/>
      <c r="M1803" s="1"/>
    </row>
    <row r="1804" spans="1:13" x14ac:dyDescent="0.2">
      <c r="A1804" s="2" t="s">
        <v>3</v>
      </c>
      <c r="B1804" s="29">
        <v>42761</v>
      </c>
      <c r="C1804" s="11">
        <v>-71.384705325300004</v>
      </c>
      <c r="D1804" s="11">
        <v>41.747844474399997</v>
      </c>
      <c r="E1804" s="5">
        <v>183</v>
      </c>
      <c r="G1804" s="8">
        <v>19.650400000000001</v>
      </c>
      <c r="H1804" s="1"/>
      <c r="I1804" s="1"/>
      <c r="J1804" s="1"/>
      <c r="K1804" s="1"/>
      <c r="L1804" s="1"/>
      <c r="M1804" s="1"/>
    </row>
    <row r="1805" spans="1:13" x14ac:dyDescent="0.2">
      <c r="A1805" s="2" t="s">
        <v>3</v>
      </c>
      <c r="B1805" s="29">
        <v>42761</v>
      </c>
      <c r="C1805" s="11">
        <v>-71.384743491899997</v>
      </c>
      <c r="D1805" s="11">
        <v>41.747913641099998</v>
      </c>
      <c r="E1805" s="5">
        <v>210</v>
      </c>
      <c r="F1805" s="5">
        <v>22</v>
      </c>
      <c r="G1805" s="8">
        <v>21.6187</v>
      </c>
      <c r="H1805" s="1"/>
      <c r="I1805" s="1"/>
      <c r="J1805" s="1"/>
      <c r="K1805" s="1"/>
      <c r="L1805" s="1"/>
      <c r="M1805" s="1"/>
    </row>
    <row r="1806" spans="1:13" x14ac:dyDescent="0.2">
      <c r="A1806" s="2" t="s">
        <v>3</v>
      </c>
      <c r="B1806" s="29">
        <v>42761</v>
      </c>
      <c r="C1806" s="11">
        <v>-71.384767325300004</v>
      </c>
      <c r="D1806" s="11">
        <v>41.7480213077</v>
      </c>
      <c r="E1806" s="5">
        <v>196</v>
      </c>
      <c r="G1806" s="8">
        <v>20.598100000000002</v>
      </c>
      <c r="H1806" s="1"/>
      <c r="I1806" s="1"/>
      <c r="J1806" s="1"/>
      <c r="K1806" s="1"/>
      <c r="L1806" s="1"/>
      <c r="M1806" s="1"/>
    </row>
    <row r="1807" spans="1:13" x14ac:dyDescent="0.2">
      <c r="A1807" s="2" t="s">
        <v>3</v>
      </c>
      <c r="B1807" s="29">
        <v>42761</v>
      </c>
      <c r="C1807" s="11">
        <v>-71.384819325199999</v>
      </c>
      <c r="D1807" s="11">
        <v>41.748137307699999</v>
      </c>
      <c r="E1807" s="5">
        <v>131</v>
      </c>
      <c r="F1807" s="5">
        <v>15</v>
      </c>
      <c r="G1807" s="8">
        <v>15.8596</v>
      </c>
      <c r="H1807" s="1"/>
      <c r="I1807" s="1"/>
      <c r="J1807" s="1"/>
      <c r="K1807" s="1"/>
      <c r="L1807" s="1"/>
      <c r="M1807" s="1"/>
    </row>
    <row r="1808" spans="1:13" x14ac:dyDescent="0.2">
      <c r="A1808" s="2" t="s">
        <v>3</v>
      </c>
      <c r="B1808" s="29">
        <v>42761</v>
      </c>
      <c r="C1808" s="11">
        <v>-71.384880658499995</v>
      </c>
      <c r="D1808" s="11">
        <v>41.748009974399999</v>
      </c>
      <c r="E1808" s="5">
        <v>163</v>
      </c>
      <c r="G1808" s="8">
        <v>18.192400000000003</v>
      </c>
      <c r="H1808" s="1"/>
      <c r="I1808" s="1"/>
      <c r="J1808" s="1"/>
      <c r="K1808" s="1"/>
      <c r="L1808" s="1"/>
      <c r="M1808" s="1"/>
    </row>
    <row r="1809" spans="1:13" x14ac:dyDescent="0.2">
      <c r="A1809" s="2" t="s">
        <v>3</v>
      </c>
      <c r="B1809" s="29">
        <v>42761</v>
      </c>
      <c r="C1809" s="11">
        <v>-71.384866991899997</v>
      </c>
      <c r="D1809" s="11">
        <v>41.747892974400003</v>
      </c>
      <c r="E1809" s="5">
        <v>202</v>
      </c>
      <c r="G1809" s="8">
        <v>21.035500000000003</v>
      </c>
      <c r="H1809" s="1"/>
      <c r="I1809" s="1"/>
      <c r="J1809" s="1"/>
      <c r="K1809" s="1"/>
      <c r="L1809" s="1"/>
      <c r="M1809" s="1"/>
    </row>
    <row r="1810" spans="1:13" x14ac:dyDescent="0.2">
      <c r="A1810" s="2" t="s">
        <v>3</v>
      </c>
      <c r="B1810" s="29">
        <v>42761</v>
      </c>
      <c r="C1810" s="11">
        <v>-71.384888991899999</v>
      </c>
      <c r="D1810" s="11">
        <v>41.7478659744</v>
      </c>
      <c r="E1810" s="5">
        <v>188</v>
      </c>
      <c r="F1810" s="5">
        <v>20</v>
      </c>
      <c r="G1810" s="8">
        <v>20.014900000000001</v>
      </c>
      <c r="H1810" s="1"/>
      <c r="I1810" s="1"/>
      <c r="J1810" s="1"/>
      <c r="K1810" s="1"/>
      <c r="L1810" s="1"/>
      <c r="M1810" s="1"/>
    </row>
    <row r="1811" spans="1:13" x14ac:dyDescent="0.2">
      <c r="A1811" s="2" t="s">
        <v>3</v>
      </c>
      <c r="B1811" s="29">
        <v>42761</v>
      </c>
      <c r="C1811" s="11">
        <v>-71.384955158500006</v>
      </c>
      <c r="D1811" s="11">
        <v>41.7479453077</v>
      </c>
      <c r="E1811" s="5">
        <v>207</v>
      </c>
      <c r="G1811" s="8">
        <v>21.400000000000002</v>
      </c>
      <c r="H1811" s="1"/>
      <c r="I1811" s="1"/>
      <c r="J1811" s="1"/>
      <c r="K1811" s="1"/>
      <c r="L1811" s="1"/>
      <c r="M1811" s="1"/>
    </row>
    <row r="1812" spans="1:13" x14ac:dyDescent="0.2">
      <c r="A1812" s="2" t="s">
        <v>3</v>
      </c>
      <c r="B1812" s="29">
        <v>42761</v>
      </c>
      <c r="C1812" s="11">
        <v>-71.384992325200002</v>
      </c>
      <c r="D1812" s="11">
        <v>41.748011141100001</v>
      </c>
      <c r="E1812" s="5">
        <v>170</v>
      </c>
      <c r="G1812" s="8">
        <v>18.7027</v>
      </c>
      <c r="H1812" s="1"/>
      <c r="I1812" s="1"/>
      <c r="J1812" s="1"/>
      <c r="K1812" s="1"/>
      <c r="L1812" s="1"/>
      <c r="M1812" s="1"/>
    </row>
    <row r="1813" spans="1:13" x14ac:dyDescent="0.2">
      <c r="A1813" s="2" t="s">
        <v>3</v>
      </c>
      <c r="B1813" s="29">
        <v>42761</v>
      </c>
      <c r="C1813" s="11">
        <v>-71.385058158500001</v>
      </c>
      <c r="D1813" s="11">
        <v>41.748092807699997</v>
      </c>
      <c r="E1813" s="5">
        <v>122</v>
      </c>
      <c r="F1813" s="5">
        <v>15</v>
      </c>
      <c r="G1813" s="8">
        <v>15.203500000000002</v>
      </c>
      <c r="H1813" s="1"/>
      <c r="I1813" s="1"/>
      <c r="J1813" s="1"/>
      <c r="K1813" s="1"/>
      <c r="L1813" s="1"/>
      <c r="M1813" s="1"/>
    </row>
    <row r="1814" spans="1:13" x14ac:dyDescent="0.2">
      <c r="A1814" s="2" t="s">
        <v>3</v>
      </c>
      <c r="B1814" s="29">
        <v>42761</v>
      </c>
      <c r="C1814" s="11">
        <v>-71.384953325200001</v>
      </c>
      <c r="D1814" s="11">
        <v>41.748043474399999</v>
      </c>
      <c r="E1814" s="5">
        <v>161</v>
      </c>
      <c r="G1814" s="8">
        <v>18.046600000000002</v>
      </c>
      <c r="H1814" s="1"/>
      <c r="I1814" s="1"/>
      <c r="J1814" s="1"/>
      <c r="K1814" s="1"/>
      <c r="L1814" s="1"/>
      <c r="M1814" s="1"/>
    </row>
    <row r="1815" spans="1:13" x14ac:dyDescent="0.2">
      <c r="A1815" s="2" t="s">
        <v>3</v>
      </c>
      <c r="B1815" s="29">
        <v>42761</v>
      </c>
      <c r="C1815" s="11">
        <v>-71.384745991900004</v>
      </c>
      <c r="D1815" s="11">
        <v>41.748066807699999</v>
      </c>
      <c r="E1815" s="5">
        <v>180</v>
      </c>
      <c r="F1815" s="5">
        <v>11</v>
      </c>
      <c r="G1815" s="8">
        <v>19.431700000000003</v>
      </c>
      <c r="H1815" s="1"/>
      <c r="I1815" s="1"/>
      <c r="J1815" s="1"/>
      <c r="K1815" s="1"/>
      <c r="L1815" s="1"/>
      <c r="M1815" s="1"/>
    </row>
    <row r="1816" spans="1:13" x14ac:dyDescent="0.2">
      <c r="A1816" s="2" t="s">
        <v>3</v>
      </c>
      <c r="B1816" s="29">
        <v>42796</v>
      </c>
      <c r="C1816" s="11">
        <v>-71.384140325499999</v>
      </c>
      <c r="D1816" s="11">
        <v>41.747692641100002</v>
      </c>
      <c r="E1816" s="5">
        <v>191</v>
      </c>
      <c r="F1816" s="5">
        <v>24</v>
      </c>
      <c r="G1816" s="8">
        <v>14.3537</v>
      </c>
      <c r="H1816" s="1"/>
      <c r="I1816" s="1"/>
      <c r="J1816" s="1"/>
      <c r="K1816" s="1"/>
      <c r="L1816" s="1"/>
      <c r="M1816" s="1"/>
    </row>
    <row r="1817" spans="1:13" x14ac:dyDescent="0.2">
      <c r="A1817" s="2" t="s">
        <v>3</v>
      </c>
      <c r="B1817" s="29">
        <v>42796</v>
      </c>
      <c r="C1817" s="11">
        <v>-71.384170992099996</v>
      </c>
      <c r="D1817" s="11">
        <v>41.7477441411</v>
      </c>
      <c r="E1817" s="5">
        <v>121</v>
      </c>
      <c r="G1817" s="8">
        <v>10.8047</v>
      </c>
      <c r="H1817" s="1"/>
      <c r="I1817" s="1"/>
      <c r="J1817" s="1"/>
      <c r="K1817" s="1"/>
      <c r="L1817" s="1"/>
      <c r="M1817" s="1"/>
    </row>
    <row r="1818" spans="1:13" x14ac:dyDescent="0.2">
      <c r="A1818" s="2" t="s">
        <v>3</v>
      </c>
      <c r="B1818" s="29">
        <v>42796</v>
      </c>
      <c r="C1818" s="11">
        <v>-71.384236325399996</v>
      </c>
      <c r="D1818" s="11">
        <v>41.7477088077</v>
      </c>
      <c r="E1818" s="5">
        <v>188</v>
      </c>
      <c r="G1818" s="8">
        <v>14.201600000000001</v>
      </c>
      <c r="H1818" s="1"/>
      <c r="I1818" s="1"/>
      <c r="J1818" s="1"/>
      <c r="K1818" s="1"/>
      <c r="L1818" s="1"/>
      <c r="M1818" s="1"/>
    </row>
    <row r="1819" spans="1:13" x14ac:dyDescent="0.2">
      <c r="A1819" s="2" t="s">
        <v>3</v>
      </c>
      <c r="B1819" s="29">
        <v>42796</v>
      </c>
      <c r="C1819" s="11">
        <v>-71.3842913254</v>
      </c>
      <c r="D1819" s="11">
        <v>41.747755641099999</v>
      </c>
      <c r="E1819" s="5">
        <v>190</v>
      </c>
      <c r="F1819" s="5">
        <v>13</v>
      </c>
      <c r="G1819" s="8">
        <v>14.303000000000001</v>
      </c>
      <c r="H1819" s="1"/>
      <c r="I1819" s="1"/>
      <c r="J1819" s="1"/>
      <c r="K1819" s="1"/>
      <c r="L1819" s="1"/>
      <c r="M1819" s="1"/>
    </row>
    <row r="1820" spans="1:13" x14ac:dyDescent="0.2">
      <c r="A1820" s="2" t="s">
        <v>3</v>
      </c>
      <c r="B1820" s="29">
        <v>42796</v>
      </c>
      <c r="C1820" s="11">
        <v>-71.384350158700002</v>
      </c>
      <c r="D1820" s="11">
        <v>41.747744641099999</v>
      </c>
      <c r="E1820" s="5">
        <v>227</v>
      </c>
      <c r="G1820" s="8">
        <v>16.178899999999999</v>
      </c>
      <c r="H1820" s="1"/>
      <c r="I1820" s="1"/>
      <c r="J1820" s="1"/>
      <c r="K1820" s="1"/>
      <c r="L1820" s="1"/>
      <c r="M1820" s="1"/>
    </row>
    <row r="1821" spans="1:13" x14ac:dyDescent="0.2">
      <c r="A1821" s="2" t="s">
        <v>3</v>
      </c>
      <c r="B1821" s="29">
        <v>42796</v>
      </c>
      <c r="C1821" s="11">
        <v>-71.384355658700002</v>
      </c>
      <c r="D1821" s="11">
        <v>41.747828807700003</v>
      </c>
      <c r="E1821" s="5">
        <v>156</v>
      </c>
      <c r="F1821" s="5">
        <v>12</v>
      </c>
      <c r="G1821" s="8">
        <v>12.5792</v>
      </c>
      <c r="H1821" s="1"/>
      <c r="I1821" s="1"/>
      <c r="J1821" s="1"/>
      <c r="K1821" s="1"/>
      <c r="L1821" s="1"/>
      <c r="M1821" s="1"/>
    </row>
    <row r="1822" spans="1:13" x14ac:dyDescent="0.2">
      <c r="A1822" s="2" t="s">
        <v>3</v>
      </c>
      <c r="B1822" s="29">
        <v>42796</v>
      </c>
      <c r="C1822" s="11">
        <v>-71.3844186587</v>
      </c>
      <c r="D1822" s="11">
        <v>41.747808474400003</v>
      </c>
      <c r="E1822" s="5">
        <v>234</v>
      </c>
      <c r="G1822" s="8">
        <v>16.533799999999999</v>
      </c>
      <c r="H1822" s="1"/>
      <c r="I1822" s="1"/>
      <c r="J1822" s="1"/>
      <c r="K1822" s="1"/>
      <c r="L1822" s="1"/>
      <c r="M1822" s="1"/>
    </row>
    <row r="1823" spans="1:13" x14ac:dyDescent="0.2">
      <c r="A1823" s="2" t="s">
        <v>3</v>
      </c>
      <c r="B1823" s="29">
        <v>42796</v>
      </c>
      <c r="C1823" s="11">
        <v>-71.384439325399995</v>
      </c>
      <c r="D1823" s="11">
        <v>41.747906141100003</v>
      </c>
      <c r="E1823" s="5">
        <v>212</v>
      </c>
      <c r="G1823" s="8">
        <v>15.4184</v>
      </c>
      <c r="H1823" s="1"/>
      <c r="I1823" s="1"/>
      <c r="J1823" s="1"/>
      <c r="K1823" s="1"/>
      <c r="L1823" s="1"/>
      <c r="M1823" s="1"/>
    </row>
    <row r="1824" spans="1:13" x14ac:dyDescent="0.2">
      <c r="A1824" s="2" t="s">
        <v>3</v>
      </c>
      <c r="B1824" s="29">
        <v>42796</v>
      </c>
      <c r="C1824" s="11">
        <v>-71.384522825299996</v>
      </c>
      <c r="D1824" s="11">
        <v>41.747851307700003</v>
      </c>
      <c r="E1824" s="5">
        <v>231</v>
      </c>
      <c r="F1824" s="5">
        <v>13</v>
      </c>
      <c r="G1824" s="8">
        <v>16.381700000000002</v>
      </c>
      <c r="H1824" s="1"/>
      <c r="I1824" s="1"/>
      <c r="J1824" s="1"/>
      <c r="K1824" s="1"/>
      <c r="L1824" s="1"/>
      <c r="M1824" s="1"/>
    </row>
    <row r="1825" spans="1:13" x14ac:dyDescent="0.2">
      <c r="A1825" s="2" t="s">
        <v>3</v>
      </c>
      <c r="B1825" s="29">
        <v>42796</v>
      </c>
      <c r="C1825" s="11">
        <v>-71.384570158700001</v>
      </c>
      <c r="D1825" s="11">
        <v>41.747820641099999</v>
      </c>
      <c r="E1825" s="5">
        <v>284</v>
      </c>
      <c r="G1825" s="8">
        <v>19.068800000000003</v>
      </c>
      <c r="H1825" s="1"/>
      <c r="I1825" s="1"/>
      <c r="J1825" s="1"/>
      <c r="K1825" s="1"/>
      <c r="L1825" s="1"/>
      <c r="M1825" s="1"/>
    </row>
    <row r="1826" spans="1:13" x14ac:dyDescent="0.2">
      <c r="A1826" s="2" t="s">
        <v>3</v>
      </c>
      <c r="B1826" s="29">
        <v>42796</v>
      </c>
      <c r="C1826" s="11">
        <v>-71.384492825300001</v>
      </c>
      <c r="D1826" s="11">
        <v>41.7478939744</v>
      </c>
      <c r="E1826" s="5">
        <v>243</v>
      </c>
      <c r="F1826" s="5">
        <v>13</v>
      </c>
      <c r="G1826" s="8">
        <v>16.990099999999998</v>
      </c>
      <c r="H1826" s="1"/>
      <c r="I1826" s="1"/>
      <c r="J1826" s="1"/>
      <c r="K1826" s="1"/>
      <c r="L1826" s="1"/>
      <c r="M1826" s="1"/>
    </row>
    <row r="1827" spans="1:13" x14ac:dyDescent="0.2">
      <c r="A1827" s="2" t="s">
        <v>3</v>
      </c>
      <c r="B1827" s="29">
        <v>42796</v>
      </c>
      <c r="C1827" s="11">
        <v>-71.384472825399996</v>
      </c>
      <c r="D1827" s="11">
        <v>41.7479614744</v>
      </c>
      <c r="E1827" s="5">
        <v>227</v>
      </c>
      <c r="G1827" s="8">
        <v>16.178899999999999</v>
      </c>
      <c r="H1827" s="1"/>
      <c r="I1827" s="1"/>
      <c r="J1827" s="1"/>
      <c r="K1827" s="1"/>
      <c r="L1827" s="1"/>
      <c r="M1827" s="1"/>
    </row>
    <row r="1828" spans="1:13" x14ac:dyDescent="0.2">
      <c r="A1828" s="2" t="s">
        <v>3</v>
      </c>
      <c r="B1828" s="29">
        <v>42796</v>
      </c>
      <c r="C1828" s="11">
        <v>-71.384566158699997</v>
      </c>
      <c r="D1828" s="11">
        <v>41.747990641000001</v>
      </c>
      <c r="E1828" s="5">
        <v>196</v>
      </c>
      <c r="G1828" s="8">
        <v>14.607200000000001</v>
      </c>
      <c r="H1828" s="1"/>
      <c r="I1828" s="1"/>
      <c r="J1828" s="1"/>
      <c r="K1828" s="1"/>
      <c r="L1828" s="1"/>
      <c r="M1828" s="1"/>
    </row>
    <row r="1829" spans="1:13" x14ac:dyDescent="0.2">
      <c r="A1829" s="2" t="s">
        <v>3</v>
      </c>
      <c r="B1829" s="29">
        <v>42796</v>
      </c>
      <c r="C1829" s="11">
        <v>-71.384515658699996</v>
      </c>
      <c r="D1829" s="11">
        <v>41.748077641000002</v>
      </c>
      <c r="E1829" s="5">
        <v>154</v>
      </c>
      <c r="F1829" s="5">
        <v>14</v>
      </c>
      <c r="G1829" s="8">
        <v>12.4778</v>
      </c>
      <c r="H1829" s="1"/>
      <c r="I1829" s="1"/>
      <c r="J1829" s="1"/>
      <c r="K1829" s="1"/>
      <c r="L1829" s="1"/>
      <c r="M1829" s="1"/>
    </row>
    <row r="1830" spans="1:13" x14ac:dyDescent="0.2">
      <c r="A1830" s="2" t="s">
        <v>3</v>
      </c>
      <c r="B1830" s="29">
        <v>42796</v>
      </c>
      <c r="C1830" s="11">
        <v>-71.384612825299996</v>
      </c>
      <c r="D1830" s="11">
        <v>41.748047974400002</v>
      </c>
      <c r="E1830" s="5">
        <v>133</v>
      </c>
      <c r="G1830" s="8">
        <v>11.4131</v>
      </c>
      <c r="H1830" s="1"/>
      <c r="I1830" s="1"/>
      <c r="J1830" s="1"/>
      <c r="K1830" s="1"/>
      <c r="L1830" s="1"/>
      <c r="M1830" s="1"/>
    </row>
    <row r="1831" spans="1:13" x14ac:dyDescent="0.2">
      <c r="A1831" s="2" t="s">
        <v>3</v>
      </c>
      <c r="B1831" s="29">
        <v>42796</v>
      </c>
      <c r="C1831" s="11">
        <v>-71.384734991900004</v>
      </c>
      <c r="D1831" s="11">
        <v>41.748120807699998</v>
      </c>
      <c r="E1831" s="5">
        <v>94</v>
      </c>
      <c r="F1831" s="5">
        <v>8</v>
      </c>
      <c r="G1831" s="8">
        <v>9.4358000000000004</v>
      </c>
      <c r="H1831" s="1"/>
      <c r="I1831" s="1"/>
      <c r="J1831" s="1"/>
      <c r="K1831" s="1"/>
      <c r="L1831" s="1"/>
      <c r="M1831" s="1"/>
    </row>
    <row r="1832" spans="1:13" x14ac:dyDescent="0.2">
      <c r="A1832" s="2" t="s">
        <v>3</v>
      </c>
      <c r="B1832" s="29">
        <v>42796</v>
      </c>
      <c r="C1832" s="11">
        <v>-71.384672825300001</v>
      </c>
      <c r="D1832" s="11">
        <v>41.748049141000003</v>
      </c>
      <c r="E1832" s="5">
        <v>123</v>
      </c>
      <c r="G1832" s="8">
        <v>10.9061</v>
      </c>
      <c r="H1832" s="1"/>
      <c r="I1832" s="1"/>
      <c r="J1832" s="1"/>
      <c r="K1832" s="1"/>
      <c r="L1832" s="1"/>
      <c r="M1832" s="1"/>
    </row>
    <row r="1833" spans="1:13" x14ac:dyDescent="0.2">
      <c r="A1833" s="2" t="s">
        <v>3</v>
      </c>
      <c r="B1833" s="29">
        <v>42796</v>
      </c>
      <c r="C1833" s="11">
        <v>-71.384650658599995</v>
      </c>
      <c r="D1833" s="11">
        <v>41.747958807700002</v>
      </c>
      <c r="E1833" s="5">
        <v>180</v>
      </c>
      <c r="F1833" s="5">
        <v>17</v>
      </c>
      <c r="G1833" s="8">
        <v>13.796000000000001</v>
      </c>
      <c r="H1833" s="1"/>
      <c r="I1833" s="1"/>
      <c r="J1833" s="1"/>
      <c r="K1833" s="1"/>
      <c r="L1833" s="1"/>
      <c r="M1833" s="1"/>
    </row>
    <row r="1834" spans="1:13" x14ac:dyDescent="0.2">
      <c r="A1834" s="2" t="s">
        <v>3</v>
      </c>
      <c r="B1834" s="29">
        <v>42796</v>
      </c>
      <c r="C1834" s="11">
        <v>-71.3846261586</v>
      </c>
      <c r="D1834" s="11">
        <v>41.747943307699998</v>
      </c>
      <c r="E1834" s="5">
        <v>181</v>
      </c>
      <c r="G1834" s="8">
        <v>13.8467</v>
      </c>
      <c r="H1834" s="1"/>
      <c r="I1834" s="1"/>
      <c r="J1834" s="1"/>
      <c r="K1834" s="1"/>
      <c r="L1834" s="1"/>
      <c r="M1834" s="1"/>
    </row>
    <row r="1835" spans="1:13" x14ac:dyDescent="0.2">
      <c r="A1835" s="2" t="s">
        <v>3</v>
      </c>
      <c r="B1835" s="29">
        <v>42796</v>
      </c>
      <c r="C1835" s="11">
        <v>-71.384686991999999</v>
      </c>
      <c r="D1835" s="11">
        <v>41.747841974400004</v>
      </c>
      <c r="E1835" s="5">
        <v>289</v>
      </c>
      <c r="G1835" s="8">
        <v>19.322299999999998</v>
      </c>
      <c r="H1835" s="1"/>
      <c r="I1835" s="1"/>
      <c r="J1835" s="1"/>
      <c r="K1835" s="1"/>
      <c r="L1835" s="1"/>
      <c r="M1835" s="1"/>
    </row>
    <row r="1836" spans="1:13" x14ac:dyDescent="0.2">
      <c r="A1836" s="2" t="s">
        <v>3</v>
      </c>
      <c r="B1836" s="29">
        <v>42796</v>
      </c>
      <c r="C1836" s="11">
        <v>-71.384752491900002</v>
      </c>
      <c r="D1836" s="11">
        <v>41.747908474399999</v>
      </c>
      <c r="E1836" s="5">
        <v>221</v>
      </c>
      <c r="F1836" s="5">
        <v>17</v>
      </c>
      <c r="G1836" s="8">
        <v>15.874700000000001</v>
      </c>
      <c r="H1836" s="1"/>
      <c r="I1836" s="1"/>
      <c r="J1836" s="1"/>
      <c r="K1836" s="1"/>
      <c r="L1836" s="1"/>
      <c r="M1836" s="1"/>
    </row>
    <row r="1837" spans="1:13" x14ac:dyDescent="0.2">
      <c r="A1837" s="2" t="s">
        <v>3</v>
      </c>
      <c r="B1837" s="29">
        <v>42796</v>
      </c>
      <c r="C1837" s="11">
        <v>-71.384759158600005</v>
      </c>
      <c r="D1837" s="11">
        <v>41.748030641</v>
      </c>
      <c r="E1837" s="5">
        <v>175</v>
      </c>
      <c r="G1837" s="8">
        <v>13.5425</v>
      </c>
      <c r="H1837" s="1"/>
      <c r="I1837" s="1"/>
      <c r="J1837" s="1"/>
      <c r="K1837" s="1"/>
      <c r="L1837" s="1"/>
      <c r="M1837" s="1"/>
    </row>
    <row r="1838" spans="1:13" x14ac:dyDescent="0.2">
      <c r="A1838" s="2" t="s">
        <v>3</v>
      </c>
      <c r="B1838" s="29">
        <v>42796</v>
      </c>
      <c r="C1838" s="11">
        <v>-71.384840325200003</v>
      </c>
      <c r="D1838" s="11">
        <v>41.748120307699999</v>
      </c>
      <c r="E1838" s="5">
        <v>127</v>
      </c>
      <c r="F1838" s="5">
        <v>14</v>
      </c>
      <c r="G1838" s="8">
        <v>11.1089</v>
      </c>
      <c r="H1838" s="1"/>
      <c r="I1838" s="1"/>
      <c r="J1838" s="1"/>
      <c r="K1838" s="1"/>
      <c r="L1838" s="1"/>
      <c r="M1838" s="1"/>
    </row>
    <row r="1839" spans="1:13" x14ac:dyDescent="0.2">
      <c r="A1839" s="2" t="s">
        <v>3</v>
      </c>
      <c r="B1839" s="29">
        <v>42796</v>
      </c>
      <c r="C1839" s="11">
        <v>-71.384800825200003</v>
      </c>
      <c r="D1839" s="11">
        <v>41.748034807700002</v>
      </c>
      <c r="E1839" s="5">
        <v>141</v>
      </c>
      <c r="G1839" s="8">
        <v>11.8187</v>
      </c>
      <c r="H1839" s="1"/>
      <c r="I1839" s="1"/>
      <c r="J1839" s="1"/>
      <c r="K1839" s="1"/>
      <c r="L1839" s="1"/>
      <c r="M1839" s="1"/>
    </row>
    <row r="1840" spans="1:13" x14ac:dyDescent="0.2">
      <c r="A1840" s="2" t="s">
        <v>3</v>
      </c>
      <c r="B1840" s="29">
        <v>42796</v>
      </c>
      <c r="C1840" s="11">
        <v>-71.384827491899998</v>
      </c>
      <c r="D1840" s="11">
        <v>41.747926807699997</v>
      </c>
      <c r="E1840" s="5">
        <v>192</v>
      </c>
      <c r="G1840" s="8">
        <v>14.404400000000001</v>
      </c>
      <c r="H1840" s="1"/>
      <c r="I1840" s="1"/>
      <c r="J1840" s="1"/>
      <c r="K1840" s="1"/>
      <c r="L1840" s="1"/>
      <c r="M1840" s="1"/>
    </row>
    <row r="1841" spans="1:13" x14ac:dyDescent="0.2">
      <c r="A1841" s="2" t="s">
        <v>3</v>
      </c>
      <c r="B1841" s="29">
        <v>42796</v>
      </c>
      <c r="C1841" s="11">
        <v>-71.3848243252</v>
      </c>
      <c r="D1841" s="11">
        <v>41.747846474399999</v>
      </c>
      <c r="E1841" s="5">
        <v>244</v>
      </c>
      <c r="F1841" s="5">
        <v>18</v>
      </c>
      <c r="G1841" s="8">
        <v>17.040800000000001</v>
      </c>
      <c r="H1841" s="1"/>
      <c r="I1841" s="1"/>
      <c r="J1841" s="1"/>
      <c r="K1841" s="1"/>
      <c r="L1841" s="1"/>
      <c r="M1841" s="1"/>
    </row>
    <row r="1842" spans="1:13" x14ac:dyDescent="0.2">
      <c r="A1842" s="2" t="s">
        <v>3</v>
      </c>
      <c r="B1842" s="29">
        <v>42796</v>
      </c>
      <c r="C1842" s="11">
        <v>-71.384766325300006</v>
      </c>
      <c r="D1842" s="11">
        <v>41.747912141100002</v>
      </c>
      <c r="E1842" s="5">
        <v>242</v>
      </c>
      <c r="G1842" s="8">
        <v>16.939399999999999</v>
      </c>
      <c r="H1842" s="1"/>
      <c r="I1842" s="1"/>
      <c r="J1842" s="1"/>
      <c r="K1842" s="1"/>
      <c r="L1842" s="1"/>
      <c r="M1842" s="1"/>
    </row>
    <row r="1843" spans="1:13" x14ac:dyDescent="0.2">
      <c r="A1843" s="2" t="s">
        <v>3</v>
      </c>
      <c r="B1843" s="29">
        <v>42796</v>
      </c>
      <c r="C1843" s="11">
        <v>-71.384896825200002</v>
      </c>
      <c r="D1843" s="11">
        <v>41.747957641100001</v>
      </c>
      <c r="E1843" s="5">
        <v>196</v>
      </c>
      <c r="F1843" s="5">
        <v>13</v>
      </c>
      <c r="G1843" s="8">
        <v>14.607200000000001</v>
      </c>
      <c r="H1843" s="1"/>
      <c r="I1843" s="1"/>
      <c r="J1843" s="1"/>
      <c r="K1843" s="1"/>
      <c r="L1843" s="1"/>
      <c r="M1843" s="1"/>
    </row>
    <row r="1844" spans="1:13" x14ac:dyDescent="0.2">
      <c r="A1844" s="2" t="s">
        <v>3</v>
      </c>
      <c r="B1844" s="29">
        <v>42796</v>
      </c>
      <c r="C1844" s="11">
        <v>-71.384974491899996</v>
      </c>
      <c r="D1844" s="11">
        <v>41.747975307700003</v>
      </c>
      <c r="E1844" s="5">
        <v>216</v>
      </c>
      <c r="G1844" s="8">
        <v>15.6212</v>
      </c>
      <c r="H1844" s="1"/>
      <c r="I1844" s="1"/>
      <c r="J1844" s="1"/>
      <c r="K1844" s="1"/>
      <c r="L1844" s="1"/>
      <c r="M1844" s="1"/>
    </row>
    <row r="1845" spans="1:13" x14ac:dyDescent="0.2">
      <c r="A1845" s="2" t="s">
        <v>3</v>
      </c>
      <c r="B1845" s="29">
        <v>42796</v>
      </c>
      <c r="C1845" s="11">
        <v>-71.384922658500003</v>
      </c>
      <c r="D1845" s="11">
        <v>41.748026807700001</v>
      </c>
      <c r="E1845" s="5">
        <v>172</v>
      </c>
      <c r="G1845" s="8">
        <v>13.3904</v>
      </c>
      <c r="H1845" s="1"/>
      <c r="I1845" s="1"/>
      <c r="J1845" s="1"/>
      <c r="K1845" s="1"/>
      <c r="L1845" s="1"/>
      <c r="M1845" s="1"/>
    </row>
    <row r="1846" spans="1:13" x14ac:dyDescent="0.2">
      <c r="A1846" s="2" t="s">
        <v>3</v>
      </c>
      <c r="B1846" s="29">
        <v>42796</v>
      </c>
      <c r="C1846" s="11">
        <v>-71.385007991799995</v>
      </c>
      <c r="D1846" s="11">
        <v>41.748006807700001</v>
      </c>
      <c r="E1846" s="5">
        <v>176</v>
      </c>
      <c r="G1846" s="8">
        <v>13.5932</v>
      </c>
      <c r="H1846" s="1"/>
      <c r="I1846" s="1"/>
      <c r="J1846" s="1"/>
      <c r="K1846" s="1"/>
      <c r="L1846" s="1"/>
      <c r="M1846" s="1"/>
    </row>
    <row r="1847" spans="1:13" x14ac:dyDescent="0.2">
      <c r="A1847" s="2" t="s">
        <v>3</v>
      </c>
      <c r="B1847" s="29">
        <v>42796</v>
      </c>
      <c r="C1847" s="11">
        <v>-71.384986991800005</v>
      </c>
      <c r="D1847" s="11">
        <v>41.748050474400003</v>
      </c>
      <c r="E1847" s="5">
        <v>146</v>
      </c>
      <c r="F1847" s="5">
        <v>8</v>
      </c>
      <c r="G1847" s="8">
        <v>12.0722</v>
      </c>
      <c r="H1847" s="1"/>
      <c r="I1847" s="1"/>
      <c r="J1847" s="1"/>
      <c r="K1847" s="1"/>
      <c r="L1847" s="1"/>
      <c r="M1847" s="1"/>
    </row>
    <row r="1848" spans="1:13" x14ac:dyDescent="0.2">
      <c r="A1848" s="2" t="s">
        <v>3</v>
      </c>
      <c r="B1848" s="29">
        <v>42796</v>
      </c>
      <c r="C1848" s="11">
        <v>-71.384980491799993</v>
      </c>
      <c r="D1848" s="11">
        <v>41.748091974399998</v>
      </c>
      <c r="E1848" s="5">
        <v>101</v>
      </c>
      <c r="G1848" s="8">
        <v>9.7907000000000011</v>
      </c>
      <c r="H1848" s="1"/>
      <c r="I1848" s="1"/>
      <c r="J1848" s="1"/>
      <c r="K1848" s="1"/>
      <c r="L1848" s="1"/>
      <c r="M1848" s="1"/>
    </row>
    <row r="1849" spans="1:13" x14ac:dyDescent="0.2">
      <c r="A1849" s="2" t="s">
        <v>3</v>
      </c>
      <c r="B1849" s="29">
        <v>42796</v>
      </c>
      <c r="C1849" s="11">
        <v>-71.385036825200004</v>
      </c>
      <c r="D1849" s="11">
        <v>41.748073807700003</v>
      </c>
      <c r="E1849" s="5">
        <v>126</v>
      </c>
      <c r="F1849" s="5">
        <v>8</v>
      </c>
      <c r="G1849" s="8">
        <v>11.058199999999999</v>
      </c>
      <c r="H1849" s="1"/>
      <c r="I1849" s="1"/>
      <c r="J1849" s="1"/>
      <c r="K1849" s="1"/>
      <c r="L1849" s="1"/>
      <c r="M1849" s="1"/>
    </row>
    <row r="1850" spans="1:13" x14ac:dyDescent="0.2">
      <c r="A1850" s="2" t="s">
        <v>3</v>
      </c>
      <c r="B1850" s="29">
        <v>42823</v>
      </c>
      <c r="C1850" s="11">
        <v>-71.384188492099995</v>
      </c>
      <c r="D1850" s="11">
        <v>41.747667807799999</v>
      </c>
      <c r="E1850" s="5">
        <v>179</v>
      </c>
      <c r="F1850" s="5">
        <v>23</v>
      </c>
      <c r="G1850" s="8">
        <v>18.308599999999998</v>
      </c>
      <c r="H1850" s="1"/>
      <c r="I1850" s="1"/>
      <c r="J1850" s="1"/>
      <c r="K1850" s="1"/>
      <c r="L1850" s="1"/>
      <c r="M1850" s="1"/>
    </row>
    <row r="1851" spans="1:13" x14ac:dyDescent="0.2">
      <c r="A1851" s="2" t="s">
        <v>3</v>
      </c>
      <c r="B1851" s="29">
        <v>42823</v>
      </c>
      <c r="C1851" s="11">
        <v>-71.384232492099997</v>
      </c>
      <c r="D1851" s="11">
        <v>41.747728974399998</v>
      </c>
      <c r="E1851" s="5">
        <v>132</v>
      </c>
      <c r="F1851" s="5">
        <v>18</v>
      </c>
      <c r="G1851" s="8">
        <v>13.693199999999999</v>
      </c>
      <c r="H1851" s="1"/>
      <c r="I1851" s="1"/>
      <c r="J1851" s="1"/>
      <c r="K1851" s="1"/>
      <c r="L1851" s="1"/>
      <c r="M1851" s="1"/>
    </row>
    <row r="1852" spans="1:13" x14ac:dyDescent="0.2">
      <c r="A1852" s="2" t="s">
        <v>3</v>
      </c>
      <c r="B1852" s="29">
        <v>42823</v>
      </c>
      <c r="C1852" s="11">
        <v>-71.384279325400001</v>
      </c>
      <c r="D1852" s="11">
        <v>41.7477021411</v>
      </c>
      <c r="E1852" s="5">
        <v>185</v>
      </c>
      <c r="G1852" s="8">
        <v>18.897799999999997</v>
      </c>
      <c r="H1852" s="1"/>
      <c r="I1852" s="1"/>
      <c r="J1852" s="1"/>
      <c r="K1852" s="1"/>
      <c r="L1852" s="1"/>
      <c r="M1852" s="1"/>
    </row>
    <row r="1853" spans="1:13" x14ac:dyDescent="0.2">
      <c r="A1853" s="2" t="s">
        <v>3</v>
      </c>
      <c r="B1853" s="29">
        <v>42823</v>
      </c>
      <c r="C1853" s="11">
        <v>-71.384281825399995</v>
      </c>
      <c r="D1853" s="11">
        <v>41.7477598077</v>
      </c>
      <c r="E1853" s="5">
        <v>167</v>
      </c>
      <c r="G1853" s="8">
        <v>17.130199999999999</v>
      </c>
      <c r="H1853" s="1"/>
      <c r="I1853" s="1"/>
      <c r="J1853" s="1"/>
      <c r="K1853" s="1"/>
      <c r="L1853" s="1"/>
      <c r="M1853" s="1"/>
    </row>
    <row r="1854" spans="1:13" x14ac:dyDescent="0.2">
      <c r="A1854" s="2" t="s">
        <v>3</v>
      </c>
      <c r="B1854" s="29">
        <v>42823</v>
      </c>
      <c r="C1854" s="11">
        <v>-71.384400492099999</v>
      </c>
      <c r="D1854" s="11">
        <v>41.747786807700002</v>
      </c>
      <c r="E1854" s="5">
        <v>174</v>
      </c>
      <c r="G1854" s="8">
        <v>17.817599999999999</v>
      </c>
      <c r="H1854" s="1"/>
      <c r="I1854" s="1"/>
      <c r="J1854" s="1"/>
      <c r="K1854" s="1"/>
      <c r="L1854" s="1"/>
      <c r="M1854" s="1"/>
    </row>
    <row r="1855" spans="1:13" x14ac:dyDescent="0.2">
      <c r="A1855" s="2" t="s">
        <v>3</v>
      </c>
      <c r="B1855" s="29">
        <v>42823</v>
      </c>
      <c r="C1855" s="11">
        <v>-71.384402992000005</v>
      </c>
      <c r="D1855" s="11">
        <v>41.747844307699999</v>
      </c>
      <c r="E1855" s="5">
        <v>141</v>
      </c>
      <c r="F1855" s="5">
        <v>12</v>
      </c>
      <c r="G1855" s="8">
        <v>14.577</v>
      </c>
      <c r="H1855" s="1"/>
      <c r="I1855" s="1"/>
      <c r="J1855" s="1"/>
      <c r="K1855" s="1"/>
      <c r="L1855" s="1"/>
      <c r="M1855" s="1"/>
    </row>
    <row r="1856" spans="1:13" x14ac:dyDescent="0.2">
      <c r="A1856" s="2" t="s">
        <v>3</v>
      </c>
      <c r="B1856" s="29">
        <v>42823</v>
      </c>
      <c r="C1856" s="11">
        <v>-71.384478492</v>
      </c>
      <c r="D1856" s="11">
        <v>41.747802307699999</v>
      </c>
      <c r="E1856" s="5">
        <v>207</v>
      </c>
      <c r="F1856" s="5">
        <v>21</v>
      </c>
      <c r="G1856" s="8">
        <v>21.058199999999999</v>
      </c>
      <c r="H1856" s="1"/>
      <c r="I1856" s="1"/>
      <c r="J1856" s="1"/>
      <c r="K1856" s="1"/>
      <c r="L1856" s="1"/>
      <c r="M1856" s="1"/>
    </row>
    <row r="1857" spans="1:13" x14ac:dyDescent="0.2">
      <c r="A1857" s="2" t="s">
        <v>3</v>
      </c>
      <c r="B1857" s="29">
        <v>42823</v>
      </c>
      <c r="C1857" s="11">
        <v>-71.384458992000006</v>
      </c>
      <c r="D1857" s="11">
        <v>41.747882641099999</v>
      </c>
      <c r="E1857" s="5">
        <v>196</v>
      </c>
      <c r="G1857" s="8">
        <v>19.977999999999998</v>
      </c>
      <c r="H1857" s="1"/>
      <c r="I1857" s="1"/>
      <c r="J1857" s="1"/>
      <c r="K1857" s="1"/>
      <c r="L1857" s="1"/>
      <c r="M1857" s="1"/>
    </row>
    <row r="1858" spans="1:13" x14ac:dyDescent="0.2">
      <c r="A1858" s="2" t="s">
        <v>3</v>
      </c>
      <c r="B1858" s="29">
        <v>42823</v>
      </c>
      <c r="C1858" s="11">
        <v>-71.384447992000005</v>
      </c>
      <c r="D1858" s="11">
        <v>41.747929141100002</v>
      </c>
      <c r="E1858" s="5">
        <v>211</v>
      </c>
      <c r="G1858" s="8">
        <v>21.450999999999997</v>
      </c>
      <c r="H1858" s="1"/>
      <c r="I1858" s="1"/>
      <c r="J1858" s="1"/>
      <c r="K1858" s="1"/>
      <c r="L1858" s="1"/>
      <c r="M1858" s="1"/>
    </row>
    <row r="1859" spans="1:13" x14ac:dyDescent="0.2">
      <c r="A1859" s="2" t="s">
        <v>3</v>
      </c>
      <c r="B1859" s="29">
        <v>42823</v>
      </c>
      <c r="C1859" s="11">
        <v>-71.384501491999998</v>
      </c>
      <c r="D1859" s="11">
        <v>41.747923974400003</v>
      </c>
      <c r="E1859" s="5">
        <v>230</v>
      </c>
      <c r="G1859" s="8">
        <v>23.316799999999997</v>
      </c>
      <c r="H1859" s="1"/>
      <c r="I1859" s="1"/>
      <c r="J1859" s="1"/>
      <c r="K1859" s="1"/>
      <c r="L1859" s="1"/>
      <c r="M1859" s="1"/>
    </row>
    <row r="1860" spans="1:13" x14ac:dyDescent="0.2">
      <c r="A1860" s="2" t="s">
        <v>3</v>
      </c>
      <c r="B1860" s="29">
        <v>42823</v>
      </c>
      <c r="C1860" s="11">
        <v>-71.384578492000003</v>
      </c>
      <c r="D1860" s="11">
        <v>41.747860474399999</v>
      </c>
      <c r="E1860" s="5">
        <v>198</v>
      </c>
      <c r="F1860" s="5">
        <v>25</v>
      </c>
      <c r="G1860" s="8">
        <v>20.174399999999999</v>
      </c>
      <c r="H1860" s="1"/>
      <c r="I1860" s="1"/>
      <c r="J1860" s="1"/>
      <c r="K1860" s="1"/>
      <c r="L1860" s="1"/>
      <c r="M1860" s="1"/>
    </row>
    <row r="1861" spans="1:13" x14ac:dyDescent="0.2">
      <c r="A1861" s="2" t="s">
        <v>3</v>
      </c>
      <c r="B1861" s="29">
        <v>42823</v>
      </c>
      <c r="C1861" s="11">
        <v>-71.384545825299995</v>
      </c>
      <c r="D1861" s="11">
        <v>41.747927307700003</v>
      </c>
      <c r="E1861" s="5">
        <v>233</v>
      </c>
      <c r="G1861" s="8">
        <v>23.611399999999996</v>
      </c>
      <c r="H1861" s="1"/>
      <c r="I1861" s="1"/>
      <c r="J1861" s="1"/>
      <c r="K1861" s="1"/>
      <c r="L1861" s="1"/>
      <c r="M1861" s="1"/>
    </row>
    <row r="1862" spans="1:13" x14ac:dyDescent="0.2">
      <c r="A1862" s="2" t="s">
        <v>3</v>
      </c>
      <c r="B1862" s="29">
        <v>42823</v>
      </c>
      <c r="C1862" s="11">
        <v>-71.384484158700005</v>
      </c>
      <c r="D1862" s="11">
        <v>41.747973807699999</v>
      </c>
      <c r="E1862" s="5">
        <v>224</v>
      </c>
      <c r="F1862" s="5">
        <v>15</v>
      </c>
      <c r="G1862" s="8">
        <v>22.727599999999999</v>
      </c>
      <c r="H1862" s="1"/>
      <c r="I1862" s="1"/>
      <c r="J1862" s="1"/>
      <c r="K1862" s="1"/>
      <c r="L1862" s="1"/>
      <c r="M1862" s="1"/>
    </row>
    <row r="1863" spans="1:13" x14ac:dyDescent="0.2">
      <c r="A1863" s="2" t="s">
        <v>3</v>
      </c>
      <c r="B1863" s="29">
        <v>42823</v>
      </c>
      <c r="C1863" s="11">
        <v>-71.384578492000003</v>
      </c>
      <c r="D1863" s="11">
        <v>41.747949307699997</v>
      </c>
      <c r="E1863" s="5">
        <v>193</v>
      </c>
      <c r="G1863" s="8">
        <v>19.683399999999999</v>
      </c>
      <c r="H1863" s="1"/>
      <c r="I1863" s="1"/>
      <c r="J1863" s="1"/>
      <c r="K1863" s="1"/>
      <c r="L1863" s="1"/>
      <c r="M1863" s="1"/>
    </row>
    <row r="1864" spans="1:13" x14ac:dyDescent="0.2">
      <c r="A1864" s="2" t="s">
        <v>3</v>
      </c>
      <c r="B1864" s="29">
        <v>42823</v>
      </c>
      <c r="C1864" s="11">
        <v>-71.384524658700002</v>
      </c>
      <c r="D1864" s="11">
        <v>41.747997307699997</v>
      </c>
      <c r="E1864" s="5">
        <v>203</v>
      </c>
      <c r="F1864" s="5">
        <v>20</v>
      </c>
      <c r="G1864" s="8">
        <v>20.665399999999998</v>
      </c>
      <c r="H1864" s="1"/>
      <c r="I1864" s="1"/>
      <c r="J1864" s="1"/>
      <c r="K1864" s="1"/>
      <c r="L1864" s="1"/>
      <c r="M1864" s="1"/>
    </row>
    <row r="1865" spans="1:13" x14ac:dyDescent="0.2">
      <c r="A1865" s="2" t="s">
        <v>3</v>
      </c>
      <c r="B1865" s="29">
        <v>42823</v>
      </c>
      <c r="C1865" s="11">
        <v>-71.384497658699999</v>
      </c>
      <c r="D1865" s="11">
        <v>41.748042974400001</v>
      </c>
      <c r="E1865" s="5">
        <v>134</v>
      </c>
      <c r="G1865" s="8">
        <v>13.8896</v>
      </c>
      <c r="H1865" s="1"/>
      <c r="I1865" s="1"/>
      <c r="J1865" s="1"/>
      <c r="K1865" s="1"/>
      <c r="L1865" s="1"/>
      <c r="M1865" s="1"/>
    </row>
    <row r="1866" spans="1:13" x14ac:dyDescent="0.2">
      <c r="A1866" s="2" t="s">
        <v>3</v>
      </c>
      <c r="B1866" s="29">
        <v>42823</v>
      </c>
      <c r="C1866" s="11">
        <v>-71.384581825300003</v>
      </c>
      <c r="D1866" s="11">
        <v>41.748032641000002</v>
      </c>
      <c r="E1866" s="5">
        <v>166</v>
      </c>
      <c r="G1866" s="8">
        <v>17.031999999999996</v>
      </c>
      <c r="H1866" s="1"/>
      <c r="I1866" s="1"/>
      <c r="J1866" s="1"/>
      <c r="K1866" s="1"/>
      <c r="L1866" s="1"/>
      <c r="M1866" s="1"/>
    </row>
    <row r="1867" spans="1:13" x14ac:dyDescent="0.2">
      <c r="A1867" s="2" t="s">
        <v>3</v>
      </c>
      <c r="B1867" s="29">
        <v>42823</v>
      </c>
      <c r="C1867" s="11">
        <v>-71.384638992000006</v>
      </c>
      <c r="D1867" s="11">
        <v>41.7479806411</v>
      </c>
      <c r="E1867" s="5">
        <v>142</v>
      </c>
      <c r="F1867" s="5">
        <v>15</v>
      </c>
      <c r="G1867" s="8">
        <v>14.6752</v>
      </c>
      <c r="H1867" s="1"/>
      <c r="I1867" s="1"/>
      <c r="J1867" s="1"/>
      <c r="K1867" s="1"/>
      <c r="L1867" s="1"/>
      <c r="M1867" s="1"/>
    </row>
    <row r="1868" spans="1:13" x14ac:dyDescent="0.2">
      <c r="A1868" s="2" t="s">
        <v>3</v>
      </c>
      <c r="B1868" s="29">
        <v>42823</v>
      </c>
      <c r="C1868" s="11">
        <v>-71.384570825300003</v>
      </c>
      <c r="D1868" s="11">
        <v>41.748040974399999</v>
      </c>
      <c r="E1868" s="5">
        <v>158</v>
      </c>
      <c r="G1868" s="8">
        <v>16.246399999999998</v>
      </c>
      <c r="H1868" s="1"/>
      <c r="I1868" s="1"/>
      <c r="J1868" s="1"/>
      <c r="K1868" s="1"/>
      <c r="L1868" s="1"/>
      <c r="M1868" s="1"/>
    </row>
    <row r="1869" spans="1:13" x14ac:dyDescent="0.2">
      <c r="A1869" s="2" t="s">
        <v>3</v>
      </c>
      <c r="B1869" s="29">
        <v>42823</v>
      </c>
      <c r="C1869" s="11">
        <v>-71.384496491999997</v>
      </c>
      <c r="D1869" s="11">
        <v>41.748118640999998</v>
      </c>
      <c r="E1869" s="5">
        <v>154</v>
      </c>
      <c r="G1869" s="8">
        <v>15.8536</v>
      </c>
      <c r="H1869" s="1"/>
      <c r="I1869" s="1"/>
      <c r="J1869" s="1"/>
      <c r="K1869" s="1"/>
      <c r="L1869" s="1"/>
      <c r="M1869" s="1"/>
    </row>
    <row r="1870" spans="1:13" x14ac:dyDescent="0.2">
      <c r="A1870" s="2" t="s">
        <v>3</v>
      </c>
      <c r="B1870" s="29">
        <v>42823</v>
      </c>
      <c r="C1870" s="11">
        <v>-71.384650992000005</v>
      </c>
      <c r="D1870" s="11">
        <v>41.7480353077</v>
      </c>
      <c r="E1870" s="5">
        <v>106</v>
      </c>
      <c r="G1870" s="8">
        <v>11.14</v>
      </c>
      <c r="H1870" s="1"/>
      <c r="I1870" s="1"/>
      <c r="J1870" s="1"/>
      <c r="K1870" s="1"/>
      <c r="L1870" s="1"/>
      <c r="M1870" s="1"/>
    </row>
    <row r="1871" spans="1:13" x14ac:dyDescent="0.2">
      <c r="A1871" s="2" t="s">
        <v>3</v>
      </c>
      <c r="B1871" s="29">
        <v>42823</v>
      </c>
      <c r="C1871" s="11">
        <v>-71.384704825300005</v>
      </c>
      <c r="D1871" s="11">
        <v>41.747943974400002</v>
      </c>
      <c r="E1871" s="5">
        <v>164</v>
      </c>
      <c r="F1871" s="5">
        <v>20</v>
      </c>
      <c r="G1871" s="8">
        <v>16.835599999999999</v>
      </c>
      <c r="H1871" s="1"/>
      <c r="I1871" s="1"/>
      <c r="J1871" s="1"/>
      <c r="K1871" s="1"/>
      <c r="L1871" s="1"/>
      <c r="M1871" s="1"/>
    </row>
    <row r="1872" spans="1:13" x14ac:dyDescent="0.2">
      <c r="A1872" s="2" t="s">
        <v>3</v>
      </c>
      <c r="B1872" s="29">
        <v>42823</v>
      </c>
      <c r="C1872" s="11">
        <v>-71.384670825300006</v>
      </c>
      <c r="D1872" s="11">
        <v>41.747923641100002</v>
      </c>
      <c r="E1872" s="5">
        <v>139</v>
      </c>
      <c r="G1872" s="8">
        <v>14.380599999999999</v>
      </c>
      <c r="H1872" s="1"/>
      <c r="I1872" s="1"/>
      <c r="J1872" s="1"/>
      <c r="K1872" s="1"/>
      <c r="L1872" s="1"/>
      <c r="M1872" s="1"/>
    </row>
    <row r="1873" spans="1:13" x14ac:dyDescent="0.2">
      <c r="A1873" s="2" t="s">
        <v>3</v>
      </c>
      <c r="B1873" s="29">
        <v>42823</v>
      </c>
      <c r="C1873" s="11">
        <v>-71.384708158600006</v>
      </c>
      <c r="D1873" s="11">
        <v>41.747844474399997</v>
      </c>
      <c r="E1873" s="5">
        <v>183</v>
      </c>
      <c r="F1873" s="5">
        <v>25</v>
      </c>
      <c r="G1873" s="8">
        <v>18.701399999999996</v>
      </c>
      <c r="H1873" s="1"/>
      <c r="I1873" s="1"/>
      <c r="J1873" s="1"/>
      <c r="K1873" s="1"/>
      <c r="L1873" s="1"/>
      <c r="M1873" s="1"/>
    </row>
    <row r="1874" spans="1:13" x14ac:dyDescent="0.2">
      <c r="A1874" s="2" t="s">
        <v>3</v>
      </c>
      <c r="B1874" s="29">
        <v>42823</v>
      </c>
      <c r="C1874" s="11">
        <v>-71.384724825299998</v>
      </c>
      <c r="D1874" s="11">
        <v>41.747975640999996</v>
      </c>
      <c r="E1874" s="5">
        <v>185</v>
      </c>
      <c r="G1874" s="8">
        <v>18.897799999999997</v>
      </c>
      <c r="H1874" s="1"/>
      <c r="I1874" s="1"/>
      <c r="J1874" s="1"/>
      <c r="K1874" s="1"/>
      <c r="L1874" s="1"/>
      <c r="M1874" s="1"/>
    </row>
    <row r="1875" spans="1:13" x14ac:dyDescent="0.2">
      <c r="A1875" s="2" t="s">
        <v>3</v>
      </c>
      <c r="B1875" s="29">
        <v>42823</v>
      </c>
      <c r="C1875" s="11">
        <v>-71.384719825299996</v>
      </c>
      <c r="D1875" s="11">
        <v>41.7480404744</v>
      </c>
      <c r="E1875" s="5">
        <v>94</v>
      </c>
      <c r="G1875" s="8">
        <v>9.9616000000000007</v>
      </c>
      <c r="H1875" s="1"/>
      <c r="I1875" s="1"/>
      <c r="J1875" s="1"/>
      <c r="K1875" s="1"/>
      <c r="L1875" s="1"/>
      <c r="M1875" s="1"/>
    </row>
    <row r="1876" spans="1:13" x14ac:dyDescent="0.2">
      <c r="A1876" s="2" t="s">
        <v>3</v>
      </c>
      <c r="B1876" s="29">
        <v>42823</v>
      </c>
      <c r="C1876" s="11">
        <v>-71.384690991900001</v>
      </c>
      <c r="D1876" s="11">
        <v>41.748156141000003</v>
      </c>
      <c r="E1876" s="5">
        <v>90</v>
      </c>
      <c r="F1876" s="5">
        <v>10</v>
      </c>
      <c r="G1876" s="8">
        <v>9.5687999999999995</v>
      </c>
      <c r="H1876" s="1"/>
      <c r="I1876" s="1"/>
      <c r="J1876" s="1"/>
      <c r="K1876" s="1"/>
      <c r="L1876" s="1"/>
      <c r="M1876" s="1"/>
    </row>
    <row r="1877" spans="1:13" x14ac:dyDescent="0.2">
      <c r="A1877" s="2" t="s">
        <v>3</v>
      </c>
      <c r="B1877" s="29">
        <v>42823</v>
      </c>
      <c r="C1877" s="11">
        <v>-71.3847293253</v>
      </c>
      <c r="D1877" s="11">
        <v>41.748065807700002</v>
      </c>
      <c r="E1877" s="5">
        <v>147</v>
      </c>
      <c r="G1877" s="8">
        <v>15.1662</v>
      </c>
      <c r="H1877" s="1"/>
      <c r="I1877" s="1"/>
      <c r="J1877" s="1"/>
      <c r="K1877" s="1"/>
      <c r="L1877" s="1"/>
      <c r="M1877" s="1"/>
    </row>
    <row r="1878" spans="1:13" x14ac:dyDescent="0.2">
      <c r="A1878" s="2" t="s">
        <v>3</v>
      </c>
      <c r="B1878" s="29">
        <v>42823</v>
      </c>
      <c r="C1878" s="11">
        <v>-71.384792825199995</v>
      </c>
      <c r="D1878" s="11">
        <v>41.747980974400001</v>
      </c>
      <c r="E1878" s="5">
        <v>176</v>
      </c>
      <c r="G1878" s="8">
        <v>18.013999999999999</v>
      </c>
      <c r="H1878" s="1"/>
      <c r="I1878" s="1"/>
      <c r="J1878" s="1"/>
      <c r="K1878" s="1"/>
      <c r="L1878" s="1"/>
      <c r="M1878" s="1"/>
    </row>
    <row r="1879" spans="1:13" x14ac:dyDescent="0.2">
      <c r="A1879" s="2" t="s">
        <v>3</v>
      </c>
      <c r="B1879" s="29">
        <v>42823</v>
      </c>
      <c r="C1879" s="11">
        <v>-71.384819991900002</v>
      </c>
      <c r="D1879" s="11">
        <v>41.747931974399997</v>
      </c>
      <c r="E1879" s="5">
        <v>208</v>
      </c>
      <c r="F1879" s="5">
        <v>17</v>
      </c>
      <c r="G1879" s="8">
        <v>21.156399999999998</v>
      </c>
      <c r="H1879" s="1"/>
      <c r="I1879" s="1"/>
      <c r="J1879" s="1"/>
      <c r="K1879" s="1"/>
      <c r="L1879" s="1"/>
      <c r="M1879" s="1"/>
    </row>
    <row r="1880" spans="1:13" x14ac:dyDescent="0.2">
      <c r="A1880" s="2" t="s">
        <v>3</v>
      </c>
      <c r="B1880" s="29">
        <v>42823</v>
      </c>
      <c r="C1880" s="11">
        <v>-71.384847491900004</v>
      </c>
      <c r="D1880" s="11">
        <v>41.747854307700003</v>
      </c>
      <c r="E1880" s="5">
        <v>204</v>
      </c>
      <c r="F1880" s="5">
        <v>20</v>
      </c>
      <c r="G1880" s="8">
        <v>20.763599999999997</v>
      </c>
      <c r="H1880" s="1"/>
      <c r="I1880" s="1"/>
      <c r="J1880" s="1"/>
      <c r="K1880" s="1"/>
      <c r="L1880" s="1"/>
      <c r="M1880" s="1"/>
    </row>
    <row r="1881" spans="1:13" x14ac:dyDescent="0.2">
      <c r="A1881" s="2" t="s">
        <v>3</v>
      </c>
      <c r="B1881" s="29">
        <v>42823</v>
      </c>
      <c r="C1881" s="11">
        <v>-71.384887658599993</v>
      </c>
      <c r="D1881" s="11">
        <v>41.7479441411</v>
      </c>
      <c r="E1881" s="5">
        <v>178</v>
      </c>
      <c r="G1881" s="8">
        <v>18.210399999999996</v>
      </c>
      <c r="H1881" s="1"/>
      <c r="I1881" s="1"/>
      <c r="J1881" s="1"/>
      <c r="K1881" s="1"/>
      <c r="L1881" s="1"/>
      <c r="M1881" s="1"/>
    </row>
    <row r="1882" spans="1:13" x14ac:dyDescent="0.2">
      <c r="A1882" s="2" t="s">
        <v>3</v>
      </c>
      <c r="B1882" s="29">
        <v>42823</v>
      </c>
      <c r="C1882" s="11">
        <v>-71.384884658499999</v>
      </c>
      <c r="D1882" s="11">
        <v>41.748029474399999</v>
      </c>
      <c r="E1882" s="5">
        <v>132</v>
      </c>
      <c r="G1882" s="8">
        <v>13.693199999999999</v>
      </c>
      <c r="H1882" s="1"/>
      <c r="I1882" s="1"/>
      <c r="J1882" s="1"/>
      <c r="K1882" s="1"/>
      <c r="L1882" s="1"/>
      <c r="M1882" s="1"/>
    </row>
    <row r="1883" spans="1:13" x14ac:dyDescent="0.2">
      <c r="A1883" s="2" t="s">
        <v>3</v>
      </c>
      <c r="B1883" s="29">
        <v>42823</v>
      </c>
      <c r="C1883" s="11">
        <v>-71.384868825200002</v>
      </c>
      <c r="D1883" s="11">
        <v>41.748121640999997</v>
      </c>
      <c r="E1883" s="5">
        <v>108</v>
      </c>
      <c r="F1883" s="5">
        <v>6</v>
      </c>
      <c r="G1883" s="8">
        <v>11.336399999999999</v>
      </c>
      <c r="H1883" s="1"/>
      <c r="I1883" s="1"/>
      <c r="J1883" s="1"/>
      <c r="K1883" s="1"/>
      <c r="L1883" s="1"/>
      <c r="M1883" s="1"/>
    </row>
    <row r="1884" spans="1:13" x14ac:dyDescent="0.2">
      <c r="A1884" s="2" t="s">
        <v>3</v>
      </c>
      <c r="B1884" s="29">
        <v>42823</v>
      </c>
      <c r="C1884" s="11">
        <v>-71.384927658500004</v>
      </c>
      <c r="D1884" s="11">
        <v>41.748064141</v>
      </c>
      <c r="E1884" s="5">
        <v>107</v>
      </c>
      <c r="G1884" s="8">
        <v>11.238199999999999</v>
      </c>
      <c r="H1884" s="1"/>
      <c r="I1884" s="1"/>
      <c r="J1884" s="1"/>
      <c r="K1884" s="1"/>
      <c r="L1884" s="1"/>
      <c r="M1884" s="1"/>
    </row>
    <row r="1885" spans="1:13" x14ac:dyDescent="0.2">
      <c r="A1885" s="2" t="s">
        <v>3</v>
      </c>
      <c r="B1885" s="29">
        <v>42823</v>
      </c>
      <c r="C1885" s="11">
        <v>-71.384958991900007</v>
      </c>
      <c r="D1885" s="11">
        <v>41.747972641099999</v>
      </c>
      <c r="E1885" s="5">
        <v>174</v>
      </c>
      <c r="G1885" s="8">
        <v>17.817599999999999</v>
      </c>
      <c r="H1885" s="1"/>
      <c r="I1885" s="1"/>
      <c r="J1885" s="1"/>
      <c r="K1885" s="1"/>
      <c r="L1885" s="1"/>
      <c r="M1885" s="1"/>
    </row>
    <row r="1886" spans="1:13" x14ac:dyDescent="0.2">
      <c r="A1886" s="2" t="s">
        <v>3</v>
      </c>
      <c r="B1886" s="29">
        <v>42823</v>
      </c>
      <c r="C1886" s="11">
        <v>-71.384968991899996</v>
      </c>
      <c r="D1886" s="11">
        <v>41.747932474400002</v>
      </c>
      <c r="E1886" s="5">
        <v>185</v>
      </c>
      <c r="G1886" s="8">
        <v>18.897799999999997</v>
      </c>
      <c r="H1886" s="1"/>
      <c r="I1886" s="1"/>
      <c r="J1886" s="1"/>
      <c r="K1886" s="1"/>
      <c r="L1886" s="1"/>
      <c r="M1886" s="1"/>
    </row>
    <row r="1887" spans="1:13" x14ac:dyDescent="0.2">
      <c r="A1887" s="2" t="s">
        <v>3</v>
      </c>
      <c r="B1887" s="29">
        <v>42823</v>
      </c>
      <c r="C1887" s="11">
        <v>-71.385007158500002</v>
      </c>
      <c r="D1887" s="11">
        <v>41.748009307700002</v>
      </c>
      <c r="E1887" s="5">
        <v>136</v>
      </c>
      <c r="G1887" s="8">
        <v>14.086</v>
      </c>
      <c r="H1887" s="1"/>
      <c r="I1887" s="1"/>
      <c r="J1887" s="1"/>
      <c r="K1887" s="1"/>
      <c r="L1887" s="1"/>
      <c r="M1887" s="1"/>
    </row>
    <row r="1888" spans="1:13" x14ac:dyDescent="0.2">
      <c r="A1888" s="2" t="s">
        <v>3</v>
      </c>
      <c r="B1888" s="29">
        <v>42823</v>
      </c>
      <c r="C1888" s="11">
        <v>-71.385055491800003</v>
      </c>
      <c r="D1888" s="11">
        <v>41.748073140999999</v>
      </c>
      <c r="E1888" s="5">
        <v>102</v>
      </c>
      <c r="F1888" s="5">
        <v>8</v>
      </c>
      <c r="G1888" s="8">
        <v>10.747199999999999</v>
      </c>
      <c r="H1888" s="1"/>
      <c r="I1888" s="1"/>
      <c r="J1888" s="1"/>
      <c r="K1888" s="1"/>
      <c r="L1888" s="1"/>
      <c r="M1888" s="1"/>
    </row>
    <row r="1889" spans="1:13" x14ac:dyDescent="0.2">
      <c r="A1889" s="2" t="s">
        <v>3</v>
      </c>
      <c r="B1889" s="29">
        <v>42858</v>
      </c>
      <c r="C1889" s="11">
        <v>-71.3841546588</v>
      </c>
      <c r="D1889" s="11">
        <v>41.747662307699997</v>
      </c>
      <c r="E1889" s="5">
        <v>121</v>
      </c>
      <c r="F1889" s="5">
        <v>18</v>
      </c>
      <c r="G1889" s="8">
        <v>16.046700000000001</v>
      </c>
      <c r="H1889" s="1"/>
      <c r="I1889" s="1"/>
      <c r="J1889" s="1"/>
      <c r="K1889" s="1"/>
      <c r="L1889" s="1"/>
      <c r="M1889" s="1"/>
    </row>
    <row r="1890" spans="1:13" x14ac:dyDescent="0.2">
      <c r="A1890" s="2" t="s">
        <v>3</v>
      </c>
      <c r="B1890" s="29">
        <v>42858</v>
      </c>
      <c r="C1890" s="11">
        <v>-71.384219158799993</v>
      </c>
      <c r="D1890" s="11">
        <v>41.747737641100002</v>
      </c>
      <c r="E1890" s="5">
        <v>123</v>
      </c>
      <c r="G1890" s="8">
        <v>16.263100000000001</v>
      </c>
      <c r="H1890" s="1"/>
      <c r="I1890" s="1"/>
      <c r="J1890" s="1"/>
      <c r="K1890" s="1"/>
      <c r="L1890" s="1"/>
      <c r="M1890" s="1"/>
    </row>
    <row r="1891" spans="1:13" x14ac:dyDescent="0.2">
      <c r="A1891" s="2" t="s">
        <v>3</v>
      </c>
      <c r="B1891" s="29">
        <v>42858</v>
      </c>
      <c r="C1891" s="11">
        <v>-71.384336658699993</v>
      </c>
      <c r="D1891" s="11">
        <v>41.747690474400002</v>
      </c>
      <c r="E1891" s="5">
        <v>144</v>
      </c>
      <c r="G1891" s="8">
        <v>18.535299999999999</v>
      </c>
      <c r="H1891" s="1"/>
      <c r="I1891" s="1"/>
      <c r="J1891" s="1"/>
      <c r="K1891" s="1"/>
      <c r="L1891" s="1"/>
      <c r="M1891" s="1"/>
    </row>
    <row r="1892" spans="1:13" x14ac:dyDescent="0.2">
      <c r="A1892" s="2" t="s">
        <v>3</v>
      </c>
      <c r="B1892" s="29">
        <v>42858</v>
      </c>
      <c r="C1892" s="11">
        <v>-71.384346825400002</v>
      </c>
      <c r="D1892" s="11">
        <v>41.747749807799998</v>
      </c>
      <c r="E1892" s="5">
        <v>163</v>
      </c>
      <c r="F1892" s="5">
        <v>18</v>
      </c>
      <c r="G1892" s="8">
        <v>20.591100000000001</v>
      </c>
      <c r="H1892" s="1"/>
      <c r="I1892" s="1"/>
      <c r="J1892" s="1"/>
      <c r="K1892" s="1"/>
      <c r="L1892" s="1"/>
      <c r="M1892" s="1"/>
    </row>
    <row r="1893" spans="1:13" x14ac:dyDescent="0.2">
      <c r="A1893" s="2" t="s">
        <v>3</v>
      </c>
      <c r="B1893" s="29">
        <v>42858</v>
      </c>
      <c r="C1893" s="11">
        <v>-71.384410158700007</v>
      </c>
      <c r="D1893" s="11">
        <v>41.747771807699998</v>
      </c>
      <c r="E1893" s="5">
        <v>124</v>
      </c>
      <c r="G1893" s="8">
        <v>16.371300000000002</v>
      </c>
      <c r="H1893" s="1"/>
      <c r="I1893" s="1"/>
      <c r="J1893" s="1"/>
      <c r="K1893" s="1"/>
      <c r="L1893" s="1"/>
      <c r="M1893" s="1"/>
    </row>
    <row r="1894" spans="1:13" x14ac:dyDescent="0.2">
      <c r="A1894" s="2" t="s">
        <v>3</v>
      </c>
      <c r="B1894" s="29">
        <v>42858</v>
      </c>
      <c r="C1894" s="11">
        <v>-71.384444658700005</v>
      </c>
      <c r="D1894" s="11">
        <v>41.747842141100001</v>
      </c>
      <c r="E1894" s="5">
        <v>164</v>
      </c>
      <c r="G1894" s="8">
        <v>20.699300000000001</v>
      </c>
      <c r="H1894" s="1"/>
      <c r="I1894" s="1"/>
      <c r="J1894" s="1"/>
      <c r="K1894" s="1"/>
      <c r="L1894" s="1"/>
      <c r="M1894" s="1"/>
    </row>
    <row r="1895" spans="1:13" x14ac:dyDescent="0.2">
      <c r="A1895" s="2" t="s">
        <v>3</v>
      </c>
      <c r="B1895" s="29">
        <v>42858</v>
      </c>
      <c r="C1895" s="11">
        <v>-71.3845098253</v>
      </c>
      <c r="D1895" s="11">
        <v>41.747798307700002</v>
      </c>
      <c r="E1895" s="5">
        <v>187</v>
      </c>
      <c r="G1895" s="8">
        <v>23.187899999999999</v>
      </c>
      <c r="H1895" s="1"/>
      <c r="I1895" s="1"/>
      <c r="J1895" s="1"/>
      <c r="K1895" s="1"/>
      <c r="L1895" s="1"/>
      <c r="M1895" s="1"/>
    </row>
    <row r="1896" spans="1:13" x14ac:dyDescent="0.2">
      <c r="A1896" s="2" t="s">
        <v>3</v>
      </c>
      <c r="B1896" s="29">
        <v>42858</v>
      </c>
      <c r="C1896" s="11">
        <v>-71.3845871587</v>
      </c>
      <c r="D1896" s="11">
        <v>41.747823307700003</v>
      </c>
      <c r="E1896" s="5">
        <v>190</v>
      </c>
      <c r="G1896" s="8">
        <v>23.512499999999999</v>
      </c>
      <c r="H1896" s="1"/>
      <c r="I1896" s="1"/>
      <c r="J1896" s="1"/>
      <c r="K1896" s="1"/>
      <c r="L1896" s="1"/>
      <c r="M1896" s="1"/>
    </row>
    <row r="1897" spans="1:13" x14ac:dyDescent="0.2">
      <c r="A1897" s="2" t="s">
        <v>3</v>
      </c>
      <c r="B1897" s="29">
        <v>42858</v>
      </c>
      <c r="C1897" s="11">
        <v>-71.384542491999994</v>
      </c>
      <c r="D1897" s="11">
        <v>41.747886974399997</v>
      </c>
      <c r="E1897" s="5">
        <v>247</v>
      </c>
      <c r="F1897" s="5">
        <v>23</v>
      </c>
      <c r="G1897" s="8">
        <v>29.6799</v>
      </c>
      <c r="H1897" s="1"/>
      <c r="I1897" s="1"/>
      <c r="J1897" s="1"/>
      <c r="K1897" s="1"/>
      <c r="L1897" s="1"/>
      <c r="M1897" s="1"/>
    </row>
    <row r="1898" spans="1:13" x14ac:dyDescent="0.2">
      <c r="A1898" s="2" t="s">
        <v>3</v>
      </c>
      <c r="B1898" s="29">
        <v>42858</v>
      </c>
      <c r="C1898" s="11">
        <v>-71.384477492000002</v>
      </c>
      <c r="D1898" s="11">
        <v>41.747960640999999</v>
      </c>
      <c r="E1898" s="5">
        <v>227</v>
      </c>
      <c r="G1898" s="8">
        <v>27.515900000000002</v>
      </c>
      <c r="H1898" s="1"/>
      <c r="I1898" s="1"/>
      <c r="J1898" s="1"/>
      <c r="K1898" s="1"/>
      <c r="L1898" s="1"/>
      <c r="M1898" s="1"/>
    </row>
    <row r="1899" spans="1:13" x14ac:dyDescent="0.2">
      <c r="A1899" s="2" t="s">
        <v>3</v>
      </c>
      <c r="B1899" s="29">
        <v>42858</v>
      </c>
      <c r="C1899" s="11">
        <v>-71.384563491999998</v>
      </c>
      <c r="D1899" s="11">
        <v>41.747954974400002</v>
      </c>
      <c r="E1899" s="5">
        <v>206</v>
      </c>
      <c r="F1899" s="5">
        <v>18</v>
      </c>
      <c r="G1899" s="8">
        <v>25.2437</v>
      </c>
      <c r="H1899" s="1"/>
      <c r="I1899" s="1"/>
      <c r="J1899" s="1"/>
      <c r="K1899" s="1"/>
      <c r="L1899" s="1"/>
      <c r="M1899" s="1"/>
    </row>
    <row r="1900" spans="1:13" x14ac:dyDescent="0.2">
      <c r="A1900" s="2" t="s">
        <v>3</v>
      </c>
      <c r="B1900" s="29">
        <v>42858</v>
      </c>
      <c r="C1900" s="11">
        <v>-71.384653491999998</v>
      </c>
      <c r="D1900" s="11">
        <v>41.7479699744</v>
      </c>
      <c r="E1900" s="5">
        <v>132</v>
      </c>
      <c r="G1900" s="8">
        <v>17.236900000000002</v>
      </c>
      <c r="H1900" s="1"/>
      <c r="I1900" s="1"/>
      <c r="J1900" s="1"/>
      <c r="K1900" s="1"/>
      <c r="L1900" s="1"/>
      <c r="M1900" s="1"/>
    </row>
    <row r="1901" spans="1:13" x14ac:dyDescent="0.2">
      <c r="A1901" s="2" t="s">
        <v>3</v>
      </c>
      <c r="B1901" s="29">
        <v>42858</v>
      </c>
      <c r="C1901" s="11">
        <v>-71.3845833253</v>
      </c>
      <c r="D1901" s="11">
        <v>41.748038141000002</v>
      </c>
      <c r="E1901" s="5">
        <v>180</v>
      </c>
      <c r="F1901" s="5">
        <v>12</v>
      </c>
      <c r="G1901" s="8">
        <v>22.430499999999999</v>
      </c>
      <c r="H1901" s="1"/>
      <c r="I1901" s="1"/>
      <c r="J1901" s="1"/>
      <c r="K1901" s="1"/>
      <c r="L1901" s="1"/>
      <c r="M1901" s="1"/>
    </row>
    <row r="1902" spans="1:13" x14ac:dyDescent="0.2">
      <c r="A1902" s="2" t="s">
        <v>3</v>
      </c>
      <c r="B1902" s="29">
        <v>42858</v>
      </c>
      <c r="C1902" s="11">
        <v>-71.384514992000007</v>
      </c>
      <c r="D1902" s="11">
        <v>41.748089474300002</v>
      </c>
      <c r="E1902" s="5">
        <v>125</v>
      </c>
      <c r="G1902" s="8">
        <v>16.479500000000002</v>
      </c>
      <c r="H1902" s="1"/>
      <c r="I1902" s="1"/>
      <c r="J1902" s="1"/>
      <c r="K1902" s="1"/>
      <c r="L1902" s="1"/>
      <c r="M1902" s="1"/>
    </row>
    <row r="1903" spans="1:13" x14ac:dyDescent="0.2">
      <c r="A1903" s="2" t="s">
        <v>3</v>
      </c>
      <c r="B1903" s="29">
        <v>42858</v>
      </c>
      <c r="C1903" s="11">
        <v>-71.3846316586</v>
      </c>
      <c r="D1903" s="11">
        <v>41.748009974399999</v>
      </c>
      <c r="E1903" s="5">
        <v>123</v>
      </c>
      <c r="G1903" s="8">
        <v>16.263100000000001</v>
      </c>
      <c r="H1903" s="1"/>
      <c r="I1903" s="1"/>
      <c r="J1903" s="1"/>
      <c r="K1903" s="1"/>
      <c r="L1903" s="1"/>
      <c r="M1903" s="1"/>
    </row>
    <row r="1904" spans="1:13" x14ac:dyDescent="0.2">
      <c r="A1904" s="2" t="s">
        <v>3</v>
      </c>
      <c r="B1904" s="29">
        <v>42858</v>
      </c>
      <c r="C1904" s="11">
        <v>-71.384631825300005</v>
      </c>
      <c r="D1904" s="11">
        <v>41.747982641</v>
      </c>
      <c r="E1904" s="5">
        <v>144</v>
      </c>
      <c r="G1904" s="8">
        <v>18.535299999999999</v>
      </c>
      <c r="H1904" s="1"/>
      <c r="I1904" s="1"/>
      <c r="J1904" s="1"/>
      <c r="K1904" s="1"/>
      <c r="L1904" s="1"/>
      <c r="M1904" s="1"/>
    </row>
    <row r="1905" spans="1:13" x14ac:dyDescent="0.2">
      <c r="A1905" s="2" t="s">
        <v>3</v>
      </c>
      <c r="B1905" s="29">
        <v>42858</v>
      </c>
      <c r="C1905" s="11">
        <v>-71.384708325299997</v>
      </c>
      <c r="D1905" s="11">
        <v>41.747853141100002</v>
      </c>
      <c r="E1905" s="5">
        <v>195</v>
      </c>
      <c r="F1905" s="5">
        <v>23</v>
      </c>
      <c r="G1905" s="8">
        <v>24.0535</v>
      </c>
      <c r="H1905" s="1"/>
      <c r="I1905" s="1"/>
      <c r="J1905" s="1"/>
      <c r="K1905" s="1"/>
      <c r="L1905" s="1"/>
      <c r="M1905" s="1"/>
    </row>
    <row r="1906" spans="1:13" x14ac:dyDescent="0.2">
      <c r="A1906" s="2" t="s">
        <v>3</v>
      </c>
      <c r="B1906" s="29">
        <v>42858</v>
      </c>
      <c r="C1906" s="11">
        <v>-71.384711491900006</v>
      </c>
      <c r="D1906" s="11">
        <v>41.747950974399998</v>
      </c>
      <c r="E1906" s="5">
        <v>182</v>
      </c>
      <c r="G1906" s="8">
        <v>22.646899999999999</v>
      </c>
      <c r="H1906" s="1"/>
      <c r="I1906" s="1"/>
      <c r="J1906" s="1"/>
      <c r="K1906" s="1"/>
      <c r="L1906" s="1"/>
      <c r="M1906" s="1"/>
    </row>
    <row r="1907" spans="1:13" x14ac:dyDescent="0.2">
      <c r="A1907" s="2" t="s">
        <v>3</v>
      </c>
      <c r="B1907" s="29">
        <v>42858</v>
      </c>
      <c r="C1907" s="11">
        <v>-71.384699658599999</v>
      </c>
      <c r="D1907" s="11">
        <v>41.7480833077</v>
      </c>
      <c r="E1907" s="5">
        <v>108</v>
      </c>
      <c r="G1907" s="8">
        <v>14.6401</v>
      </c>
      <c r="H1907" s="1"/>
      <c r="I1907" s="1"/>
      <c r="J1907" s="1"/>
      <c r="K1907" s="1"/>
      <c r="L1907" s="1"/>
      <c r="M1907" s="1"/>
    </row>
    <row r="1908" spans="1:13" x14ac:dyDescent="0.2">
      <c r="A1908" s="2" t="s">
        <v>3</v>
      </c>
      <c r="B1908" s="29">
        <v>42858</v>
      </c>
      <c r="C1908" s="11">
        <v>-71.3847013253</v>
      </c>
      <c r="D1908" s="11">
        <v>41.748177974299999</v>
      </c>
      <c r="E1908" s="5">
        <v>98</v>
      </c>
      <c r="F1908" s="5">
        <v>8</v>
      </c>
      <c r="G1908" s="8">
        <v>13.5581</v>
      </c>
      <c r="H1908" s="1"/>
      <c r="I1908" s="1"/>
      <c r="J1908" s="1"/>
      <c r="K1908" s="1"/>
      <c r="L1908" s="1"/>
      <c r="M1908" s="1"/>
    </row>
    <row r="1909" spans="1:13" x14ac:dyDescent="0.2">
      <c r="A1909" s="2" t="s">
        <v>3</v>
      </c>
      <c r="B1909" s="29">
        <v>42858</v>
      </c>
      <c r="C1909" s="11">
        <v>-71.384770658600004</v>
      </c>
      <c r="D1909" s="11">
        <v>41.748041474399997</v>
      </c>
      <c r="E1909" s="5">
        <v>147</v>
      </c>
      <c r="G1909" s="8">
        <v>18.8599</v>
      </c>
      <c r="H1909" s="1"/>
      <c r="I1909" s="1"/>
      <c r="J1909" s="1"/>
      <c r="K1909" s="1"/>
      <c r="L1909" s="1"/>
      <c r="M1909" s="1"/>
    </row>
    <row r="1910" spans="1:13" x14ac:dyDescent="0.2">
      <c r="A1910" s="2" t="s">
        <v>3</v>
      </c>
      <c r="B1910" s="29">
        <v>42858</v>
      </c>
      <c r="C1910" s="11">
        <v>-71.384776325299995</v>
      </c>
      <c r="D1910" s="11">
        <v>41.747946307699998</v>
      </c>
      <c r="E1910" s="5">
        <v>184</v>
      </c>
      <c r="G1910" s="8">
        <v>22.863299999999999</v>
      </c>
      <c r="H1910" s="1"/>
      <c r="I1910" s="1"/>
      <c r="J1910" s="1"/>
      <c r="K1910" s="1"/>
      <c r="L1910" s="1"/>
      <c r="M1910" s="1"/>
    </row>
    <row r="1911" spans="1:13" x14ac:dyDescent="0.2">
      <c r="A1911" s="2" t="s">
        <v>3</v>
      </c>
      <c r="B1911" s="29">
        <v>42858</v>
      </c>
      <c r="C1911" s="11">
        <v>-71.384791991900002</v>
      </c>
      <c r="D1911" s="11">
        <v>41.747864307699999</v>
      </c>
      <c r="E1911" s="5">
        <v>229</v>
      </c>
      <c r="G1911" s="8">
        <v>27.732300000000002</v>
      </c>
      <c r="H1911" s="1"/>
      <c r="I1911" s="1"/>
      <c r="J1911" s="1"/>
      <c r="K1911" s="1"/>
      <c r="L1911" s="1"/>
      <c r="M1911" s="1"/>
    </row>
    <row r="1912" spans="1:13" x14ac:dyDescent="0.2">
      <c r="A1912" s="2" t="s">
        <v>3</v>
      </c>
      <c r="B1912" s="29">
        <v>42858</v>
      </c>
      <c r="C1912" s="11">
        <v>-71.384867825200004</v>
      </c>
      <c r="D1912" s="11">
        <v>41.747847307699999</v>
      </c>
      <c r="E1912" s="5">
        <v>189</v>
      </c>
      <c r="F1912" s="5">
        <v>18</v>
      </c>
      <c r="G1912" s="8">
        <v>23.404299999999999</v>
      </c>
      <c r="H1912" s="1"/>
      <c r="I1912" s="1"/>
      <c r="J1912" s="1"/>
      <c r="K1912" s="1"/>
      <c r="L1912" s="1"/>
      <c r="M1912" s="1"/>
    </row>
    <row r="1913" spans="1:13" x14ac:dyDescent="0.2">
      <c r="A1913" s="2" t="s">
        <v>3</v>
      </c>
      <c r="B1913" s="29">
        <v>42858</v>
      </c>
      <c r="C1913" s="11">
        <v>-71.384882325199996</v>
      </c>
      <c r="D1913" s="11">
        <v>41.747957641100001</v>
      </c>
      <c r="E1913" s="5">
        <v>181</v>
      </c>
      <c r="G1913" s="8">
        <v>22.538699999999999</v>
      </c>
      <c r="H1913" s="1"/>
      <c r="I1913" s="1"/>
      <c r="J1913" s="1"/>
      <c r="K1913" s="1"/>
      <c r="L1913" s="1"/>
      <c r="M1913" s="1"/>
    </row>
    <row r="1914" spans="1:13" x14ac:dyDescent="0.2">
      <c r="A1914" s="2" t="s">
        <v>3</v>
      </c>
      <c r="B1914" s="29">
        <v>42858</v>
      </c>
      <c r="C1914" s="11">
        <v>-71.384853991900002</v>
      </c>
      <c r="D1914" s="11">
        <v>41.748064307699998</v>
      </c>
      <c r="E1914" s="5">
        <v>140</v>
      </c>
      <c r="F1914" s="5">
        <v>5</v>
      </c>
      <c r="G1914" s="8">
        <v>18.102500000000003</v>
      </c>
      <c r="H1914" s="1"/>
      <c r="I1914" s="1"/>
      <c r="J1914" s="1"/>
      <c r="K1914" s="1"/>
      <c r="L1914" s="1"/>
      <c r="M1914" s="1"/>
    </row>
    <row r="1915" spans="1:13" x14ac:dyDescent="0.2">
      <c r="A1915" s="2" t="s">
        <v>3</v>
      </c>
      <c r="B1915" s="29">
        <v>42858</v>
      </c>
      <c r="C1915" s="11">
        <v>-71.384899325199996</v>
      </c>
      <c r="D1915" s="11">
        <v>41.7481453077</v>
      </c>
      <c r="E1915" s="5">
        <v>134</v>
      </c>
      <c r="G1915" s="8">
        <v>17.453300000000002</v>
      </c>
      <c r="H1915" s="1"/>
      <c r="I1915" s="1"/>
      <c r="J1915" s="1"/>
      <c r="K1915" s="1"/>
      <c r="L1915" s="1"/>
      <c r="M1915" s="1"/>
    </row>
    <row r="1916" spans="1:13" x14ac:dyDescent="0.2">
      <c r="A1916" s="2" t="s">
        <v>3</v>
      </c>
      <c r="B1916" s="29">
        <v>42858</v>
      </c>
      <c r="C1916" s="11">
        <v>-71.384932658500006</v>
      </c>
      <c r="D1916" s="11">
        <v>41.748042640999998</v>
      </c>
      <c r="E1916" s="5">
        <v>123</v>
      </c>
      <c r="G1916" s="8">
        <v>16.263100000000001</v>
      </c>
      <c r="H1916" s="1"/>
      <c r="I1916" s="1"/>
      <c r="J1916" s="1"/>
      <c r="K1916" s="1"/>
      <c r="L1916" s="1"/>
      <c r="M1916" s="1"/>
    </row>
    <row r="1917" spans="1:13" x14ac:dyDescent="0.2">
      <c r="A1917" s="2" t="s">
        <v>3</v>
      </c>
      <c r="B1917" s="29">
        <v>42858</v>
      </c>
      <c r="C1917" s="11">
        <v>-71.384960991900002</v>
      </c>
      <c r="D1917" s="11">
        <v>41.747969807700002</v>
      </c>
      <c r="E1917" s="5">
        <v>165</v>
      </c>
      <c r="G1917" s="8">
        <v>20.807500000000001</v>
      </c>
      <c r="H1917" s="1"/>
      <c r="I1917" s="1"/>
      <c r="J1917" s="1"/>
      <c r="K1917" s="1"/>
      <c r="L1917" s="1"/>
      <c r="M1917" s="1"/>
    </row>
    <row r="1918" spans="1:13" x14ac:dyDescent="0.2">
      <c r="A1918" s="2" t="s">
        <v>3</v>
      </c>
      <c r="B1918" s="29">
        <v>42858</v>
      </c>
      <c r="C1918" s="11">
        <v>-71.384983491900002</v>
      </c>
      <c r="D1918" s="11">
        <v>41.7479271411</v>
      </c>
      <c r="E1918" s="5">
        <v>157</v>
      </c>
      <c r="G1918" s="8">
        <v>19.9419</v>
      </c>
      <c r="H1918" s="1"/>
      <c r="I1918" s="1"/>
      <c r="J1918" s="1"/>
      <c r="K1918" s="1"/>
      <c r="L1918" s="1"/>
      <c r="M1918" s="1"/>
    </row>
    <row r="1919" spans="1:13" x14ac:dyDescent="0.2">
      <c r="A1919" s="2" t="s">
        <v>3</v>
      </c>
      <c r="B1919" s="29">
        <v>42858</v>
      </c>
      <c r="C1919" s="11">
        <v>-71.385049658499995</v>
      </c>
      <c r="D1919" s="11">
        <v>41.747968141100003</v>
      </c>
      <c r="E1919" s="5">
        <v>122</v>
      </c>
      <c r="G1919" s="8">
        <v>16.154900000000001</v>
      </c>
      <c r="H1919" s="1"/>
      <c r="I1919" s="1"/>
      <c r="J1919" s="1"/>
      <c r="K1919" s="1"/>
      <c r="L1919" s="1"/>
      <c r="M1919" s="1"/>
    </row>
    <row r="1920" spans="1:13" x14ac:dyDescent="0.2">
      <c r="A1920" s="2" t="s">
        <v>3</v>
      </c>
      <c r="B1920" s="29">
        <v>42858</v>
      </c>
      <c r="C1920" s="11">
        <v>-71.385104658499998</v>
      </c>
      <c r="D1920" s="11">
        <v>41.748030141100003</v>
      </c>
      <c r="E1920" s="5">
        <v>93</v>
      </c>
      <c r="F1920" s="5">
        <v>4</v>
      </c>
      <c r="G1920" s="8">
        <v>13.017099999999999</v>
      </c>
      <c r="H1920" s="1"/>
      <c r="I1920" s="1"/>
      <c r="J1920" s="1"/>
      <c r="K1920" s="1"/>
      <c r="L1920" s="1"/>
      <c r="M1920" s="1"/>
    </row>
    <row r="1921" spans="1:13" x14ac:dyDescent="0.2">
      <c r="A1921" s="2" t="s">
        <v>3</v>
      </c>
      <c r="B1921" s="29">
        <v>42901</v>
      </c>
      <c r="C1921" s="11">
        <v>-71.3841919921</v>
      </c>
      <c r="D1921" s="11">
        <v>41.7476829744</v>
      </c>
      <c r="E1921" s="5">
        <v>194</v>
      </c>
      <c r="G1921" s="8">
        <v>11.993599999999999</v>
      </c>
      <c r="H1921" s="1"/>
      <c r="I1921" s="1"/>
      <c r="J1921" s="1"/>
      <c r="K1921" s="1"/>
      <c r="L1921" s="1"/>
      <c r="M1921" s="1"/>
    </row>
    <row r="1922" spans="1:13" x14ac:dyDescent="0.2">
      <c r="A1922" s="2" t="s">
        <v>3</v>
      </c>
      <c r="B1922" s="29">
        <v>42901</v>
      </c>
      <c r="C1922" s="11">
        <v>-71.384258492100003</v>
      </c>
      <c r="D1922" s="11">
        <v>41.747753807700001</v>
      </c>
      <c r="E1922" s="5">
        <v>157</v>
      </c>
      <c r="G1922" s="8">
        <v>9.9067999999999987</v>
      </c>
      <c r="H1922" s="1"/>
      <c r="I1922" s="1"/>
      <c r="J1922" s="1"/>
      <c r="K1922" s="1"/>
      <c r="L1922" s="1"/>
      <c r="M1922" s="1"/>
    </row>
    <row r="1923" spans="1:13" x14ac:dyDescent="0.2">
      <c r="A1923" s="2" t="s">
        <v>3</v>
      </c>
      <c r="B1923" s="29">
        <v>42901</v>
      </c>
      <c r="C1923" s="11">
        <v>-71.384307992100005</v>
      </c>
      <c r="D1923" s="11">
        <v>41.747724307799999</v>
      </c>
      <c r="E1923" s="5">
        <v>225</v>
      </c>
      <c r="F1923" s="5">
        <v>11</v>
      </c>
      <c r="G1923" s="8">
        <v>13.741999999999999</v>
      </c>
      <c r="H1923" s="1"/>
      <c r="I1923" s="1"/>
      <c r="J1923" s="1"/>
      <c r="K1923" s="1"/>
      <c r="L1923" s="1"/>
      <c r="M1923" s="1"/>
    </row>
    <row r="1924" spans="1:13" x14ac:dyDescent="0.2">
      <c r="A1924" s="2" t="s">
        <v>3</v>
      </c>
      <c r="B1924" s="29">
        <v>42901</v>
      </c>
      <c r="C1924" s="11">
        <v>-71.3843396587</v>
      </c>
      <c r="D1924" s="11">
        <v>41.747777974400002</v>
      </c>
      <c r="E1924" s="5">
        <v>191</v>
      </c>
      <c r="G1924" s="8">
        <v>11.824399999999999</v>
      </c>
      <c r="H1924" s="1"/>
      <c r="I1924" s="1"/>
      <c r="J1924" s="1"/>
      <c r="K1924" s="1"/>
      <c r="L1924" s="1"/>
      <c r="M1924" s="1"/>
    </row>
    <row r="1925" spans="1:13" x14ac:dyDescent="0.2">
      <c r="A1925" s="2" t="s">
        <v>3</v>
      </c>
      <c r="B1925" s="29">
        <v>42901</v>
      </c>
      <c r="C1925" s="11">
        <v>-71.384398325399999</v>
      </c>
      <c r="D1925" s="11">
        <v>41.747795807700001</v>
      </c>
      <c r="E1925" s="5">
        <v>236</v>
      </c>
      <c r="G1925" s="8">
        <v>14.362399999999999</v>
      </c>
      <c r="H1925" s="1"/>
      <c r="I1925" s="1"/>
      <c r="J1925" s="1"/>
      <c r="K1925" s="1"/>
      <c r="L1925" s="1"/>
      <c r="M1925" s="1"/>
    </row>
    <row r="1926" spans="1:13" x14ac:dyDescent="0.2">
      <c r="A1926" s="2" t="s">
        <v>3</v>
      </c>
      <c r="B1926" s="29">
        <v>42901</v>
      </c>
      <c r="C1926" s="11">
        <v>-71.384411491999998</v>
      </c>
      <c r="D1926" s="11">
        <v>41.747841641100003</v>
      </c>
      <c r="E1926" s="5">
        <v>173</v>
      </c>
      <c r="G1926" s="8">
        <v>10.809199999999999</v>
      </c>
      <c r="H1926" s="1"/>
      <c r="I1926" s="1"/>
      <c r="J1926" s="1"/>
      <c r="K1926" s="1"/>
      <c r="L1926" s="1"/>
      <c r="M1926" s="1"/>
    </row>
    <row r="1927" spans="1:13" x14ac:dyDescent="0.2">
      <c r="A1927" s="2" t="s">
        <v>3</v>
      </c>
      <c r="B1927" s="29">
        <v>42901</v>
      </c>
      <c r="C1927" s="11">
        <v>-71.3844746587</v>
      </c>
      <c r="D1927" s="11">
        <v>41.7478188077</v>
      </c>
      <c r="E1927" s="5">
        <v>242</v>
      </c>
      <c r="F1927" s="5">
        <v>11</v>
      </c>
      <c r="G1927" s="8">
        <v>14.700799999999999</v>
      </c>
      <c r="H1927" s="1"/>
      <c r="I1927" s="1"/>
      <c r="J1927" s="1"/>
      <c r="K1927" s="1"/>
      <c r="L1927" s="1"/>
      <c r="M1927" s="1"/>
    </row>
    <row r="1928" spans="1:13" x14ac:dyDescent="0.2">
      <c r="A1928" s="2" t="s">
        <v>3</v>
      </c>
      <c r="B1928" s="29">
        <v>42901</v>
      </c>
      <c r="C1928" s="11">
        <v>-71.384465158699996</v>
      </c>
      <c r="D1928" s="11">
        <v>41.747890474400002</v>
      </c>
      <c r="E1928" s="5">
        <v>255</v>
      </c>
      <c r="G1928" s="8">
        <v>15.433999999999999</v>
      </c>
      <c r="H1928" s="1"/>
      <c r="I1928" s="1"/>
      <c r="J1928" s="1"/>
      <c r="K1928" s="1"/>
      <c r="L1928" s="1"/>
      <c r="M1928" s="1"/>
    </row>
    <row r="1929" spans="1:13" x14ac:dyDescent="0.2">
      <c r="A1929" s="2" t="s">
        <v>3</v>
      </c>
      <c r="B1929" s="29">
        <v>42901</v>
      </c>
      <c r="C1929" s="11">
        <v>-71.384547991999995</v>
      </c>
      <c r="D1929" s="11">
        <v>41.747849474399999</v>
      </c>
      <c r="E1929" s="5">
        <v>271</v>
      </c>
      <c r="G1929" s="8">
        <v>16.336400000000001</v>
      </c>
      <c r="H1929" s="1"/>
      <c r="I1929" s="1"/>
      <c r="J1929" s="1"/>
      <c r="K1929" s="1"/>
      <c r="L1929" s="1"/>
      <c r="M1929" s="1"/>
    </row>
    <row r="1930" spans="1:13" x14ac:dyDescent="0.2">
      <c r="A1930" s="2" t="s">
        <v>3</v>
      </c>
      <c r="B1930" s="29">
        <v>42901</v>
      </c>
      <c r="C1930" s="11">
        <v>-71.384598825300003</v>
      </c>
      <c r="D1930" s="11">
        <v>41.747819474400004</v>
      </c>
      <c r="E1930" s="5">
        <v>321</v>
      </c>
      <c r="F1930" s="5">
        <v>20</v>
      </c>
      <c r="G1930" s="8">
        <v>19.156399999999998</v>
      </c>
      <c r="H1930" s="1"/>
      <c r="I1930" s="1"/>
      <c r="J1930" s="1"/>
      <c r="K1930" s="1"/>
      <c r="L1930" s="1"/>
      <c r="M1930" s="1"/>
    </row>
    <row r="1931" spans="1:13" x14ac:dyDescent="0.2">
      <c r="A1931" s="2" t="s">
        <v>3</v>
      </c>
      <c r="B1931" s="29">
        <v>42901</v>
      </c>
      <c r="C1931" s="11">
        <v>-71.384547491999996</v>
      </c>
      <c r="D1931" s="11">
        <v>41.747940307699999</v>
      </c>
      <c r="E1931" s="5">
        <v>276</v>
      </c>
      <c r="G1931" s="8">
        <v>16.618400000000001</v>
      </c>
      <c r="H1931" s="1"/>
      <c r="I1931" s="1"/>
      <c r="J1931" s="1"/>
      <c r="K1931" s="1"/>
      <c r="L1931" s="1"/>
      <c r="M1931" s="1"/>
    </row>
    <row r="1932" spans="1:13" x14ac:dyDescent="0.2">
      <c r="A1932" s="2" t="s">
        <v>3</v>
      </c>
      <c r="B1932" s="29">
        <v>42901</v>
      </c>
      <c r="C1932" s="11">
        <v>-71.384512991999998</v>
      </c>
      <c r="D1932" s="11">
        <v>41.747987307700001</v>
      </c>
      <c r="E1932" s="5">
        <v>249</v>
      </c>
      <c r="G1932" s="8">
        <v>15.095599999999999</v>
      </c>
      <c r="H1932" s="1"/>
      <c r="I1932" s="1"/>
      <c r="J1932" s="1"/>
      <c r="K1932" s="1"/>
      <c r="L1932" s="1"/>
      <c r="M1932" s="1"/>
    </row>
    <row r="1933" spans="1:13" x14ac:dyDescent="0.2">
      <c r="A1933" s="2" t="s">
        <v>3</v>
      </c>
      <c r="B1933" s="29">
        <v>42901</v>
      </c>
      <c r="C1933" s="11">
        <v>-71.384590992</v>
      </c>
      <c r="D1933" s="11">
        <v>41.747959641000001</v>
      </c>
      <c r="E1933" s="5">
        <v>224</v>
      </c>
      <c r="F1933" s="5">
        <v>12</v>
      </c>
      <c r="G1933" s="8">
        <v>13.685599999999999</v>
      </c>
      <c r="H1933" s="1"/>
      <c r="I1933" s="1"/>
      <c r="J1933" s="1"/>
      <c r="K1933" s="1"/>
      <c r="L1933" s="1"/>
      <c r="M1933" s="1"/>
    </row>
    <row r="1934" spans="1:13" x14ac:dyDescent="0.2">
      <c r="A1934" s="2" t="s">
        <v>3</v>
      </c>
      <c r="B1934" s="29">
        <v>42901</v>
      </c>
      <c r="C1934" s="11">
        <v>-71.384574158700005</v>
      </c>
      <c r="D1934" s="11">
        <v>41.748005474400003</v>
      </c>
      <c r="E1934" s="5">
        <v>213</v>
      </c>
      <c r="G1934" s="8">
        <v>13.065199999999999</v>
      </c>
      <c r="H1934" s="1"/>
      <c r="I1934" s="1"/>
      <c r="J1934" s="1"/>
      <c r="K1934" s="1"/>
      <c r="L1934" s="1"/>
      <c r="M1934" s="1"/>
    </row>
    <row r="1935" spans="1:13" x14ac:dyDescent="0.2">
      <c r="A1935" s="2" t="s">
        <v>3</v>
      </c>
      <c r="B1935" s="29">
        <v>42901</v>
      </c>
      <c r="C1935" s="11">
        <v>-71.384564325300005</v>
      </c>
      <c r="D1935" s="11">
        <v>41.748124640999997</v>
      </c>
      <c r="E1935" s="5">
        <v>197</v>
      </c>
      <c r="G1935" s="8">
        <v>12.162799999999999</v>
      </c>
      <c r="H1935" s="1"/>
      <c r="I1935" s="1"/>
      <c r="J1935" s="1"/>
      <c r="K1935" s="1"/>
      <c r="L1935" s="1"/>
      <c r="M1935" s="1"/>
    </row>
    <row r="1936" spans="1:13" x14ac:dyDescent="0.2">
      <c r="A1936" s="2" t="s">
        <v>3</v>
      </c>
      <c r="B1936" s="29">
        <v>42901</v>
      </c>
      <c r="C1936" s="11">
        <v>-71.384503158699999</v>
      </c>
      <c r="D1936" s="11">
        <v>41.748141474400001</v>
      </c>
      <c r="E1936" s="5">
        <v>111</v>
      </c>
      <c r="F1936" s="5">
        <v>8</v>
      </c>
      <c r="G1936" s="8">
        <v>7.3124000000000002</v>
      </c>
      <c r="H1936" s="1"/>
      <c r="I1936" s="1"/>
      <c r="J1936" s="1"/>
      <c r="K1936" s="1"/>
      <c r="L1936" s="1"/>
      <c r="M1936" s="1"/>
    </row>
    <row r="1937" spans="1:13" x14ac:dyDescent="0.2">
      <c r="A1937" s="2" t="s">
        <v>3</v>
      </c>
      <c r="B1937" s="29">
        <v>42901</v>
      </c>
      <c r="C1937" s="11">
        <v>-71.384635325299996</v>
      </c>
      <c r="D1937" s="11">
        <v>41.748050307699998</v>
      </c>
      <c r="E1937" s="5">
        <v>173</v>
      </c>
      <c r="G1937" s="8">
        <v>10.809199999999999</v>
      </c>
      <c r="H1937" s="1"/>
      <c r="I1937" s="1"/>
      <c r="J1937" s="1"/>
      <c r="K1937" s="1"/>
      <c r="L1937" s="1"/>
      <c r="M1937" s="1"/>
    </row>
    <row r="1938" spans="1:13" x14ac:dyDescent="0.2">
      <c r="A1938" s="2" t="s">
        <v>3</v>
      </c>
      <c r="B1938" s="29">
        <v>42901</v>
      </c>
      <c r="C1938" s="11">
        <v>-71.384612825299996</v>
      </c>
      <c r="D1938" s="11">
        <v>41.747996307699999</v>
      </c>
      <c r="E1938" s="5">
        <v>177</v>
      </c>
      <c r="G1938" s="8">
        <v>11.034799999999999</v>
      </c>
      <c r="H1938" s="1"/>
      <c r="I1938" s="1"/>
      <c r="J1938" s="1"/>
      <c r="K1938" s="1"/>
      <c r="L1938" s="1"/>
      <c r="M1938" s="1"/>
    </row>
    <row r="1939" spans="1:13" x14ac:dyDescent="0.2">
      <c r="A1939" s="2" t="s">
        <v>3</v>
      </c>
      <c r="B1939" s="29">
        <v>42901</v>
      </c>
      <c r="C1939" s="11">
        <v>-71.384637325300005</v>
      </c>
      <c r="D1939" s="11">
        <v>41.747955641099999</v>
      </c>
      <c r="E1939" s="5">
        <v>173</v>
      </c>
      <c r="G1939" s="8">
        <v>10.809199999999999</v>
      </c>
      <c r="H1939" s="1"/>
      <c r="I1939" s="1"/>
      <c r="J1939" s="1"/>
      <c r="K1939" s="1"/>
      <c r="L1939" s="1"/>
      <c r="M1939" s="1"/>
    </row>
    <row r="1940" spans="1:13" x14ac:dyDescent="0.2">
      <c r="A1940" s="2" t="s">
        <v>3</v>
      </c>
      <c r="B1940" s="29">
        <v>42901</v>
      </c>
      <c r="C1940" s="11">
        <v>-71.3847084919</v>
      </c>
      <c r="D1940" s="11">
        <v>41.748090140999999</v>
      </c>
      <c r="E1940" s="5">
        <v>126</v>
      </c>
      <c r="F1940" s="5">
        <v>6</v>
      </c>
      <c r="G1940" s="8">
        <v>8.1584000000000003</v>
      </c>
      <c r="H1940" s="1"/>
      <c r="I1940" s="1"/>
      <c r="J1940" s="1"/>
      <c r="K1940" s="1"/>
      <c r="L1940" s="1"/>
      <c r="M1940" s="1"/>
    </row>
    <row r="1941" spans="1:13" x14ac:dyDescent="0.2">
      <c r="A1941" s="2" t="s">
        <v>3</v>
      </c>
      <c r="B1941" s="29">
        <v>42901</v>
      </c>
      <c r="C1941" s="11">
        <v>-71.3847331586</v>
      </c>
      <c r="D1941" s="11">
        <v>41.748182307699999</v>
      </c>
      <c r="E1941" s="5">
        <v>131</v>
      </c>
      <c r="G1941" s="8">
        <v>8.4404000000000003</v>
      </c>
      <c r="H1941" s="1"/>
      <c r="I1941" s="1"/>
      <c r="J1941" s="1"/>
      <c r="K1941" s="1"/>
      <c r="L1941" s="1"/>
      <c r="M1941" s="1"/>
    </row>
    <row r="1942" spans="1:13" x14ac:dyDescent="0.2">
      <c r="A1942" s="2" t="s">
        <v>3</v>
      </c>
      <c r="B1942" s="29">
        <v>42901</v>
      </c>
      <c r="C1942" s="11">
        <v>-71.384700325300003</v>
      </c>
      <c r="D1942" s="11">
        <v>41.748013974400003</v>
      </c>
      <c r="E1942" s="5">
        <v>168</v>
      </c>
      <c r="G1942" s="8">
        <v>10.527199999999999</v>
      </c>
      <c r="H1942" s="1"/>
      <c r="I1942" s="1"/>
      <c r="J1942" s="1"/>
      <c r="K1942" s="1"/>
      <c r="L1942" s="1"/>
      <c r="M1942" s="1"/>
    </row>
    <row r="1943" spans="1:13" x14ac:dyDescent="0.2">
      <c r="A1943" s="2" t="s">
        <v>3</v>
      </c>
      <c r="B1943" s="29">
        <v>42901</v>
      </c>
      <c r="C1943" s="11">
        <v>-71.384659991999996</v>
      </c>
      <c r="D1943" s="11">
        <v>41.7479368077</v>
      </c>
      <c r="E1943" s="5">
        <v>217</v>
      </c>
      <c r="F1943" s="5">
        <v>12</v>
      </c>
      <c r="G1943" s="8">
        <v>13.290799999999999</v>
      </c>
      <c r="H1943" s="1"/>
      <c r="I1943" s="1"/>
      <c r="J1943" s="1"/>
      <c r="K1943" s="1"/>
      <c r="L1943" s="1"/>
      <c r="M1943" s="1"/>
    </row>
    <row r="1944" spans="1:13" x14ac:dyDescent="0.2">
      <c r="A1944" s="2" t="s">
        <v>3</v>
      </c>
      <c r="B1944" s="29">
        <v>42901</v>
      </c>
      <c r="C1944" s="11">
        <v>-71.384709991899996</v>
      </c>
      <c r="D1944" s="11">
        <v>41.747864141100003</v>
      </c>
      <c r="E1944" s="5">
        <v>275</v>
      </c>
      <c r="G1944" s="8">
        <v>16.562000000000001</v>
      </c>
      <c r="H1944" s="1"/>
      <c r="I1944" s="1"/>
      <c r="J1944" s="1"/>
      <c r="K1944" s="1"/>
      <c r="L1944" s="1"/>
      <c r="M1944" s="1"/>
    </row>
    <row r="1945" spans="1:13" x14ac:dyDescent="0.2">
      <c r="A1945" s="2" t="s">
        <v>3</v>
      </c>
      <c r="B1945" s="29">
        <v>42901</v>
      </c>
      <c r="C1945" s="11">
        <v>-71.384788325299994</v>
      </c>
      <c r="D1945" s="11">
        <v>41.747849974399998</v>
      </c>
      <c r="E1945" s="5">
        <v>307</v>
      </c>
      <c r="F1945" s="5">
        <v>15</v>
      </c>
      <c r="G1945" s="8">
        <v>18.366799999999998</v>
      </c>
      <c r="H1945" s="1"/>
      <c r="I1945" s="1"/>
      <c r="J1945" s="1"/>
      <c r="K1945" s="1"/>
      <c r="L1945" s="1"/>
      <c r="M1945" s="1"/>
    </row>
    <row r="1946" spans="1:13" x14ac:dyDescent="0.2">
      <c r="A1946" s="2" t="s">
        <v>3</v>
      </c>
      <c r="B1946" s="29">
        <v>42901</v>
      </c>
      <c r="C1946" s="11">
        <v>-71.384837825199995</v>
      </c>
      <c r="D1946" s="11">
        <v>41.7479164744</v>
      </c>
      <c r="E1946" s="5">
        <v>220</v>
      </c>
      <c r="G1946" s="8">
        <v>13.459999999999999</v>
      </c>
      <c r="H1946" s="1"/>
      <c r="I1946" s="1"/>
      <c r="J1946" s="1"/>
      <c r="K1946" s="1"/>
      <c r="L1946" s="1"/>
      <c r="M1946" s="1"/>
    </row>
    <row r="1947" spans="1:13" x14ac:dyDescent="0.2">
      <c r="A1947" s="2" t="s">
        <v>3</v>
      </c>
      <c r="B1947" s="29">
        <v>42901</v>
      </c>
      <c r="C1947" s="11">
        <v>-71.384843825199994</v>
      </c>
      <c r="D1947" s="11">
        <v>41.747987141099998</v>
      </c>
      <c r="E1947" s="5">
        <v>173</v>
      </c>
      <c r="G1947" s="8">
        <v>10.809199999999999</v>
      </c>
      <c r="H1947" s="1"/>
      <c r="I1947" s="1"/>
      <c r="J1947" s="1"/>
      <c r="K1947" s="1"/>
      <c r="L1947" s="1"/>
      <c r="M1947" s="1"/>
    </row>
    <row r="1948" spans="1:13" x14ac:dyDescent="0.2">
      <c r="A1948" s="2" t="s">
        <v>3</v>
      </c>
      <c r="B1948" s="29">
        <v>42901</v>
      </c>
      <c r="C1948" s="11">
        <v>-71.384881491900003</v>
      </c>
      <c r="D1948" s="11">
        <v>41.748055141000002</v>
      </c>
      <c r="E1948" s="5">
        <v>160</v>
      </c>
      <c r="F1948" s="5">
        <v>8</v>
      </c>
      <c r="G1948" s="8">
        <v>10.075999999999999</v>
      </c>
      <c r="H1948" s="1"/>
      <c r="I1948" s="1"/>
      <c r="J1948" s="1"/>
      <c r="K1948" s="1"/>
      <c r="L1948" s="1"/>
      <c r="M1948" s="1"/>
    </row>
    <row r="1949" spans="1:13" x14ac:dyDescent="0.2">
      <c r="A1949" s="2" t="s">
        <v>3</v>
      </c>
      <c r="B1949" s="29">
        <v>42901</v>
      </c>
      <c r="C1949" s="11">
        <v>-71.384834325200003</v>
      </c>
      <c r="D1949" s="11">
        <v>41.748133140999997</v>
      </c>
      <c r="E1949" s="5">
        <v>149</v>
      </c>
      <c r="G1949" s="8">
        <v>9.4555999999999987</v>
      </c>
      <c r="H1949" s="1"/>
      <c r="I1949" s="1"/>
      <c r="J1949" s="1"/>
      <c r="K1949" s="1"/>
      <c r="L1949" s="1"/>
      <c r="M1949" s="1"/>
    </row>
    <row r="1950" spans="1:13" x14ac:dyDescent="0.2">
      <c r="A1950" s="2" t="s">
        <v>3</v>
      </c>
      <c r="B1950" s="29">
        <v>42901</v>
      </c>
      <c r="C1950" s="11">
        <v>-71.384849825200007</v>
      </c>
      <c r="D1950" s="11">
        <v>41.748070807700003</v>
      </c>
      <c r="E1950" s="5">
        <v>142</v>
      </c>
      <c r="G1950" s="8">
        <v>9.0607999999999986</v>
      </c>
      <c r="H1950" s="1"/>
      <c r="I1950" s="1"/>
      <c r="J1950" s="1"/>
      <c r="K1950" s="1"/>
      <c r="L1950" s="1"/>
      <c r="M1950" s="1"/>
    </row>
    <row r="1951" spans="1:13" x14ac:dyDescent="0.2">
      <c r="A1951" s="2" t="s">
        <v>3</v>
      </c>
      <c r="B1951" s="29">
        <v>42901</v>
      </c>
      <c r="C1951" s="11">
        <v>-71.384877658600004</v>
      </c>
      <c r="D1951" s="11">
        <v>41.747956141099998</v>
      </c>
      <c r="E1951" s="5">
        <v>175</v>
      </c>
      <c r="F1951" s="5">
        <v>4</v>
      </c>
      <c r="G1951" s="8">
        <v>10.921999999999999</v>
      </c>
      <c r="H1951" s="1"/>
      <c r="I1951" s="1"/>
      <c r="J1951" s="1"/>
      <c r="K1951" s="1"/>
      <c r="L1951" s="1"/>
      <c r="M1951" s="1"/>
    </row>
    <row r="1952" spans="1:13" x14ac:dyDescent="0.2">
      <c r="A1952" s="2" t="s">
        <v>3</v>
      </c>
      <c r="B1952" s="29">
        <v>42901</v>
      </c>
      <c r="C1952" s="11">
        <v>-71.384900491899998</v>
      </c>
      <c r="D1952" s="11">
        <v>41.747910307700003</v>
      </c>
      <c r="E1952" s="5">
        <v>244</v>
      </c>
      <c r="G1952" s="8">
        <v>14.813599999999999</v>
      </c>
      <c r="H1952" s="1"/>
      <c r="I1952" s="1"/>
      <c r="J1952" s="1"/>
      <c r="K1952" s="1"/>
      <c r="L1952" s="1"/>
      <c r="M1952" s="1"/>
    </row>
    <row r="1953" spans="1:13" x14ac:dyDescent="0.2">
      <c r="A1953" s="2" t="s">
        <v>3</v>
      </c>
      <c r="B1953" s="29">
        <v>42901</v>
      </c>
      <c r="C1953" s="11">
        <v>-71.384954325199999</v>
      </c>
      <c r="D1953" s="11">
        <v>41.747954807699998</v>
      </c>
      <c r="E1953" s="5">
        <v>228</v>
      </c>
      <c r="G1953" s="8">
        <v>13.911199999999999</v>
      </c>
      <c r="H1953" s="1"/>
      <c r="I1953" s="1"/>
      <c r="J1953" s="1"/>
      <c r="K1953" s="1"/>
      <c r="L1953" s="1"/>
      <c r="M1953" s="1"/>
    </row>
    <row r="1954" spans="1:13" x14ac:dyDescent="0.2">
      <c r="A1954" s="2" t="s">
        <v>3</v>
      </c>
      <c r="B1954" s="29">
        <v>42901</v>
      </c>
      <c r="C1954" s="11">
        <v>-71.384990491799996</v>
      </c>
      <c r="D1954" s="11">
        <v>41.748027641100002</v>
      </c>
      <c r="E1954" s="5">
        <v>172</v>
      </c>
      <c r="F1954" s="5">
        <v>10</v>
      </c>
      <c r="G1954" s="8">
        <v>10.752799999999999</v>
      </c>
      <c r="H1954" s="1"/>
      <c r="I1954" s="1"/>
      <c r="J1954" s="1"/>
      <c r="K1954" s="1"/>
      <c r="L1954" s="1"/>
      <c r="M1954" s="1"/>
    </row>
    <row r="1955" spans="1:13" x14ac:dyDescent="0.2">
      <c r="A1955" s="2" t="s">
        <v>3</v>
      </c>
      <c r="B1955" s="29">
        <v>42901</v>
      </c>
      <c r="C1955" s="11">
        <v>-71.385021491800003</v>
      </c>
      <c r="D1955" s="11">
        <v>41.748064807699997</v>
      </c>
      <c r="E1955" s="5">
        <v>155</v>
      </c>
      <c r="G1955" s="8">
        <v>9.7939999999999987</v>
      </c>
      <c r="H1955" s="1"/>
      <c r="I1955" s="1"/>
      <c r="J1955" s="1"/>
      <c r="K1955" s="1"/>
      <c r="L1955" s="1"/>
      <c r="M1955" s="1"/>
    </row>
    <row r="1956" spans="1:13" x14ac:dyDescent="0.2">
      <c r="A1956" s="2" t="s">
        <v>3</v>
      </c>
      <c r="B1956" s="29">
        <v>42901</v>
      </c>
      <c r="C1956" s="11">
        <v>-71.384967658500003</v>
      </c>
      <c r="D1956" s="11">
        <v>41.748081474400003</v>
      </c>
      <c r="E1956" s="5">
        <v>130</v>
      </c>
      <c r="G1956" s="8">
        <v>8.3840000000000003</v>
      </c>
      <c r="H1956" s="1"/>
      <c r="I1956" s="1"/>
      <c r="J1956" s="1"/>
      <c r="K1956" s="1"/>
      <c r="L1956" s="1"/>
      <c r="M1956" s="1"/>
    </row>
    <row r="1957" spans="1:13" x14ac:dyDescent="0.2">
      <c r="A1957" s="2" t="s">
        <v>3</v>
      </c>
      <c r="B1957" s="29">
        <v>42901</v>
      </c>
      <c r="C1957" s="11">
        <v>-71.384830325199999</v>
      </c>
      <c r="D1957" s="11">
        <v>41.748015141099998</v>
      </c>
      <c r="E1957" s="5">
        <v>156</v>
      </c>
      <c r="G1957" s="8">
        <v>9.8503999999999987</v>
      </c>
      <c r="H1957" s="1"/>
      <c r="I1957" s="1"/>
      <c r="J1957" s="1"/>
      <c r="K1957" s="1"/>
      <c r="L1957" s="1"/>
      <c r="M1957" s="1"/>
    </row>
    <row r="1958" spans="1:13" x14ac:dyDescent="0.2">
      <c r="A1958" s="2" t="s">
        <v>3</v>
      </c>
      <c r="B1958" s="29">
        <v>42901</v>
      </c>
      <c r="C1958" s="11">
        <v>-71.384700325300003</v>
      </c>
      <c r="D1958" s="11">
        <v>41.748037974399999</v>
      </c>
      <c r="E1958" s="5">
        <v>179</v>
      </c>
      <c r="G1958" s="8">
        <v>11.147599999999999</v>
      </c>
      <c r="H1958" s="1"/>
      <c r="I1958" s="1"/>
      <c r="J1958" s="1"/>
      <c r="K1958" s="1"/>
      <c r="L1958" s="1"/>
      <c r="M1958" s="1"/>
    </row>
    <row r="1959" spans="1:13" x14ac:dyDescent="0.2">
      <c r="A1959" s="2" t="s">
        <v>3</v>
      </c>
      <c r="B1959" s="29">
        <v>42937</v>
      </c>
      <c r="C1959" s="11">
        <v>-71.384182325500007</v>
      </c>
      <c r="D1959" s="11">
        <v>41.747673474400003</v>
      </c>
      <c r="E1959" s="5">
        <v>168</v>
      </c>
      <c r="G1959" s="8">
        <v>8.5943000000000005</v>
      </c>
      <c r="H1959" s="1"/>
      <c r="I1959" s="1"/>
      <c r="J1959" s="1"/>
      <c r="K1959" s="1"/>
      <c r="L1959" s="1"/>
      <c r="M1959" s="1"/>
    </row>
    <row r="1960" spans="1:13" x14ac:dyDescent="0.2">
      <c r="A1960" s="2" t="s">
        <v>3</v>
      </c>
      <c r="B1960" s="29">
        <v>42937</v>
      </c>
      <c r="C1960" s="11">
        <v>-71.384203658800004</v>
      </c>
      <c r="D1960" s="11">
        <v>41.747730807700002</v>
      </c>
      <c r="E1960" s="5">
        <v>188</v>
      </c>
      <c r="G1960" s="8">
        <v>8.9482999999999997</v>
      </c>
      <c r="H1960" s="1"/>
      <c r="I1960" s="1"/>
      <c r="J1960" s="1"/>
      <c r="K1960" s="1"/>
      <c r="L1960" s="1"/>
      <c r="M1960" s="1"/>
    </row>
    <row r="1961" spans="1:13" x14ac:dyDescent="0.2">
      <c r="A1961" s="2" t="s">
        <v>3</v>
      </c>
      <c r="B1961" s="29">
        <v>42937</v>
      </c>
      <c r="C1961" s="11">
        <v>-71.384268325400001</v>
      </c>
      <c r="D1961" s="11">
        <v>41.747709141100003</v>
      </c>
      <c r="E1961" s="5">
        <v>204</v>
      </c>
      <c r="G1961" s="8">
        <v>9.2315000000000005</v>
      </c>
      <c r="H1961" s="1"/>
      <c r="I1961" s="1"/>
      <c r="J1961" s="1"/>
      <c r="K1961" s="1"/>
      <c r="L1961" s="1"/>
      <c r="M1961" s="1"/>
    </row>
    <row r="1962" spans="1:13" x14ac:dyDescent="0.2">
      <c r="A1962" s="2" t="s">
        <v>3</v>
      </c>
      <c r="B1962" s="29">
        <v>42937</v>
      </c>
      <c r="C1962" s="11">
        <v>-71.384300658800001</v>
      </c>
      <c r="D1962" s="11">
        <v>41.747768307699999</v>
      </c>
      <c r="E1962" s="5">
        <v>213</v>
      </c>
      <c r="G1962" s="8">
        <v>9.3908000000000005</v>
      </c>
      <c r="H1962" s="1"/>
      <c r="I1962" s="1"/>
      <c r="J1962" s="1"/>
      <c r="K1962" s="1"/>
      <c r="L1962" s="1"/>
      <c r="M1962" s="1"/>
    </row>
    <row r="1963" spans="1:13" x14ac:dyDescent="0.2">
      <c r="A1963" s="2" t="s">
        <v>3</v>
      </c>
      <c r="B1963" s="29">
        <v>42937</v>
      </c>
      <c r="C1963" s="11">
        <v>-71.384331492100003</v>
      </c>
      <c r="D1963" s="11">
        <v>41.747701807799999</v>
      </c>
      <c r="E1963" s="5">
        <v>149</v>
      </c>
      <c r="G1963" s="8">
        <v>8.2580000000000009</v>
      </c>
      <c r="H1963" s="1"/>
      <c r="I1963" s="1"/>
      <c r="J1963" s="1"/>
      <c r="K1963" s="1"/>
      <c r="L1963" s="1"/>
      <c r="M1963" s="1"/>
    </row>
    <row r="1964" spans="1:13" x14ac:dyDescent="0.2">
      <c r="A1964" s="2" t="s">
        <v>3</v>
      </c>
      <c r="B1964" s="29">
        <v>42937</v>
      </c>
      <c r="C1964" s="11">
        <v>-71.384318158699998</v>
      </c>
      <c r="D1964" s="11">
        <v>41.747774474400003</v>
      </c>
      <c r="E1964" s="5">
        <v>180</v>
      </c>
      <c r="G1964" s="8">
        <v>8.8066999999999993</v>
      </c>
      <c r="H1964" s="1"/>
      <c r="I1964" s="1"/>
      <c r="J1964" s="1"/>
      <c r="K1964" s="1"/>
      <c r="L1964" s="1"/>
      <c r="M1964" s="1"/>
    </row>
    <row r="1965" spans="1:13" x14ac:dyDescent="0.2">
      <c r="A1965" s="2" t="s">
        <v>3</v>
      </c>
      <c r="B1965" s="29">
        <v>42937</v>
      </c>
      <c r="C1965" s="11">
        <v>-71.3843791587</v>
      </c>
      <c r="D1965" s="11">
        <v>41.747758474400001</v>
      </c>
      <c r="E1965" s="5">
        <v>160</v>
      </c>
      <c r="G1965" s="8">
        <v>8.4527000000000001</v>
      </c>
      <c r="H1965" s="1"/>
      <c r="I1965" s="1"/>
      <c r="J1965" s="1"/>
      <c r="K1965" s="1"/>
      <c r="L1965" s="1"/>
      <c r="M1965" s="1"/>
    </row>
    <row r="1966" spans="1:13" x14ac:dyDescent="0.2">
      <c r="A1966" s="2" t="s">
        <v>3</v>
      </c>
      <c r="B1966" s="29">
        <v>42937</v>
      </c>
      <c r="C1966" s="11">
        <v>-71.384390992099995</v>
      </c>
      <c r="D1966" s="11">
        <v>41.747838807699999</v>
      </c>
      <c r="E1966" s="5">
        <v>215</v>
      </c>
      <c r="G1966" s="8">
        <v>9.4261999999999997</v>
      </c>
      <c r="H1966" s="1"/>
      <c r="I1966" s="1"/>
      <c r="J1966" s="1"/>
      <c r="K1966" s="1"/>
      <c r="L1966" s="1"/>
      <c r="M1966" s="1"/>
    </row>
    <row r="1967" spans="1:13" x14ac:dyDescent="0.2">
      <c r="A1967" s="2" t="s">
        <v>3</v>
      </c>
      <c r="B1967" s="29">
        <v>42937</v>
      </c>
      <c r="C1967" s="11">
        <v>-71.384484991999997</v>
      </c>
      <c r="D1967" s="11">
        <v>41.747814141100001</v>
      </c>
      <c r="E1967" s="5">
        <v>223</v>
      </c>
      <c r="G1967" s="8">
        <v>9.5678000000000001</v>
      </c>
      <c r="H1967" s="1"/>
      <c r="I1967" s="1"/>
      <c r="J1967" s="1"/>
      <c r="K1967" s="1"/>
      <c r="L1967" s="1"/>
      <c r="M1967" s="1"/>
    </row>
    <row r="1968" spans="1:13" x14ac:dyDescent="0.2">
      <c r="A1968" s="2" t="s">
        <v>3</v>
      </c>
      <c r="B1968" s="29">
        <v>42937</v>
      </c>
      <c r="C1968" s="11">
        <v>-71.384523991999998</v>
      </c>
      <c r="D1968" s="11">
        <v>41.747897641100003</v>
      </c>
      <c r="E1968" s="5">
        <v>320</v>
      </c>
      <c r="G1968" s="8">
        <v>11.284700000000001</v>
      </c>
      <c r="H1968" s="1"/>
      <c r="I1968" s="1"/>
      <c r="J1968" s="1"/>
      <c r="K1968" s="1"/>
      <c r="L1968" s="1"/>
      <c r="M1968" s="1"/>
    </row>
    <row r="1969" spans="1:13" x14ac:dyDescent="0.2">
      <c r="A1969" s="2" t="s">
        <v>3</v>
      </c>
      <c r="B1969" s="29">
        <v>42937</v>
      </c>
      <c r="C1969" s="11">
        <v>-71.3844521587</v>
      </c>
      <c r="D1969" s="11">
        <v>41.747980474400002</v>
      </c>
      <c r="E1969" s="5">
        <v>243</v>
      </c>
      <c r="F1969" s="5">
        <v>10</v>
      </c>
      <c r="G1969" s="8">
        <v>9.9218000000000011</v>
      </c>
      <c r="H1969" s="1"/>
      <c r="I1969" s="1"/>
      <c r="J1969" s="1"/>
      <c r="K1969" s="1"/>
      <c r="L1969" s="1"/>
      <c r="M1969" s="1"/>
    </row>
    <row r="1970" spans="1:13" x14ac:dyDescent="0.2">
      <c r="A1970" s="2" t="s">
        <v>3</v>
      </c>
      <c r="B1970" s="29">
        <v>42937</v>
      </c>
      <c r="C1970" s="11">
        <v>-71.384589158599994</v>
      </c>
      <c r="D1970" s="11">
        <v>41.747938307699997</v>
      </c>
      <c r="E1970" s="5">
        <v>216</v>
      </c>
      <c r="G1970" s="8">
        <v>9.4438999999999993</v>
      </c>
      <c r="H1970" s="1"/>
      <c r="I1970" s="1"/>
      <c r="J1970" s="1"/>
      <c r="K1970" s="1"/>
      <c r="L1970" s="1"/>
      <c r="M1970" s="1"/>
    </row>
    <row r="1971" spans="1:13" x14ac:dyDescent="0.2">
      <c r="A1971" s="2" t="s">
        <v>3</v>
      </c>
      <c r="B1971" s="29">
        <v>42937</v>
      </c>
      <c r="C1971" s="11">
        <v>-71.384556158699993</v>
      </c>
      <c r="D1971" s="11">
        <v>41.747985474399997</v>
      </c>
      <c r="E1971" s="5">
        <v>237</v>
      </c>
      <c r="F1971" s="5">
        <v>10</v>
      </c>
      <c r="G1971" s="8">
        <v>9.8155999999999999</v>
      </c>
      <c r="H1971" s="1"/>
      <c r="I1971" s="1"/>
      <c r="J1971" s="1"/>
      <c r="K1971" s="1"/>
      <c r="L1971" s="1"/>
      <c r="M1971" s="1"/>
    </row>
    <row r="1972" spans="1:13" x14ac:dyDescent="0.2">
      <c r="A1972" s="2" t="s">
        <v>3</v>
      </c>
      <c r="B1972" s="29">
        <v>42937</v>
      </c>
      <c r="C1972" s="11">
        <v>-71.384517658700005</v>
      </c>
      <c r="D1972" s="11">
        <v>41.748079140999998</v>
      </c>
      <c r="E1972" s="5">
        <v>202</v>
      </c>
      <c r="F1972" s="5">
        <v>10</v>
      </c>
      <c r="G1972" s="8">
        <v>9.1961000000000013</v>
      </c>
      <c r="H1972" s="1"/>
      <c r="I1972" s="1"/>
      <c r="J1972" s="1"/>
      <c r="K1972" s="1"/>
      <c r="L1972" s="1"/>
      <c r="M1972" s="1"/>
    </row>
    <row r="1973" spans="1:13" x14ac:dyDescent="0.2">
      <c r="A1973" s="2" t="s">
        <v>3</v>
      </c>
      <c r="B1973" s="29">
        <v>42937</v>
      </c>
      <c r="C1973" s="11">
        <v>-71.384657492000002</v>
      </c>
      <c r="D1973" s="11">
        <v>41.7479793077</v>
      </c>
      <c r="E1973" s="5">
        <v>170</v>
      </c>
      <c r="F1973" s="5">
        <v>8</v>
      </c>
      <c r="G1973" s="8">
        <v>8.6296999999999997</v>
      </c>
      <c r="H1973" s="1"/>
      <c r="I1973" s="1"/>
      <c r="J1973" s="1"/>
      <c r="K1973" s="1"/>
      <c r="L1973" s="1"/>
      <c r="M1973" s="1"/>
    </row>
    <row r="1974" spans="1:13" x14ac:dyDescent="0.2">
      <c r="A1974" s="2" t="s">
        <v>3</v>
      </c>
      <c r="B1974" s="29">
        <v>42937</v>
      </c>
      <c r="C1974" s="11">
        <v>-71.3847068253</v>
      </c>
      <c r="D1974" s="11">
        <v>41.748051140999998</v>
      </c>
      <c r="E1974" s="5">
        <v>135</v>
      </c>
      <c r="G1974" s="8">
        <v>8.0102000000000011</v>
      </c>
      <c r="H1974" s="1"/>
      <c r="I1974" s="1"/>
      <c r="J1974" s="1"/>
      <c r="K1974" s="1"/>
      <c r="L1974" s="1"/>
      <c r="M1974" s="1"/>
    </row>
    <row r="1975" spans="1:13" x14ac:dyDescent="0.2">
      <c r="A1975" s="2" t="s">
        <v>3</v>
      </c>
      <c r="B1975" s="29">
        <v>42937</v>
      </c>
      <c r="C1975" s="11">
        <v>-71.384742658600004</v>
      </c>
      <c r="D1975" s="11">
        <v>41.748167474399999</v>
      </c>
      <c r="E1975" s="5">
        <v>127</v>
      </c>
      <c r="F1975" s="5">
        <v>6</v>
      </c>
      <c r="G1975" s="8">
        <v>7.8686000000000007</v>
      </c>
      <c r="H1975" s="1"/>
      <c r="I1975" s="1"/>
      <c r="J1975" s="1"/>
      <c r="K1975" s="1"/>
      <c r="L1975" s="1"/>
      <c r="M1975" s="1"/>
    </row>
    <row r="1976" spans="1:13" x14ac:dyDescent="0.2">
      <c r="A1976" s="2" t="s">
        <v>3</v>
      </c>
      <c r="B1976" s="29">
        <v>42937</v>
      </c>
      <c r="C1976" s="11">
        <v>-71.384711158599998</v>
      </c>
      <c r="D1976" s="11">
        <v>41.748024807699998</v>
      </c>
      <c r="E1976" s="5">
        <v>172</v>
      </c>
      <c r="F1976" s="5">
        <v>10</v>
      </c>
      <c r="G1976" s="8">
        <v>8.6651000000000007</v>
      </c>
      <c r="H1976" s="1"/>
      <c r="I1976" s="1"/>
      <c r="J1976" s="1"/>
      <c r="K1976" s="1"/>
      <c r="L1976" s="1"/>
      <c r="M1976" s="1"/>
    </row>
    <row r="1977" spans="1:13" x14ac:dyDescent="0.2">
      <c r="A1977" s="2" t="s">
        <v>3</v>
      </c>
      <c r="B1977" s="29">
        <v>42937</v>
      </c>
      <c r="C1977" s="11">
        <v>-71.384635658600004</v>
      </c>
      <c r="D1977" s="11">
        <v>41.7479258077</v>
      </c>
      <c r="E1977" s="5">
        <v>184</v>
      </c>
      <c r="G1977" s="8">
        <v>8.8775000000000013</v>
      </c>
      <c r="H1977" s="1"/>
      <c r="I1977" s="1"/>
      <c r="J1977" s="1"/>
      <c r="K1977" s="1"/>
      <c r="L1977" s="1"/>
      <c r="M1977" s="1"/>
    </row>
    <row r="1978" spans="1:13" x14ac:dyDescent="0.2">
      <c r="A1978" s="2" t="s">
        <v>3</v>
      </c>
      <c r="B1978" s="29">
        <v>42937</v>
      </c>
      <c r="C1978" s="11">
        <v>-71.384716491899994</v>
      </c>
      <c r="D1978" s="11">
        <v>41.747826307799997</v>
      </c>
      <c r="E1978" s="5">
        <v>208</v>
      </c>
      <c r="G1978" s="8">
        <v>9.3023000000000007</v>
      </c>
      <c r="H1978" s="1"/>
      <c r="I1978" s="1"/>
      <c r="J1978" s="1"/>
      <c r="K1978" s="1"/>
      <c r="L1978" s="1"/>
      <c r="M1978" s="1"/>
    </row>
    <row r="1979" spans="1:13" x14ac:dyDescent="0.2">
      <c r="A1979" s="2" t="s">
        <v>3</v>
      </c>
      <c r="B1979" s="29">
        <v>42937</v>
      </c>
      <c r="C1979" s="11">
        <v>-71.384749491899996</v>
      </c>
      <c r="D1979" s="11">
        <v>41.747912807699997</v>
      </c>
      <c r="E1979" s="5">
        <v>244</v>
      </c>
      <c r="G1979" s="8">
        <v>9.9395000000000007</v>
      </c>
      <c r="H1979" s="1"/>
      <c r="I1979" s="1"/>
      <c r="J1979" s="1"/>
      <c r="K1979" s="1"/>
      <c r="L1979" s="1"/>
      <c r="M1979" s="1"/>
    </row>
    <row r="1980" spans="1:13" x14ac:dyDescent="0.2">
      <c r="A1980" s="2" t="s">
        <v>3</v>
      </c>
      <c r="B1980" s="29">
        <v>42937</v>
      </c>
      <c r="C1980" s="11">
        <v>-71.384781825199994</v>
      </c>
      <c r="D1980" s="11">
        <v>41.748031807700002</v>
      </c>
      <c r="E1980" s="5">
        <v>202</v>
      </c>
      <c r="F1980" s="5">
        <v>11</v>
      </c>
      <c r="G1980" s="8">
        <v>9.1961000000000013</v>
      </c>
      <c r="H1980" s="1"/>
      <c r="I1980" s="1"/>
      <c r="J1980" s="1"/>
      <c r="K1980" s="1"/>
      <c r="L1980" s="1"/>
      <c r="M1980" s="1"/>
    </row>
    <row r="1981" spans="1:13" x14ac:dyDescent="0.2">
      <c r="A1981" s="2" t="s">
        <v>3</v>
      </c>
      <c r="B1981" s="29">
        <v>42937</v>
      </c>
      <c r="C1981" s="11">
        <v>-71.384806491899994</v>
      </c>
      <c r="D1981" s="11">
        <v>41.748140141</v>
      </c>
      <c r="E1981" s="5">
        <v>169</v>
      </c>
      <c r="F1981" s="5">
        <v>9</v>
      </c>
      <c r="G1981" s="8">
        <v>8.6120000000000001</v>
      </c>
      <c r="H1981" s="1"/>
      <c r="I1981" s="1"/>
      <c r="J1981" s="1"/>
      <c r="K1981" s="1"/>
      <c r="L1981" s="1"/>
      <c r="M1981" s="1"/>
    </row>
    <row r="1982" spans="1:13" x14ac:dyDescent="0.2">
      <c r="A1982" s="2" t="s">
        <v>3</v>
      </c>
      <c r="B1982" s="29">
        <v>42937</v>
      </c>
      <c r="C1982" s="11">
        <v>-71.384847325199999</v>
      </c>
      <c r="D1982" s="11">
        <v>41.747955307700003</v>
      </c>
      <c r="E1982" s="5">
        <v>142</v>
      </c>
      <c r="G1982" s="8">
        <v>8.1341000000000001</v>
      </c>
      <c r="H1982" s="1"/>
      <c r="I1982" s="1"/>
      <c r="J1982" s="1"/>
      <c r="K1982" s="1"/>
      <c r="L1982" s="1"/>
      <c r="M1982" s="1"/>
    </row>
    <row r="1983" spans="1:13" x14ac:dyDescent="0.2">
      <c r="A1983" s="2" t="s">
        <v>3</v>
      </c>
      <c r="B1983" s="29">
        <v>42937</v>
      </c>
      <c r="C1983" s="11">
        <v>-71.384862491899995</v>
      </c>
      <c r="D1983" s="11">
        <v>41.747869641100003</v>
      </c>
      <c r="E1983" s="5">
        <v>228</v>
      </c>
      <c r="G1983" s="8">
        <v>9.6563000000000017</v>
      </c>
      <c r="H1983" s="1"/>
      <c r="I1983" s="1"/>
      <c r="J1983" s="1"/>
      <c r="K1983" s="1"/>
      <c r="L1983" s="1"/>
      <c r="M1983" s="1"/>
    </row>
    <row r="1984" spans="1:13" x14ac:dyDescent="0.2">
      <c r="A1984" s="2" t="s">
        <v>3</v>
      </c>
      <c r="B1984" s="29">
        <v>42937</v>
      </c>
      <c r="C1984" s="11">
        <v>-71.384942991900004</v>
      </c>
      <c r="D1984" s="11">
        <v>41.7479054744</v>
      </c>
      <c r="E1984" s="5">
        <v>226</v>
      </c>
      <c r="G1984" s="8">
        <v>9.6209000000000007</v>
      </c>
      <c r="H1984" s="1"/>
      <c r="I1984" s="1"/>
      <c r="J1984" s="1"/>
      <c r="K1984" s="1"/>
      <c r="L1984" s="1"/>
      <c r="M1984" s="1"/>
    </row>
    <row r="1985" spans="1:13" x14ac:dyDescent="0.2">
      <c r="A1985" s="2" t="s">
        <v>3</v>
      </c>
      <c r="B1985" s="29">
        <v>42937</v>
      </c>
      <c r="C1985" s="11">
        <v>-71.384903825199999</v>
      </c>
      <c r="D1985" s="11">
        <v>41.747934307800001</v>
      </c>
      <c r="E1985" s="5">
        <v>222</v>
      </c>
      <c r="F1985" s="5">
        <v>6</v>
      </c>
      <c r="G1985" s="8">
        <v>9.5501000000000005</v>
      </c>
      <c r="H1985" s="1"/>
      <c r="I1985" s="1"/>
      <c r="J1985" s="1"/>
      <c r="K1985" s="1"/>
      <c r="L1985" s="1"/>
      <c r="M1985" s="1"/>
    </row>
    <row r="1986" spans="1:13" x14ac:dyDescent="0.2">
      <c r="A1986" s="2" t="s">
        <v>3</v>
      </c>
      <c r="B1986" s="29">
        <v>42937</v>
      </c>
      <c r="C1986" s="11">
        <v>-71.384913991900007</v>
      </c>
      <c r="D1986" s="11">
        <v>41.748036474400003</v>
      </c>
      <c r="E1986" s="5">
        <v>170</v>
      </c>
      <c r="G1986" s="8">
        <v>8.6296999999999997</v>
      </c>
      <c r="H1986" s="1"/>
      <c r="I1986" s="1"/>
      <c r="J1986" s="1"/>
      <c r="K1986" s="1"/>
      <c r="L1986" s="1"/>
      <c r="M1986" s="1"/>
    </row>
    <row r="1987" spans="1:13" x14ac:dyDescent="0.2">
      <c r="A1987" s="2" t="s">
        <v>3</v>
      </c>
      <c r="B1987" s="29">
        <v>42937</v>
      </c>
      <c r="C1987" s="11">
        <v>-71.384996325200007</v>
      </c>
      <c r="D1987" s="11">
        <v>41.747992141099999</v>
      </c>
      <c r="E1987" s="5">
        <v>169</v>
      </c>
      <c r="F1987" s="5">
        <v>10</v>
      </c>
      <c r="G1987" s="8">
        <v>8.6120000000000001</v>
      </c>
      <c r="H1987" s="1"/>
      <c r="I1987" s="1"/>
      <c r="J1987" s="1"/>
      <c r="K1987" s="1"/>
      <c r="L1987" s="1"/>
      <c r="M1987" s="1"/>
    </row>
    <row r="1988" spans="1:13" x14ac:dyDescent="0.2">
      <c r="A1988" s="2" t="s">
        <v>3</v>
      </c>
      <c r="B1988" s="29">
        <v>42937</v>
      </c>
      <c r="C1988" s="11">
        <v>-71.385049658499995</v>
      </c>
      <c r="D1988" s="11">
        <v>41.748044141100003</v>
      </c>
      <c r="E1988" s="5">
        <v>162</v>
      </c>
      <c r="G1988" s="8">
        <v>8.4880999999999993</v>
      </c>
      <c r="H1988" s="1"/>
      <c r="I1988" s="1"/>
      <c r="J1988" s="1"/>
      <c r="K1988" s="1"/>
      <c r="L1988" s="1"/>
      <c r="M1988" s="1"/>
    </row>
    <row r="1989" spans="1:13" x14ac:dyDescent="0.2">
      <c r="A1989" s="2" t="s">
        <v>3</v>
      </c>
      <c r="B1989" s="29">
        <v>42937</v>
      </c>
      <c r="C1989" s="11">
        <v>-71.384935325200004</v>
      </c>
      <c r="D1989" s="11">
        <v>41.747996641100002</v>
      </c>
      <c r="E1989" s="5">
        <v>178</v>
      </c>
      <c r="G1989" s="8">
        <v>8.7713000000000001</v>
      </c>
      <c r="H1989" s="1"/>
      <c r="I1989" s="1"/>
      <c r="J1989" s="1"/>
      <c r="K1989" s="1"/>
      <c r="L1989" s="1"/>
      <c r="M1989" s="1"/>
    </row>
    <row r="1990" spans="1:13" x14ac:dyDescent="0.2">
      <c r="A1990" s="2" t="s">
        <v>3</v>
      </c>
      <c r="B1990" s="29">
        <v>42963</v>
      </c>
      <c r="C1990" s="11">
        <v>-71.384198325499995</v>
      </c>
      <c r="D1990" s="11">
        <v>41.747684807699997</v>
      </c>
      <c r="E1990" s="5">
        <v>196</v>
      </c>
      <c r="F1990" s="5">
        <v>14</v>
      </c>
      <c r="G1990" s="8">
        <v>11.7532</v>
      </c>
      <c r="H1990" s="1"/>
      <c r="I1990" s="1"/>
      <c r="J1990" s="1"/>
      <c r="K1990" s="1"/>
      <c r="L1990" s="1"/>
      <c r="M1990" s="1"/>
    </row>
    <row r="1991" spans="1:13" x14ac:dyDescent="0.2">
      <c r="A1991" s="2" t="s">
        <v>3</v>
      </c>
      <c r="B1991" s="29">
        <v>42963</v>
      </c>
      <c r="C1991" s="11">
        <v>-71.384239992100007</v>
      </c>
      <c r="D1991" s="11">
        <v>41.747728307700001</v>
      </c>
      <c r="E1991" s="5">
        <v>210</v>
      </c>
      <c r="G1991" s="8">
        <v>12.2026</v>
      </c>
      <c r="H1991" s="1"/>
      <c r="I1991" s="1"/>
      <c r="J1991" s="1"/>
      <c r="K1991" s="1"/>
      <c r="L1991" s="1"/>
      <c r="M1991" s="1"/>
    </row>
    <row r="1992" spans="1:13" x14ac:dyDescent="0.2">
      <c r="A1992" s="2" t="s">
        <v>3</v>
      </c>
      <c r="B1992" s="29">
        <v>42963</v>
      </c>
      <c r="C1992" s="11">
        <v>-71.384318992100006</v>
      </c>
      <c r="D1992" s="11">
        <v>41.747710807799997</v>
      </c>
      <c r="E1992" s="5">
        <v>244</v>
      </c>
      <c r="G1992" s="8">
        <v>13.293999999999999</v>
      </c>
      <c r="H1992" s="1"/>
      <c r="I1992" s="1"/>
      <c r="J1992" s="1"/>
      <c r="K1992" s="1"/>
      <c r="L1992" s="1"/>
      <c r="M1992" s="1"/>
    </row>
    <row r="1993" spans="1:13" x14ac:dyDescent="0.2">
      <c r="A1993" s="2" t="s">
        <v>3</v>
      </c>
      <c r="B1993" s="29">
        <v>42963</v>
      </c>
      <c r="C1993" s="11">
        <v>-71.384306158800001</v>
      </c>
      <c r="D1993" s="11">
        <v>41.747739307700002</v>
      </c>
      <c r="E1993" s="5">
        <v>265</v>
      </c>
      <c r="F1993" s="5">
        <v>12</v>
      </c>
      <c r="G1993" s="8">
        <v>13.9681</v>
      </c>
      <c r="H1993" s="1"/>
      <c r="I1993" s="1"/>
      <c r="J1993" s="1"/>
      <c r="K1993" s="1"/>
      <c r="L1993" s="1"/>
      <c r="M1993" s="1"/>
    </row>
    <row r="1994" spans="1:13" x14ac:dyDescent="0.2">
      <c r="A1994" s="2" t="s">
        <v>3</v>
      </c>
      <c r="B1994" s="29">
        <v>42963</v>
      </c>
      <c r="C1994" s="11">
        <v>-71.384393158699993</v>
      </c>
      <c r="D1994" s="11">
        <v>41.747763807699997</v>
      </c>
      <c r="E1994" s="5">
        <v>244</v>
      </c>
      <c r="G1994" s="8">
        <v>13.293999999999999</v>
      </c>
      <c r="H1994" s="1"/>
      <c r="I1994" s="1"/>
      <c r="J1994" s="1"/>
      <c r="K1994" s="1"/>
      <c r="L1994" s="1"/>
      <c r="M1994" s="1"/>
    </row>
    <row r="1995" spans="1:13" x14ac:dyDescent="0.2">
      <c r="A1995" s="2" t="s">
        <v>3</v>
      </c>
      <c r="B1995" s="29">
        <v>42963</v>
      </c>
      <c r="C1995" s="11">
        <v>-71.384398992000001</v>
      </c>
      <c r="D1995" s="11">
        <v>41.747820474400001</v>
      </c>
      <c r="E1995" s="5">
        <v>244</v>
      </c>
      <c r="G1995" s="8">
        <v>13.293999999999999</v>
      </c>
      <c r="H1995" s="1"/>
      <c r="I1995" s="1"/>
      <c r="J1995" s="1"/>
      <c r="K1995" s="1"/>
      <c r="L1995" s="1"/>
      <c r="M1995" s="1"/>
    </row>
    <row r="1996" spans="1:13" x14ac:dyDescent="0.2">
      <c r="A1996" s="2" t="s">
        <v>3</v>
      </c>
      <c r="B1996" s="29">
        <v>42963</v>
      </c>
      <c r="C1996" s="11">
        <v>-71.384450825399995</v>
      </c>
      <c r="D1996" s="11">
        <v>41.7478116411</v>
      </c>
      <c r="E1996" s="5">
        <v>293</v>
      </c>
      <c r="F1996" s="5">
        <v>15</v>
      </c>
      <c r="G1996" s="8">
        <v>14.866899999999998</v>
      </c>
      <c r="H1996" s="1"/>
      <c r="I1996" s="1"/>
      <c r="J1996" s="1"/>
      <c r="K1996" s="1"/>
      <c r="L1996" s="1"/>
      <c r="M1996" s="1"/>
    </row>
    <row r="1997" spans="1:13" x14ac:dyDescent="0.2">
      <c r="A1997" s="2" t="s">
        <v>3</v>
      </c>
      <c r="B1997" s="29">
        <v>42963</v>
      </c>
      <c r="C1997" s="11">
        <v>-71.384477825399998</v>
      </c>
      <c r="D1997" s="11">
        <v>41.747854974399999</v>
      </c>
      <c r="E1997" s="5">
        <v>288</v>
      </c>
      <c r="G1997" s="8">
        <v>14.706399999999999</v>
      </c>
      <c r="H1997" s="1"/>
      <c r="I1997" s="1"/>
      <c r="J1997" s="1"/>
      <c r="K1997" s="1"/>
      <c r="L1997" s="1"/>
      <c r="M1997" s="1"/>
    </row>
    <row r="1998" spans="1:13" x14ac:dyDescent="0.2">
      <c r="A1998" s="2" t="s">
        <v>3</v>
      </c>
      <c r="B1998" s="29">
        <v>42963</v>
      </c>
      <c r="C1998" s="11">
        <v>-71.384530325300005</v>
      </c>
      <c r="D1998" s="11">
        <v>41.747828807700003</v>
      </c>
      <c r="E1998" s="5">
        <v>320</v>
      </c>
      <c r="G1998" s="8">
        <v>15.733599999999999</v>
      </c>
      <c r="H1998" s="1"/>
      <c r="I1998" s="1"/>
      <c r="J1998" s="1"/>
      <c r="K1998" s="1"/>
      <c r="L1998" s="1"/>
      <c r="M1998" s="1"/>
    </row>
    <row r="1999" spans="1:13" x14ac:dyDescent="0.2">
      <c r="A1999" s="2" t="s">
        <v>3</v>
      </c>
      <c r="B1999" s="29">
        <v>42963</v>
      </c>
      <c r="C1999" s="11">
        <v>-71.384577492000005</v>
      </c>
      <c r="D1999" s="11">
        <v>41.747799974400003</v>
      </c>
      <c r="E1999" s="5">
        <v>273</v>
      </c>
      <c r="F1999" s="5">
        <v>18</v>
      </c>
      <c r="G1999" s="8">
        <v>14.224899999999998</v>
      </c>
      <c r="H1999" s="1"/>
      <c r="I1999" s="1"/>
      <c r="J1999" s="1"/>
      <c r="K1999" s="1"/>
      <c r="L1999" s="1"/>
      <c r="M1999" s="1"/>
    </row>
    <row r="2000" spans="1:13" x14ac:dyDescent="0.2">
      <c r="A2000" s="2" t="s">
        <v>3</v>
      </c>
      <c r="B2000" s="29">
        <v>42963</v>
      </c>
      <c r="C2000" s="11">
        <v>-71.384525158700001</v>
      </c>
      <c r="D2000" s="11">
        <v>41.747928807699999</v>
      </c>
      <c r="E2000" s="5">
        <v>281</v>
      </c>
      <c r="F2000" s="5">
        <v>15</v>
      </c>
      <c r="G2000" s="8">
        <v>14.4817</v>
      </c>
      <c r="H2000" s="1"/>
      <c r="I2000" s="1"/>
      <c r="J2000" s="1"/>
      <c r="K2000" s="1"/>
      <c r="L2000" s="1"/>
      <c r="M2000" s="1"/>
    </row>
    <row r="2001" spans="1:13" x14ac:dyDescent="0.2">
      <c r="A2001" s="2" t="s">
        <v>3</v>
      </c>
      <c r="B2001" s="29">
        <v>42963</v>
      </c>
      <c r="C2001" s="11">
        <v>-71.384581991999994</v>
      </c>
      <c r="D2001" s="11">
        <v>41.747918807700003</v>
      </c>
      <c r="E2001" s="5">
        <v>280</v>
      </c>
      <c r="G2001" s="8">
        <v>14.4496</v>
      </c>
      <c r="H2001" s="1"/>
      <c r="I2001" s="1"/>
      <c r="J2001" s="1"/>
      <c r="K2001" s="1"/>
      <c r="L2001" s="1"/>
      <c r="M2001" s="1"/>
    </row>
    <row r="2002" spans="1:13" x14ac:dyDescent="0.2">
      <c r="A2002" s="2" t="s">
        <v>3</v>
      </c>
      <c r="B2002" s="29">
        <v>42963</v>
      </c>
      <c r="C2002" s="11">
        <v>-71.3845438253</v>
      </c>
      <c r="D2002" s="11">
        <v>41.747992974399999</v>
      </c>
      <c r="E2002" s="5">
        <v>265</v>
      </c>
      <c r="G2002" s="8">
        <v>13.9681</v>
      </c>
      <c r="H2002" s="1"/>
      <c r="I2002" s="1"/>
      <c r="J2002" s="1"/>
      <c r="K2002" s="1"/>
      <c r="L2002" s="1"/>
      <c r="M2002" s="1"/>
    </row>
    <row r="2003" spans="1:13" x14ac:dyDescent="0.2">
      <c r="A2003" s="2" t="s">
        <v>3</v>
      </c>
      <c r="B2003" s="29">
        <v>42963</v>
      </c>
      <c r="C2003" s="11">
        <v>-71.384548491999993</v>
      </c>
      <c r="D2003" s="11">
        <v>41.748049641000001</v>
      </c>
      <c r="E2003" s="5">
        <v>228</v>
      </c>
      <c r="F2003" s="5">
        <v>11</v>
      </c>
      <c r="G2003" s="8">
        <v>12.7804</v>
      </c>
      <c r="H2003" s="1"/>
      <c r="I2003" s="1"/>
      <c r="J2003" s="1"/>
      <c r="K2003" s="1"/>
      <c r="L2003" s="1"/>
      <c r="M2003" s="1"/>
    </row>
    <row r="2004" spans="1:13" x14ac:dyDescent="0.2">
      <c r="A2004" s="2" t="s">
        <v>3</v>
      </c>
      <c r="B2004" s="29">
        <v>42963</v>
      </c>
      <c r="C2004" s="11">
        <v>-71.384613158600004</v>
      </c>
      <c r="D2004" s="11">
        <v>41.747994141</v>
      </c>
      <c r="E2004" s="5">
        <v>223</v>
      </c>
      <c r="G2004" s="8">
        <v>12.619899999999999</v>
      </c>
      <c r="H2004" s="1"/>
      <c r="I2004" s="1"/>
      <c r="J2004" s="1"/>
      <c r="K2004" s="1"/>
      <c r="L2004" s="1"/>
      <c r="M2004" s="1"/>
    </row>
    <row r="2005" spans="1:13" x14ac:dyDescent="0.2">
      <c r="A2005" s="2" t="s">
        <v>3</v>
      </c>
      <c r="B2005" s="29">
        <v>42963</v>
      </c>
      <c r="C2005" s="11">
        <v>-71.384689325300002</v>
      </c>
      <c r="D2005" s="11">
        <v>41.7479614744</v>
      </c>
      <c r="E2005" s="5">
        <v>201</v>
      </c>
      <c r="F2005" s="5">
        <v>11</v>
      </c>
      <c r="G2005" s="8">
        <v>11.913699999999999</v>
      </c>
      <c r="H2005" s="1"/>
      <c r="I2005" s="1"/>
      <c r="J2005" s="1"/>
      <c r="K2005" s="1"/>
      <c r="L2005" s="1"/>
      <c r="M2005" s="1"/>
    </row>
    <row r="2006" spans="1:13" x14ac:dyDescent="0.2">
      <c r="A2006" s="2" t="s">
        <v>3</v>
      </c>
      <c r="B2006" s="29">
        <v>42963</v>
      </c>
      <c r="C2006" s="11">
        <v>-71.384653158600003</v>
      </c>
      <c r="D2006" s="11">
        <v>41.7480523077</v>
      </c>
      <c r="E2006" s="5">
        <v>208</v>
      </c>
      <c r="G2006" s="8">
        <v>12.138399999999999</v>
      </c>
      <c r="H2006" s="1"/>
      <c r="I2006" s="1"/>
      <c r="J2006" s="1"/>
      <c r="K2006" s="1"/>
      <c r="L2006" s="1"/>
      <c r="M2006" s="1"/>
    </row>
    <row r="2007" spans="1:13" x14ac:dyDescent="0.2">
      <c r="A2007" s="2" t="s">
        <v>3</v>
      </c>
      <c r="B2007" s="29">
        <v>42963</v>
      </c>
      <c r="C2007" s="11">
        <v>-71.384691325299997</v>
      </c>
      <c r="D2007" s="11">
        <v>41.748119641000002</v>
      </c>
      <c r="E2007" s="5">
        <v>190</v>
      </c>
      <c r="F2007" s="5">
        <v>7</v>
      </c>
      <c r="G2007" s="8">
        <v>11.560599999999999</v>
      </c>
      <c r="H2007" s="1"/>
      <c r="I2007" s="1"/>
      <c r="J2007" s="1"/>
      <c r="K2007" s="1"/>
      <c r="L2007" s="1"/>
      <c r="M2007" s="1"/>
    </row>
    <row r="2008" spans="1:13" x14ac:dyDescent="0.2">
      <c r="A2008" s="2" t="s">
        <v>3</v>
      </c>
      <c r="B2008" s="29">
        <v>42963</v>
      </c>
      <c r="C2008" s="11">
        <v>-71.384686825299994</v>
      </c>
      <c r="D2008" s="11">
        <v>41.747991307699998</v>
      </c>
      <c r="E2008" s="5">
        <v>181</v>
      </c>
      <c r="G2008" s="8">
        <v>11.271699999999999</v>
      </c>
      <c r="H2008" s="1"/>
      <c r="I2008" s="1"/>
      <c r="J2008" s="1"/>
      <c r="K2008" s="1"/>
      <c r="L2008" s="1"/>
      <c r="M2008" s="1"/>
    </row>
    <row r="2009" spans="1:13" x14ac:dyDescent="0.2">
      <c r="A2009" s="2" t="s">
        <v>3</v>
      </c>
      <c r="B2009" s="29">
        <v>42963</v>
      </c>
      <c r="C2009" s="11">
        <v>-71.384685992000001</v>
      </c>
      <c r="D2009" s="11">
        <v>41.747927807700002</v>
      </c>
      <c r="E2009" s="5">
        <v>234</v>
      </c>
      <c r="G2009" s="8">
        <v>12.972999999999999</v>
      </c>
      <c r="H2009" s="1"/>
      <c r="I2009" s="1"/>
      <c r="J2009" s="1"/>
      <c r="K2009" s="1"/>
      <c r="L2009" s="1"/>
      <c r="M2009" s="1"/>
    </row>
    <row r="2010" spans="1:13" x14ac:dyDescent="0.2">
      <c r="A2010" s="2" t="s">
        <v>3</v>
      </c>
      <c r="B2010" s="29">
        <v>42963</v>
      </c>
      <c r="C2010" s="11">
        <v>-71.384636491999998</v>
      </c>
      <c r="D2010" s="11">
        <v>41.747916307700002</v>
      </c>
      <c r="E2010" s="5">
        <v>215</v>
      </c>
      <c r="G2010" s="8">
        <v>12.363099999999999</v>
      </c>
      <c r="H2010" s="1"/>
      <c r="I2010" s="1"/>
      <c r="J2010" s="1"/>
      <c r="K2010" s="1"/>
      <c r="L2010" s="1"/>
      <c r="M2010" s="1"/>
    </row>
    <row r="2011" spans="1:13" x14ac:dyDescent="0.2">
      <c r="A2011" s="2" t="s">
        <v>3</v>
      </c>
      <c r="B2011" s="29">
        <v>42963</v>
      </c>
      <c r="C2011" s="11">
        <v>-71.384741325299998</v>
      </c>
      <c r="D2011" s="11">
        <v>41.7478286411</v>
      </c>
      <c r="E2011" s="5">
        <v>270</v>
      </c>
      <c r="G2011" s="8">
        <v>14.128599999999999</v>
      </c>
      <c r="H2011" s="1"/>
      <c r="I2011" s="1"/>
      <c r="J2011" s="1"/>
      <c r="K2011" s="1"/>
      <c r="L2011" s="1"/>
      <c r="M2011" s="1"/>
    </row>
    <row r="2012" spans="1:13" x14ac:dyDescent="0.2">
      <c r="A2012" s="2" t="s">
        <v>3</v>
      </c>
      <c r="B2012" s="29">
        <v>42963</v>
      </c>
      <c r="C2012" s="11">
        <v>-71.384752158599994</v>
      </c>
      <c r="D2012" s="11">
        <v>41.747916307700002</v>
      </c>
      <c r="E2012" s="5">
        <v>264</v>
      </c>
      <c r="F2012" s="5">
        <v>10</v>
      </c>
      <c r="G2012" s="8">
        <v>13.936</v>
      </c>
      <c r="H2012" s="1"/>
      <c r="I2012" s="1"/>
      <c r="J2012" s="1"/>
      <c r="K2012" s="1"/>
      <c r="L2012" s="1"/>
      <c r="M2012" s="1"/>
    </row>
    <row r="2013" spans="1:13" x14ac:dyDescent="0.2">
      <c r="A2013" s="2" t="s">
        <v>3</v>
      </c>
      <c r="B2013" s="29">
        <v>42963</v>
      </c>
      <c r="C2013" s="11">
        <v>-71.384718158599995</v>
      </c>
      <c r="D2013" s="11">
        <v>41.7480514744</v>
      </c>
      <c r="E2013" s="5">
        <v>188</v>
      </c>
      <c r="G2013" s="8">
        <v>11.4964</v>
      </c>
      <c r="H2013" s="1"/>
      <c r="I2013" s="1"/>
      <c r="J2013" s="1"/>
      <c r="K2013" s="1"/>
      <c r="L2013" s="1"/>
      <c r="M2013" s="1"/>
    </row>
    <row r="2014" spans="1:13" x14ac:dyDescent="0.2">
      <c r="A2014" s="2" t="s">
        <v>3</v>
      </c>
      <c r="B2014" s="29">
        <v>42963</v>
      </c>
      <c r="C2014" s="11">
        <v>-71.384734158599997</v>
      </c>
      <c r="D2014" s="11">
        <v>41.7481669744</v>
      </c>
      <c r="E2014" s="5">
        <v>153</v>
      </c>
      <c r="F2014" s="5">
        <v>5</v>
      </c>
      <c r="G2014" s="8">
        <v>10.3729</v>
      </c>
      <c r="H2014" s="1"/>
      <c r="I2014" s="1"/>
      <c r="J2014" s="1"/>
      <c r="K2014" s="1"/>
      <c r="L2014" s="1"/>
      <c r="M2014" s="1"/>
    </row>
    <row r="2015" spans="1:13" x14ac:dyDescent="0.2">
      <c r="A2015" s="2" t="s">
        <v>3</v>
      </c>
      <c r="B2015" s="29">
        <v>42963</v>
      </c>
      <c r="C2015" s="11">
        <v>-71.384773325200001</v>
      </c>
      <c r="D2015" s="11">
        <v>41.748004141000003</v>
      </c>
      <c r="E2015" s="5">
        <v>235</v>
      </c>
      <c r="G2015" s="8">
        <v>13.005099999999999</v>
      </c>
      <c r="H2015" s="1"/>
      <c r="I2015" s="1"/>
      <c r="J2015" s="1"/>
      <c r="K2015" s="1"/>
      <c r="L2015" s="1"/>
      <c r="M2015" s="1"/>
    </row>
    <row r="2016" spans="1:13" x14ac:dyDescent="0.2">
      <c r="A2016" s="2" t="s">
        <v>3</v>
      </c>
      <c r="B2016" s="29">
        <v>42963</v>
      </c>
      <c r="C2016" s="11">
        <v>-71.384819991900002</v>
      </c>
      <c r="D2016" s="11">
        <v>41.747922641000002</v>
      </c>
      <c r="E2016" s="5">
        <v>264</v>
      </c>
      <c r="G2016" s="8">
        <v>13.936</v>
      </c>
      <c r="H2016" s="1"/>
      <c r="I2016" s="1"/>
      <c r="J2016" s="1"/>
      <c r="K2016" s="1"/>
      <c r="L2016" s="1"/>
      <c r="M2016" s="1"/>
    </row>
    <row r="2017" spans="1:13" x14ac:dyDescent="0.2">
      <c r="A2017" s="2" t="s">
        <v>3</v>
      </c>
      <c r="B2017" s="29">
        <v>42963</v>
      </c>
      <c r="C2017" s="11">
        <v>-71.384838658600003</v>
      </c>
      <c r="D2017" s="11">
        <v>41.747854974399999</v>
      </c>
      <c r="E2017" s="5">
        <v>302</v>
      </c>
      <c r="F2017" s="5">
        <v>14</v>
      </c>
      <c r="G2017" s="8">
        <v>15.155799999999999</v>
      </c>
      <c r="H2017" s="1"/>
      <c r="I2017" s="1"/>
      <c r="J2017" s="1"/>
      <c r="K2017" s="1"/>
      <c r="L2017" s="1"/>
      <c r="M2017" s="1"/>
    </row>
    <row r="2018" spans="1:13" x14ac:dyDescent="0.2">
      <c r="A2018" s="2" t="s">
        <v>3</v>
      </c>
      <c r="B2018" s="29">
        <v>42963</v>
      </c>
      <c r="C2018" s="11">
        <v>-71.384868991900007</v>
      </c>
      <c r="D2018" s="11">
        <v>41.747902641099998</v>
      </c>
      <c r="E2018" s="5">
        <v>264</v>
      </c>
      <c r="G2018" s="8">
        <v>13.936</v>
      </c>
      <c r="H2018" s="1"/>
      <c r="I2018" s="1"/>
      <c r="J2018" s="1"/>
      <c r="K2018" s="1"/>
      <c r="L2018" s="1"/>
      <c r="M2018" s="1"/>
    </row>
    <row r="2019" spans="1:13" x14ac:dyDescent="0.2">
      <c r="A2019" s="2" t="s">
        <v>3</v>
      </c>
      <c r="B2019" s="29">
        <v>42963</v>
      </c>
      <c r="C2019" s="11">
        <v>-71.384876491900002</v>
      </c>
      <c r="D2019" s="11">
        <v>41.748039474400002</v>
      </c>
      <c r="E2019" s="5">
        <v>246</v>
      </c>
      <c r="G2019" s="8">
        <v>13.3582</v>
      </c>
      <c r="H2019" s="1"/>
      <c r="I2019" s="1"/>
      <c r="J2019" s="1"/>
      <c r="K2019" s="1"/>
      <c r="L2019" s="1"/>
      <c r="M2019" s="1"/>
    </row>
    <row r="2020" spans="1:13" x14ac:dyDescent="0.2">
      <c r="A2020" s="2" t="s">
        <v>3</v>
      </c>
      <c r="B2020" s="29">
        <v>42963</v>
      </c>
      <c r="C2020" s="11">
        <v>-71.384904658500005</v>
      </c>
      <c r="D2020" s="11">
        <v>41.748105641000002</v>
      </c>
      <c r="E2020" s="5">
        <v>203</v>
      </c>
      <c r="G2020" s="8">
        <v>11.977899999999998</v>
      </c>
      <c r="H2020" s="1"/>
      <c r="I2020" s="1"/>
      <c r="J2020" s="1"/>
      <c r="K2020" s="1"/>
      <c r="L2020" s="1"/>
      <c r="M2020" s="1"/>
    </row>
    <row r="2021" spans="1:13" x14ac:dyDescent="0.2">
      <c r="A2021" s="2" t="s">
        <v>3</v>
      </c>
      <c r="B2021" s="29">
        <v>42963</v>
      </c>
      <c r="C2021" s="11">
        <v>-71.3849066585</v>
      </c>
      <c r="D2021" s="11">
        <v>41.7480064744</v>
      </c>
      <c r="E2021" s="5">
        <v>224</v>
      </c>
      <c r="F2021" s="5">
        <v>17</v>
      </c>
      <c r="G2021" s="8">
        <v>12.651999999999999</v>
      </c>
      <c r="H2021" s="1"/>
      <c r="I2021" s="1"/>
      <c r="J2021" s="1"/>
      <c r="K2021" s="1"/>
      <c r="L2021" s="1"/>
      <c r="M2021" s="1"/>
    </row>
    <row r="2022" spans="1:13" x14ac:dyDescent="0.2">
      <c r="A2022" s="2" t="s">
        <v>3</v>
      </c>
      <c r="B2022" s="29">
        <v>42963</v>
      </c>
      <c r="C2022" s="11">
        <v>-71.384950658500003</v>
      </c>
      <c r="D2022" s="11">
        <v>41.747948641100002</v>
      </c>
      <c r="E2022" s="5">
        <v>287</v>
      </c>
      <c r="G2022" s="8">
        <v>14.674299999999999</v>
      </c>
      <c r="H2022" s="1"/>
      <c r="I2022" s="1"/>
      <c r="J2022" s="1"/>
      <c r="K2022" s="1"/>
      <c r="L2022" s="1"/>
      <c r="M2022" s="1"/>
    </row>
    <row r="2023" spans="1:13" x14ac:dyDescent="0.2">
      <c r="A2023" s="2" t="s">
        <v>3</v>
      </c>
      <c r="B2023" s="29">
        <v>42963</v>
      </c>
      <c r="C2023" s="11">
        <v>-71.384998325200002</v>
      </c>
      <c r="D2023" s="11">
        <v>41.747994640999998</v>
      </c>
      <c r="E2023" s="5">
        <v>224</v>
      </c>
      <c r="F2023" s="5">
        <v>16</v>
      </c>
      <c r="G2023" s="8">
        <v>12.651999999999999</v>
      </c>
      <c r="H2023" s="1"/>
      <c r="I2023" s="1"/>
      <c r="J2023" s="1"/>
      <c r="K2023" s="1"/>
      <c r="L2023" s="1"/>
      <c r="M2023" s="1"/>
    </row>
    <row r="2024" spans="1:13" x14ac:dyDescent="0.2">
      <c r="A2024" s="2" t="s">
        <v>3</v>
      </c>
      <c r="B2024" s="29">
        <v>42963</v>
      </c>
      <c r="C2024" s="11">
        <v>-71.385062991799998</v>
      </c>
      <c r="D2024" s="11">
        <v>41.748067141</v>
      </c>
      <c r="E2024" s="5">
        <v>206</v>
      </c>
      <c r="G2024" s="8">
        <v>12.074199999999999</v>
      </c>
      <c r="H2024" s="1"/>
      <c r="I2024" s="1"/>
      <c r="J2024" s="1"/>
      <c r="K2024" s="1"/>
      <c r="L2024" s="1"/>
      <c r="M2024" s="1"/>
    </row>
    <row r="2025" spans="1:13" x14ac:dyDescent="0.2">
      <c r="A2025" s="2" t="s">
        <v>3</v>
      </c>
      <c r="B2025" s="29">
        <v>42992</v>
      </c>
      <c r="C2025" s="11">
        <v>-71.384136992099997</v>
      </c>
      <c r="D2025" s="11">
        <v>41.747692641100002</v>
      </c>
      <c r="E2025" s="5">
        <v>240</v>
      </c>
      <c r="F2025" s="5">
        <v>15</v>
      </c>
      <c r="G2025" s="8">
        <v>16.513099999999998</v>
      </c>
      <c r="H2025" s="1"/>
      <c r="I2025" s="1"/>
      <c r="J2025" s="1"/>
      <c r="K2025" s="1"/>
      <c r="L2025" s="1"/>
      <c r="M2025" s="1"/>
    </row>
    <row r="2026" spans="1:13" x14ac:dyDescent="0.2">
      <c r="A2026" s="2" t="s">
        <v>3</v>
      </c>
      <c r="B2026" s="29">
        <v>42992</v>
      </c>
      <c r="C2026" s="11">
        <v>-71.384192992099997</v>
      </c>
      <c r="D2026" s="11">
        <v>41.7477046411</v>
      </c>
      <c r="E2026" s="5">
        <v>222</v>
      </c>
      <c r="G2026" s="8">
        <v>15.6995</v>
      </c>
      <c r="H2026" s="1"/>
      <c r="I2026" s="1"/>
      <c r="J2026" s="1"/>
      <c r="K2026" s="1"/>
      <c r="L2026" s="1"/>
      <c r="M2026" s="1"/>
    </row>
    <row r="2027" spans="1:13" x14ac:dyDescent="0.2">
      <c r="A2027" s="2" t="s">
        <v>3</v>
      </c>
      <c r="B2027" s="29">
        <v>42992</v>
      </c>
      <c r="C2027" s="11">
        <v>-71.384226992099997</v>
      </c>
      <c r="D2027" s="11">
        <v>41.7477526411</v>
      </c>
      <c r="E2027" s="5">
        <v>244</v>
      </c>
      <c r="G2027" s="8">
        <v>16.693899999999999</v>
      </c>
      <c r="H2027" s="1"/>
      <c r="I2027" s="1"/>
      <c r="J2027" s="1"/>
      <c r="K2027" s="1"/>
      <c r="L2027" s="1"/>
      <c r="M2027" s="1"/>
    </row>
    <row r="2028" spans="1:13" x14ac:dyDescent="0.2">
      <c r="A2028" s="2" t="s">
        <v>3</v>
      </c>
      <c r="B2028" s="29">
        <v>42992</v>
      </c>
      <c r="C2028" s="11">
        <v>-71.384314492100003</v>
      </c>
      <c r="D2028" s="11">
        <v>41.7477216411</v>
      </c>
      <c r="E2028" s="5">
        <v>264</v>
      </c>
      <c r="G2028" s="8">
        <v>17.597899999999999</v>
      </c>
      <c r="H2028" s="1"/>
      <c r="I2028" s="1"/>
      <c r="J2028" s="1"/>
      <c r="K2028" s="1"/>
      <c r="L2028" s="1"/>
      <c r="M2028" s="1"/>
    </row>
    <row r="2029" spans="1:13" x14ac:dyDescent="0.2">
      <c r="A2029" s="2" t="s">
        <v>3</v>
      </c>
      <c r="B2029" s="29">
        <v>42992</v>
      </c>
      <c r="C2029" s="11">
        <v>-71.384325325399999</v>
      </c>
      <c r="D2029" s="11">
        <v>41.747778307700003</v>
      </c>
      <c r="E2029" s="5">
        <v>322</v>
      </c>
      <c r="F2029" s="5">
        <v>25</v>
      </c>
      <c r="G2029" s="8">
        <v>20.2195</v>
      </c>
      <c r="H2029" s="1"/>
      <c r="I2029" s="1"/>
      <c r="J2029" s="1"/>
      <c r="K2029" s="1"/>
      <c r="L2029" s="1"/>
      <c r="M2029" s="1"/>
    </row>
    <row r="2030" spans="1:13" x14ac:dyDescent="0.2">
      <c r="A2030" s="2" t="s">
        <v>3</v>
      </c>
      <c r="B2030" s="29">
        <v>42992</v>
      </c>
      <c r="C2030" s="11">
        <v>-71.384406658700001</v>
      </c>
      <c r="D2030" s="11">
        <v>41.7477688078</v>
      </c>
      <c r="E2030" s="5">
        <v>280</v>
      </c>
      <c r="G2030" s="8">
        <v>18.321099999999998</v>
      </c>
      <c r="H2030" s="1"/>
      <c r="I2030" s="1"/>
      <c r="J2030" s="1"/>
      <c r="K2030" s="1"/>
      <c r="L2030" s="1"/>
      <c r="M2030" s="1"/>
    </row>
    <row r="2031" spans="1:13" x14ac:dyDescent="0.2">
      <c r="A2031" s="2" t="s">
        <v>3</v>
      </c>
      <c r="B2031" s="29">
        <v>42992</v>
      </c>
      <c r="C2031" s="11">
        <v>-71.384398658699993</v>
      </c>
      <c r="D2031" s="11">
        <v>41.747824141099997</v>
      </c>
      <c r="E2031" s="5">
        <v>280</v>
      </c>
      <c r="G2031" s="8">
        <v>18.321099999999998</v>
      </c>
      <c r="H2031" s="1"/>
      <c r="I2031" s="1"/>
      <c r="J2031" s="1"/>
      <c r="K2031" s="1"/>
      <c r="L2031" s="1"/>
      <c r="M2031" s="1"/>
    </row>
    <row r="2032" spans="1:13" x14ac:dyDescent="0.2">
      <c r="A2032" s="2" t="s">
        <v>3</v>
      </c>
      <c r="B2032" s="29">
        <v>42992</v>
      </c>
      <c r="C2032" s="11">
        <v>-71.384463991999993</v>
      </c>
      <c r="D2032" s="11">
        <v>41.747813974400003</v>
      </c>
      <c r="E2032" s="5">
        <v>301</v>
      </c>
      <c r="G2032" s="8">
        <v>19.270299999999999</v>
      </c>
      <c r="H2032" s="1"/>
      <c r="I2032" s="1"/>
      <c r="J2032" s="1"/>
      <c r="K2032" s="1"/>
      <c r="L2032" s="1"/>
      <c r="M2032" s="1"/>
    </row>
    <row r="2033" spans="1:13" x14ac:dyDescent="0.2">
      <c r="A2033" s="2" t="s">
        <v>3</v>
      </c>
      <c r="B2033" s="29">
        <v>42992</v>
      </c>
      <c r="C2033" s="11">
        <v>-71.384475825400003</v>
      </c>
      <c r="D2033" s="11">
        <v>41.7478574744</v>
      </c>
      <c r="E2033" s="5">
        <v>338</v>
      </c>
      <c r="F2033" s="5">
        <v>20</v>
      </c>
      <c r="G2033" s="8">
        <v>20.942699999999999</v>
      </c>
      <c r="H2033" s="1"/>
      <c r="I2033" s="1"/>
      <c r="J2033" s="1"/>
      <c r="K2033" s="1"/>
      <c r="L2033" s="1"/>
      <c r="M2033" s="1"/>
    </row>
    <row r="2034" spans="1:13" x14ac:dyDescent="0.2">
      <c r="A2034" s="2" t="s">
        <v>3</v>
      </c>
      <c r="B2034" s="29">
        <v>42992</v>
      </c>
      <c r="C2034" s="11">
        <v>-71.384511325299997</v>
      </c>
      <c r="D2034" s="11">
        <v>41.747840307700002</v>
      </c>
      <c r="E2034" s="5">
        <v>345</v>
      </c>
      <c r="G2034" s="8">
        <v>21.2591</v>
      </c>
      <c r="H2034" s="1"/>
      <c r="I2034" s="1"/>
      <c r="J2034" s="1"/>
      <c r="K2034" s="1"/>
      <c r="L2034" s="1"/>
      <c r="M2034" s="1"/>
    </row>
    <row r="2035" spans="1:13" x14ac:dyDescent="0.2">
      <c r="A2035" s="2" t="s">
        <v>3</v>
      </c>
      <c r="B2035" s="29">
        <v>42992</v>
      </c>
      <c r="C2035" s="11">
        <v>-71.384589492000003</v>
      </c>
      <c r="D2035" s="11">
        <v>41.747821141099998</v>
      </c>
      <c r="E2035" s="5">
        <v>344</v>
      </c>
      <c r="G2035" s="8">
        <v>21.213899999999999</v>
      </c>
      <c r="H2035" s="1"/>
      <c r="I2035" s="1"/>
      <c r="J2035" s="1"/>
      <c r="K2035" s="1"/>
      <c r="L2035" s="1"/>
      <c r="M2035" s="1"/>
    </row>
    <row r="2036" spans="1:13" x14ac:dyDescent="0.2">
      <c r="A2036" s="2" t="s">
        <v>3</v>
      </c>
      <c r="B2036" s="29">
        <v>42992</v>
      </c>
      <c r="C2036" s="11">
        <v>-71.3845888253</v>
      </c>
      <c r="D2036" s="11">
        <v>41.747877974399998</v>
      </c>
      <c r="E2036" s="5">
        <v>303</v>
      </c>
      <c r="G2036" s="8">
        <v>19.360699999999998</v>
      </c>
      <c r="H2036" s="1"/>
      <c r="I2036" s="1"/>
      <c r="J2036" s="1"/>
      <c r="K2036" s="1"/>
      <c r="L2036" s="1"/>
      <c r="M2036" s="1"/>
    </row>
    <row r="2037" spans="1:13" x14ac:dyDescent="0.2">
      <c r="A2037" s="2" t="s">
        <v>3</v>
      </c>
      <c r="B2037" s="29">
        <v>42992</v>
      </c>
      <c r="C2037" s="11">
        <v>-71.384527325299999</v>
      </c>
      <c r="D2037" s="11">
        <v>41.747936307700002</v>
      </c>
      <c r="E2037" s="5">
        <v>342</v>
      </c>
      <c r="F2037" s="5">
        <v>20</v>
      </c>
      <c r="G2037" s="8">
        <v>21.1235</v>
      </c>
      <c r="H2037" s="1"/>
      <c r="I2037" s="1"/>
      <c r="J2037" s="1"/>
      <c r="K2037" s="1"/>
      <c r="L2037" s="1"/>
      <c r="M2037" s="1"/>
    </row>
    <row r="2038" spans="1:13" x14ac:dyDescent="0.2">
      <c r="A2038" s="2" t="s">
        <v>3</v>
      </c>
      <c r="B2038" s="29">
        <v>42992</v>
      </c>
      <c r="C2038" s="11">
        <v>-71.384497991999993</v>
      </c>
      <c r="D2038" s="11">
        <v>41.747960974400002</v>
      </c>
      <c r="E2038" s="5">
        <v>308</v>
      </c>
      <c r="G2038" s="8">
        <v>19.5867</v>
      </c>
      <c r="H2038" s="1"/>
      <c r="I2038" s="1"/>
      <c r="J2038" s="1"/>
      <c r="K2038" s="1"/>
      <c r="L2038" s="1"/>
      <c r="M2038" s="1"/>
    </row>
    <row r="2039" spans="1:13" x14ac:dyDescent="0.2">
      <c r="A2039" s="2" t="s">
        <v>3</v>
      </c>
      <c r="B2039" s="29">
        <v>42992</v>
      </c>
      <c r="C2039" s="11">
        <v>-71.384551825299994</v>
      </c>
      <c r="D2039" s="11">
        <v>41.747970307700001</v>
      </c>
      <c r="E2039" s="5">
        <v>284</v>
      </c>
      <c r="G2039" s="8">
        <v>18.501899999999999</v>
      </c>
      <c r="H2039" s="1"/>
      <c r="I2039" s="1"/>
      <c r="J2039" s="1"/>
      <c r="K2039" s="1"/>
      <c r="L2039" s="1"/>
      <c r="M2039" s="1"/>
    </row>
    <row r="2040" spans="1:13" x14ac:dyDescent="0.2">
      <c r="A2040" s="2" t="s">
        <v>3</v>
      </c>
      <c r="B2040" s="29">
        <v>42992</v>
      </c>
      <c r="C2040" s="11">
        <v>-71.384606825299997</v>
      </c>
      <c r="D2040" s="11">
        <v>41.7479356411</v>
      </c>
      <c r="E2040" s="5">
        <v>273</v>
      </c>
      <c r="G2040" s="8">
        <v>18.0047</v>
      </c>
      <c r="H2040" s="1"/>
      <c r="I2040" s="1"/>
      <c r="J2040" s="1"/>
      <c r="K2040" s="1"/>
      <c r="L2040" s="1"/>
      <c r="M2040" s="1"/>
    </row>
    <row r="2041" spans="1:13" x14ac:dyDescent="0.2">
      <c r="A2041" s="2" t="s">
        <v>3</v>
      </c>
      <c r="B2041" s="29">
        <v>42992</v>
      </c>
      <c r="C2041" s="11">
        <v>-71.384545492000001</v>
      </c>
      <c r="D2041" s="11">
        <v>41.747991141</v>
      </c>
      <c r="E2041" s="5">
        <v>284</v>
      </c>
      <c r="F2041" s="5">
        <v>17</v>
      </c>
      <c r="G2041" s="8">
        <v>18.501899999999999</v>
      </c>
      <c r="H2041" s="1"/>
      <c r="I2041" s="1"/>
      <c r="J2041" s="1"/>
      <c r="K2041" s="1"/>
      <c r="L2041" s="1"/>
      <c r="M2041" s="1"/>
    </row>
    <row r="2042" spans="1:13" x14ac:dyDescent="0.2">
      <c r="A2042" s="2" t="s">
        <v>3</v>
      </c>
      <c r="B2042" s="29">
        <v>42992</v>
      </c>
      <c r="C2042" s="11">
        <v>-71.384534991999999</v>
      </c>
      <c r="D2042" s="11">
        <v>41.748094807699999</v>
      </c>
      <c r="E2042" s="5">
        <v>255</v>
      </c>
      <c r="G2042" s="8">
        <v>17.191099999999999</v>
      </c>
      <c r="H2042" s="1"/>
      <c r="I2042" s="1"/>
      <c r="J2042" s="1"/>
      <c r="K2042" s="1"/>
      <c r="L2042" s="1"/>
      <c r="M2042" s="1"/>
    </row>
    <row r="2043" spans="1:13" x14ac:dyDescent="0.2">
      <c r="A2043" s="2" t="s">
        <v>3</v>
      </c>
      <c r="B2043" s="29">
        <v>42992</v>
      </c>
      <c r="C2043" s="11">
        <v>-71.384617825299998</v>
      </c>
      <c r="D2043" s="11">
        <v>41.748053974400001</v>
      </c>
      <c r="E2043" s="5">
        <v>240</v>
      </c>
      <c r="G2043" s="8">
        <v>16.513099999999998</v>
      </c>
      <c r="H2043" s="1"/>
      <c r="I2043" s="1"/>
      <c r="J2043" s="1"/>
      <c r="K2043" s="1"/>
      <c r="L2043" s="1"/>
      <c r="M2043" s="1"/>
    </row>
    <row r="2044" spans="1:13" x14ac:dyDescent="0.2">
      <c r="A2044" s="2" t="s">
        <v>3</v>
      </c>
      <c r="B2044" s="29">
        <v>42992</v>
      </c>
      <c r="C2044" s="11">
        <v>-71.384650992000005</v>
      </c>
      <c r="D2044" s="11">
        <v>41.747921307699997</v>
      </c>
      <c r="E2044" s="5">
        <v>238</v>
      </c>
      <c r="G2044" s="8">
        <v>16.422699999999999</v>
      </c>
      <c r="H2044" s="1"/>
      <c r="I2044" s="1"/>
      <c r="J2044" s="1"/>
      <c r="K2044" s="1"/>
      <c r="L2044" s="1"/>
      <c r="M2044" s="1"/>
    </row>
    <row r="2045" spans="1:13" x14ac:dyDescent="0.2">
      <c r="A2045" s="2" t="s">
        <v>3</v>
      </c>
      <c r="B2045" s="29">
        <v>42992</v>
      </c>
      <c r="C2045" s="11">
        <v>-71.384702491900001</v>
      </c>
      <c r="D2045" s="11">
        <v>41.747977307699998</v>
      </c>
      <c r="E2045" s="5">
        <v>244</v>
      </c>
      <c r="G2045" s="8">
        <v>16.693899999999999</v>
      </c>
      <c r="H2045" s="1"/>
      <c r="I2045" s="1"/>
      <c r="J2045" s="1"/>
      <c r="K2045" s="1"/>
      <c r="L2045" s="1"/>
      <c r="M2045" s="1"/>
    </row>
    <row r="2046" spans="1:13" x14ac:dyDescent="0.2">
      <c r="A2046" s="2" t="s">
        <v>3</v>
      </c>
      <c r="B2046" s="29">
        <v>42992</v>
      </c>
      <c r="C2046" s="11">
        <v>-71.384705825300003</v>
      </c>
      <c r="D2046" s="11">
        <v>41.748066974399997</v>
      </c>
      <c r="E2046" s="5">
        <v>229</v>
      </c>
      <c r="G2046" s="8">
        <v>16.015899999999998</v>
      </c>
      <c r="H2046" s="1"/>
      <c r="I2046" s="1"/>
      <c r="J2046" s="1"/>
      <c r="K2046" s="1"/>
      <c r="L2046" s="1"/>
      <c r="M2046" s="1"/>
    </row>
    <row r="2047" spans="1:13" x14ac:dyDescent="0.2">
      <c r="A2047" s="2" t="s">
        <v>3</v>
      </c>
      <c r="B2047" s="29">
        <v>42992</v>
      </c>
      <c r="C2047" s="11">
        <v>-71.384712825299999</v>
      </c>
      <c r="D2047" s="11">
        <v>41.748233807699997</v>
      </c>
      <c r="E2047" s="5">
        <v>173</v>
      </c>
      <c r="F2047" s="5">
        <v>12</v>
      </c>
      <c r="G2047" s="8">
        <v>13.4847</v>
      </c>
      <c r="H2047" s="1"/>
      <c r="I2047" s="1"/>
      <c r="J2047" s="1"/>
      <c r="K2047" s="1"/>
      <c r="L2047" s="1"/>
      <c r="M2047" s="1"/>
    </row>
    <row r="2048" spans="1:13" x14ac:dyDescent="0.2">
      <c r="A2048" s="2" t="s">
        <v>3</v>
      </c>
      <c r="B2048" s="29">
        <v>42992</v>
      </c>
      <c r="C2048" s="11">
        <v>-71.384696325299998</v>
      </c>
      <c r="D2048" s="11">
        <v>41.748014140999999</v>
      </c>
      <c r="E2048" s="5">
        <v>228</v>
      </c>
      <c r="G2048" s="8">
        <v>15.970700000000001</v>
      </c>
      <c r="H2048" s="1"/>
      <c r="I2048" s="1"/>
      <c r="J2048" s="1"/>
      <c r="K2048" s="1"/>
      <c r="L2048" s="1"/>
      <c r="M2048" s="1"/>
    </row>
    <row r="2049" spans="1:13" x14ac:dyDescent="0.2">
      <c r="A2049" s="2" t="s">
        <v>3</v>
      </c>
      <c r="B2049" s="29">
        <v>42992</v>
      </c>
      <c r="C2049" s="11">
        <v>-71.384720158600004</v>
      </c>
      <c r="D2049" s="11">
        <v>41.7478994744</v>
      </c>
      <c r="E2049" s="5">
        <v>291</v>
      </c>
      <c r="G2049" s="8">
        <v>18.818300000000001</v>
      </c>
      <c r="H2049" s="1"/>
      <c r="I2049" s="1"/>
      <c r="J2049" s="1"/>
      <c r="K2049" s="1"/>
      <c r="L2049" s="1"/>
      <c r="M2049" s="1"/>
    </row>
    <row r="2050" spans="1:13" x14ac:dyDescent="0.2">
      <c r="A2050" s="2" t="s">
        <v>3</v>
      </c>
      <c r="B2050" s="29">
        <v>42992</v>
      </c>
      <c r="C2050" s="11">
        <v>-71.384711658599997</v>
      </c>
      <c r="D2050" s="11">
        <v>41.747866641100003</v>
      </c>
      <c r="E2050" s="5">
        <v>228</v>
      </c>
      <c r="F2050" s="5">
        <v>18</v>
      </c>
      <c r="G2050" s="8">
        <v>15.970700000000001</v>
      </c>
      <c r="H2050" s="1"/>
      <c r="I2050" s="1"/>
      <c r="J2050" s="1"/>
      <c r="K2050" s="1"/>
      <c r="L2050" s="1"/>
      <c r="M2050" s="1"/>
    </row>
    <row r="2051" spans="1:13" x14ac:dyDescent="0.2">
      <c r="A2051" s="2" t="s">
        <v>3</v>
      </c>
      <c r="B2051" s="29">
        <v>42992</v>
      </c>
      <c r="C2051" s="11">
        <v>-71.384772825300004</v>
      </c>
      <c r="D2051" s="11">
        <v>41.747917474399998</v>
      </c>
      <c r="E2051" s="5">
        <v>310</v>
      </c>
      <c r="G2051" s="8">
        <v>19.677099999999999</v>
      </c>
      <c r="H2051" s="1"/>
      <c r="I2051" s="1"/>
      <c r="J2051" s="1"/>
      <c r="K2051" s="1"/>
      <c r="L2051" s="1"/>
      <c r="M2051" s="1"/>
    </row>
    <row r="2052" spans="1:13" x14ac:dyDescent="0.2">
      <c r="A2052" s="2" t="s">
        <v>3</v>
      </c>
      <c r="B2052" s="29">
        <v>42992</v>
      </c>
      <c r="C2052" s="11">
        <v>-71.384739658599997</v>
      </c>
      <c r="D2052" s="11">
        <v>41.748052474399998</v>
      </c>
      <c r="E2052" s="5">
        <v>224</v>
      </c>
      <c r="G2052" s="8">
        <v>15.789899999999999</v>
      </c>
      <c r="H2052" s="1"/>
      <c r="I2052" s="1"/>
      <c r="J2052" s="1"/>
      <c r="K2052" s="1"/>
      <c r="L2052" s="1"/>
      <c r="M2052" s="1"/>
    </row>
    <row r="2053" spans="1:13" x14ac:dyDescent="0.2">
      <c r="A2053" s="2" t="s">
        <v>3</v>
      </c>
      <c r="B2053" s="29">
        <v>42992</v>
      </c>
      <c r="C2053" s="11">
        <v>-71.384762491900005</v>
      </c>
      <c r="D2053" s="11">
        <v>41.748205807700003</v>
      </c>
      <c r="E2053" s="5">
        <v>187</v>
      </c>
      <c r="G2053" s="8">
        <v>14.1175</v>
      </c>
      <c r="H2053" s="1"/>
      <c r="I2053" s="1"/>
      <c r="J2053" s="1"/>
      <c r="K2053" s="1"/>
      <c r="L2053" s="1"/>
      <c r="M2053" s="1"/>
    </row>
    <row r="2054" spans="1:13" x14ac:dyDescent="0.2">
      <c r="A2054" s="2" t="s">
        <v>3</v>
      </c>
      <c r="B2054" s="29">
        <v>42992</v>
      </c>
      <c r="C2054" s="11">
        <v>-71.384769325199997</v>
      </c>
      <c r="D2054" s="11">
        <v>41.748062307700003</v>
      </c>
      <c r="E2054" s="5">
        <v>265</v>
      </c>
      <c r="G2054" s="8">
        <v>17.6431</v>
      </c>
      <c r="H2054" s="1"/>
      <c r="I2054" s="1"/>
      <c r="J2054" s="1"/>
      <c r="K2054" s="1"/>
      <c r="L2054" s="1"/>
      <c r="M2054" s="1"/>
    </row>
    <row r="2055" spans="1:13" x14ac:dyDescent="0.2">
      <c r="A2055" s="2" t="s">
        <v>3</v>
      </c>
      <c r="B2055" s="29">
        <v>42992</v>
      </c>
      <c r="C2055" s="11">
        <v>-71.384788658600002</v>
      </c>
      <c r="D2055" s="11">
        <v>41.747970974399998</v>
      </c>
      <c r="E2055" s="5">
        <v>303</v>
      </c>
      <c r="G2055" s="8">
        <v>19.360699999999998</v>
      </c>
      <c r="H2055" s="1"/>
      <c r="I2055" s="1"/>
      <c r="J2055" s="1"/>
      <c r="K2055" s="1"/>
      <c r="L2055" s="1"/>
      <c r="M2055" s="1"/>
    </row>
    <row r="2056" spans="1:13" x14ac:dyDescent="0.2">
      <c r="A2056" s="2" t="s">
        <v>3</v>
      </c>
      <c r="B2056" s="29">
        <v>42992</v>
      </c>
      <c r="C2056" s="11">
        <v>-71.384812491900007</v>
      </c>
      <c r="D2056" s="11">
        <v>41.747888641099998</v>
      </c>
      <c r="E2056" s="5">
        <v>342</v>
      </c>
      <c r="F2056" s="5">
        <v>19</v>
      </c>
      <c r="G2056" s="8">
        <v>21.1235</v>
      </c>
      <c r="H2056" s="1"/>
      <c r="I2056" s="1"/>
      <c r="J2056" s="1"/>
      <c r="K2056" s="1"/>
      <c r="L2056" s="1"/>
      <c r="M2056" s="1"/>
    </row>
    <row r="2057" spans="1:13" x14ac:dyDescent="0.2">
      <c r="A2057" s="2" t="s">
        <v>3</v>
      </c>
      <c r="B2057" s="29">
        <v>42992</v>
      </c>
      <c r="C2057" s="11">
        <v>-71.384852991900004</v>
      </c>
      <c r="D2057" s="11">
        <v>41.747865641099999</v>
      </c>
      <c r="E2057" s="5">
        <v>305</v>
      </c>
      <c r="G2057" s="8">
        <v>19.4511</v>
      </c>
      <c r="H2057" s="1"/>
      <c r="I2057" s="1"/>
      <c r="J2057" s="1"/>
      <c r="K2057" s="1"/>
      <c r="L2057" s="1"/>
      <c r="M2057" s="1"/>
    </row>
    <row r="2058" spans="1:13" x14ac:dyDescent="0.2">
      <c r="A2058" s="2" t="s">
        <v>3</v>
      </c>
      <c r="B2058" s="29">
        <v>42992</v>
      </c>
      <c r="C2058" s="11">
        <v>-71.384843825199994</v>
      </c>
      <c r="D2058" s="11">
        <v>41.747944307700003</v>
      </c>
      <c r="E2058" s="5">
        <v>315</v>
      </c>
      <c r="G2058" s="8">
        <v>19.903099999999998</v>
      </c>
      <c r="H2058" s="1"/>
      <c r="I2058" s="1"/>
      <c r="J2058" s="1"/>
      <c r="K2058" s="1"/>
      <c r="L2058" s="1"/>
      <c r="M2058" s="1"/>
    </row>
    <row r="2059" spans="1:13" x14ac:dyDescent="0.2">
      <c r="A2059" s="2" t="s">
        <v>3</v>
      </c>
      <c r="B2059" s="29">
        <v>42992</v>
      </c>
      <c r="C2059" s="11">
        <v>-71.384861658600002</v>
      </c>
      <c r="D2059" s="11">
        <v>41.748022141</v>
      </c>
      <c r="E2059" s="5">
        <v>281</v>
      </c>
      <c r="F2059" s="5">
        <v>16</v>
      </c>
      <c r="G2059" s="8">
        <v>18.366299999999999</v>
      </c>
      <c r="H2059" s="1"/>
      <c r="I2059" s="1"/>
      <c r="J2059" s="1"/>
      <c r="K2059" s="1"/>
      <c r="L2059" s="1"/>
      <c r="M2059" s="1"/>
    </row>
    <row r="2060" spans="1:13" x14ac:dyDescent="0.2">
      <c r="A2060" s="2" t="s">
        <v>3</v>
      </c>
      <c r="B2060" s="29">
        <v>42992</v>
      </c>
      <c r="C2060" s="11">
        <v>-71.3848829919</v>
      </c>
      <c r="D2060" s="11">
        <v>41.748144641000003</v>
      </c>
      <c r="E2060" s="5">
        <v>255</v>
      </c>
      <c r="G2060" s="8">
        <v>17.191099999999999</v>
      </c>
      <c r="H2060" s="1"/>
      <c r="I2060" s="1"/>
      <c r="J2060" s="1"/>
      <c r="K2060" s="1"/>
      <c r="L2060" s="1"/>
      <c r="M2060" s="1"/>
    </row>
    <row r="2061" spans="1:13" x14ac:dyDescent="0.2">
      <c r="A2061" s="2" t="s">
        <v>3</v>
      </c>
      <c r="B2061" s="29">
        <v>42992</v>
      </c>
      <c r="C2061" s="11">
        <v>-71.384916658500003</v>
      </c>
      <c r="D2061" s="11">
        <v>41.748029141000004</v>
      </c>
      <c r="E2061" s="5">
        <v>269</v>
      </c>
      <c r="G2061" s="8">
        <v>17.823899999999998</v>
      </c>
      <c r="H2061" s="1"/>
      <c r="I2061" s="1"/>
      <c r="J2061" s="1"/>
      <c r="K2061" s="1"/>
      <c r="L2061" s="1"/>
      <c r="M2061" s="1"/>
    </row>
    <row r="2062" spans="1:13" x14ac:dyDescent="0.2">
      <c r="A2062" s="2" t="s">
        <v>3</v>
      </c>
      <c r="B2062" s="29">
        <v>42992</v>
      </c>
      <c r="C2062" s="11">
        <v>-71.384944825199995</v>
      </c>
      <c r="D2062" s="11">
        <v>41.7479496411</v>
      </c>
      <c r="E2062" s="5">
        <v>298</v>
      </c>
      <c r="G2062" s="8">
        <v>19.134699999999999</v>
      </c>
      <c r="H2062" s="1"/>
      <c r="I2062" s="1"/>
      <c r="J2062" s="1"/>
      <c r="K2062" s="1"/>
      <c r="L2062" s="1"/>
      <c r="M2062" s="1"/>
    </row>
    <row r="2063" spans="1:13" x14ac:dyDescent="0.2">
      <c r="A2063" s="2" t="s">
        <v>3</v>
      </c>
      <c r="B2063" s="29">
        <v>42992</v>
      </c>
      <c r="C2063" s="11">
        <v>-71.385012158500004</v>
      </c>
      <c r="D2063" s="11">
        <v>41.748010641</v>
      </c>
      <c r="E2063" s="5">
        <v>285</v>
      </c>
      <c r="F2063" s="5">
        <v>20</v>
      </c>
      <c r="G2063" s="8">
        <v>18.5471</v>
      </c>
      <c r="H2063" s="1"/>
      <c r="I2063" s="1"/>
      <c r="J2063" s="1"/>
      <c r="K2063" s="1"/>
      <c r="L2063" s="1"/>
      <c r="M2063" s="1"/>
    </row>
    <row r="2064" spans="1:13" x14ac:dyDescent="0.2">
      <c r="A2064" s="2" t="s">
        <v>3</v>
      </c>
      <c r="B2064" s="29">
        <v>42992</v>
      </c>
      <c r="C2064" s="11">
        <v>-71.385057658500003</v>
      </c>
      <c r="D2064" s="11">
        <v>41.748045474400001</v>
      </c>
      <c r="E2064" s="5">
        <v>250</v>
      </c>
      <c r="G2064" s="8">
        <v>16.9651</v>
      </c>
      <c r="H2064" s="1"/>
      <c r="I2064" s="1"/>
      <c r="J2064" s="1"/>
      <c r="K2064" s="1"/>
      <c r="L2064" s="1"/>
      <c r="M2064" s="1"/>
    </row>
    <row r="2065" spans="1:13" x14ac:dyDescent="0.2">
      <c r="A2065" s="2" t="s">
        <v>3</v>
      </c>
      <c r="B2065" s="29">
        <v>42992</v>
      </c>
      <c r="C2065" s="11">
        <v>-71.385054158499997</v>
      </c>
      <c r="D2065" s="11">
        <v>41.748074474399999</v>
      </c>
      <c r="E2065" s="5">
        <v>258</v>
      </c>
      <c r="F2065" s="5">
        <v>20</v>
      </c>
      <c r="G2065" s="8">
        <v>17.326699999999999</v>
      </c>
      <c r="H2065" s="1"/>
      <c r="I2065" s="1"/>
      <c r="J2065" s="1"/>
      <c r="K2065" s="1"/>
      <c r="L2065" s="1"/>
      <c r="M2065" s="1"/>
    </row>
    <row r="2066" spans="1:13" x14ac:dyDescent="0.2">
      <c r="A2066" s="2" t="s">
        <v>3</v>
      </c>
      <c r="B2066" s="29">
        <v>43035</v>
      </c>
      <c r="C2066" s="11">
        <v>-71.384184158799997</v>
      </c>
      <c r="D2066" s="11">
        <v>41.747691641099998</v>
      </c>
      <c r="E2066" s="5">
        <v>202</v>
      </c>
      <c r="G2066" s="8">
        <v>17.047900000000002</v>
      </c>
      <c r="H2066" s="1"/>
      <c r="I2066" s="1"/>
      <c r="J2066" s="1"/>
      <c r="K2066" s="1"/>
      <c r="L2066" s="1"/>
      <c r="M2066" s="1"/>
    </row>
    <row r="2067" spans="1:13" x14ac:dyDescent="0.2">
      <c r="A2067" s="2" t="s">
        <v>3</v>
      </c>
      <c r="B2067" s="29">
        <v>43035</v>
      </c>
      <c r="C2067" s="11">
        <v>-71.384221992099995</v>
      </c>
      <c r="D2067" s="11">
        <v>41.747749307799999</v>
      </c>
      <c r="E2067" s="5">
        <v>237</v>
      </c>
      <c r="F2067" s="5">
        <v>15</v>
      </c>
      <c r="G2067" s="8">
        <v>19.3719</v>
      </c>
      <c r="H2067" s="1"/>
      <c r="I2067" s="1"/>
      <c r="J2067" s="1"/>
      <c r="K2067" s="1"/>
      <c r="L2067" s="1"/>
      <c r="M2067" s="1"/>
    </row>
    <row r="2068" spans="1:13" x14ac:dyDescent="0.2">
      <c r="A2068" s="2" t="s">
        <v>3</v>
      </c>
      <c r="B2068" s="29">
        <v>43035</v>
      </c>
      <c r="C2068" s="11">
        <v>-71.384288158800004</v>
      </c>
      <c r="D2068" s="11">
        <v>41.747724474400002</v>
      </c>
      <c r="E2068" s="5">
        <v>230</v>
      </c>
      <c r="G2068" s="8">
        <v>18.9071</v>
      </c>
      <c r="H2068" s="1"/>
      <c r="I2068" s="1"/>
      <c r="J2068" s="1"/>
      <c r="K2068" s="1"/>
      <c r="L2068" s="1"/>
      <c r="M2068" s="1"/>
    </row>
    <row r="2069" spans="1:13" x14ac:dyDescent="0.2">
      <c r="A2069" s="2" t="s">
        <v>3</v>
      </c>
      <c r="B2069" s="29">
        <v>43035</v>
      </c>
      <c r="C2069" s="11">
        <v>-71.384336825399998</v>
      </c>
      <c r="D2069" s="11">
        <v>41.747768474399997</v>
      </c>
      <c r="E2069" s="5">
        <v>288</v>
      </c>
      <c r="G2069" s="8">
        <v>22.758300000000002</v>
      </c>
      <c r="H2069" s="1"/>
      <c r="I2069" s="1"/>
      <c r="J2069" s="1"/>
      <c r="K2069" s="1"/>
      <c r="L2069" s="1"/>
      <c r="M2069" s="1"/>
    </row>
    <row r="2070" spans="1:13" x14ac:dyDescent="0.2">
      <c r="A2070" s="2" t="s">
        <v>3</v>
      </c>
      <c r="B2070" s="29">
        <v>43035</v>
      </c>
      <c r="C2070" s="11">
        <v>-71.384378825400006</v>
      </c>
      <c r="D2070" s="11">
        <v>41.747765641100003</v>
      </c>
      <c r="E2070" s="5">
        <v>266</v>
      </c>
      <c r="F2070" s="5">
        <v>25</v>
      </c>
      <c r="G2070" s="8">
        <v>21.297500000000003</v>
      </c>
      <c r="H2070" s="1"/>
      <c r="I2070" s="1"/>
      <c r="J2070" s="1"/>
      <c r="K2070" s="1"/>
      <c r="L2070" s="1"/>
      <c r="M2070" s="1"/>
    </row>
    <row r="2071" spans="1:13" x14ac:dyDescent="0.2">
      <c r="A2071" s="2" t="s">
        <v>3</v>
      </c>
      <c r="B2071" s="29">
        <v>43035</v>
      </c>
      <c r="C2071" s="11">
        <v>-71.384398325399999</v>
      </c>
      <c r="D2071" s="11">
        <v>41.747826807700001</v>
      </c>
      <c r="E2071" s="5">
        <v>288</v>
      </c>
      <c r="G2071" s="8">
        <v>22.758300000000002</v>
      </c>
      <c r="H2071" s="1"/>
      <c r="I2071" s="1"/>
      <c r="J2071" s="1"/>
      <c r="K2071" s="1"/>
      <c r="L2071" s="1"/>
      <c r="M2071" s="1"/>
    </row>
    <row r="2072" spans="1:13" x14ac:dyDescent="0.2">
      <c r="A2072" s="2" t="s">
        <v>3</v>
      </c>
      <c r="B2072" s="29">
        <v>43035</v>
      </c>
      <c r="C2072" s="11">
        <v>-71.384458325400004</v>
      </c>
      <c r="D2072" s="11">
        <v>41.747816141100003</v>
      </c>
      <c r="E2072" s="5">
        <v>296</v>
      </c>
      <c r="G2072" s="8">
        <v>23.2895</v>
      </c>
      <c r="H2072" s="1"/>
      <c r="I2072" s="1"/>
      <c r="J2072" s="1"/>
      <c r="K2072" s="1"/>
      <c r="L2072" s="1"/>
      <c r="M2072" s="1"/>
    </row>
    <row r="2073" spans="1:13" x14ac:dyDescent="0.2">
      <c r="A2073" s="2" t="s">
        <v>3</v>
      </c>
      <c r="B2073" s="29">
        <v>43035</v>
      </c>
      <c r="C2073" s="11">
        <v>-71.384450158700005</v>
      </c>
      <c r="D2073" s="11">
        <v>41.747880641099997</v>
      </c>
      <c r="E2073" s="5">
        <v>357</v>
      </c>
      <c r="F2073" s="5">
        <v>28</v>
      </c>
      <c r="G2073" s="8">
        <v>27.3399</v>
      </c>
      <c r="H2073" s="1"/>
      <c r="I2073" s="1"/>
      <c r="J2073" s="1"/>
      <c r="K2073" s="1"/>
      <c r="L2073" s="1"/>
      <c r="M2073" s="1"/>
    </row>
    <row r="2074" spans="1:13" x14ac:dyDescent="0.2">
      <c r="A2074" s="2" t="s">
        <v>3</v>
      </c>
      <c r="B2074" s="29">
        <v>43035</v>
      </c>
      <c r="C2074" s="11">
        <v>-71.384539825299996</v>
      </c>
      <c r="D2074" s="11">
        <v>41.7478498077</v>
      </c>
      <c r="E2074" s="5">
        <v>312</v>
      </c>
      <c r="G2074" s="8">
        <v>24.351900000000001</v>
      </c>
      <c r="H2074" s="1"/>
      <c r="I2074" s="1"/>
      <c r="J2074" s="1"/>
      <c r="K2074" s="1"/>
      <c r="L2074" s="1"/>
      <c r="M2074" s="1"/>
    </row>
    <row r="2075" spans="1:13" x14ac:dyDescent="0.2">
      <c r="A2075" s="2" t="s">
        <v>3</v>
      </c>
      <c r="B2075" s="29">
        <v>43035</v>
      </c>
      <c r="C2075" s="11">
        <v>-71.384590825299995</v>
      </c>
      <c r="D2075" s="11">
        <v>41.747841974400004</v>
      </c>
      <c r="E2075" s="5">
        <v>254</v>
      </c>
      <c r="G2075" s="8">
        <v>20.500700000000002</v>
      </c>
      <c r="H2075" s="1"/>
      <c r="I2075" s="1"/>
      <c r="J2075" s="1"/>
      <c r="K2075" s="1"/>
      <c r="L2075" s="1"/>
      <c r="M2075" s="1"/>
    </row>
    <row r="2076" spans="1:13" x14ac:dyDescent="0.2">
      <c r="A2076" s="2" t="s">
        <v>3</v>
      </c>
      <c r="B2076" s="29">
        <v>43035</v>
      </c>
      <c r="C2076" s="11">
        <v>-71.384553825300003</v>
      </c>
      <c r="D2076" s="11">
        <v>41.7479228077</v>
      </c>
      <c r="E2076" s="5">
        <v>335</v>
      </c>
      <c r="F2076" s="5">
        <v>25</v>
      </c>
      <c r="G2076" s="8">
        <v>25.879100000000001</v>
      </c>
      <c r="H2076" s="1"/>
      <c r="I2076" s="1"/>
      <c r="J2076" s="1"/>
      <c r="K2076" s="1"/>
      <c r="L2076" s="1"/>
      <c r="M2076" s="1"/>
    </row>
    <row r="2077" spans="1:13" x14ac:dyDescent="0.2">
      <c r="A2077" s="2" t="s">
        <v>3</v>
      </c>
      <c r="B2077" s="29">
        <v>43035</v>
      </c>
      <c r="C2077" s="11">
        <v>-71.384516825299997</v>
      </c>
      <c r="D2077" s="11">
        <v>41.747985141000001</v>
      </c>
      <c r="E2077" s="5">
        <v>303</v>
      </c>
      <c r="G2077" s="8">
        <v>23.754300000000001</v>
      </c>
      <c r="H2077" s="1"/>
      <c r="I2077" s="1"/>
      <c r="J2077" s="1"/>
      <c r="K2077" s="1"/>
      <c r="L2077" s="1"/>
      <c r="M2077" s="1"/>
    </row>
    <row r="2078" spans="1:13" x14ac:dyDescent="0.2">
      <c r="A2078" s="2" t="s">
        <v>3</v>
      </c>
      <c r="B2078" s="29">
        <v>43035</v>
      </c>
      <c r="C2078" s="11">
        <v>-71.384609325300005</v>
      </c>
      <c r="D2078" s="11">
        <v>41.747979141099997</v>
      </c>
      <c r="E2078" s="5">
        <v>241</v>
      </c>
      <c r="G2078" s="8">
        <v>19.637500000000003</v>
      </c>
      <c r="H2078" s="1"/>
      <c r="I2078" s="1"/>
      <c r="J2078" s="1"/>
      <c r="K2078" s="1"/>
      <c r="L2078" s="1"/>
      <c r="M2078" s="1"/>
    </row>
    <row r="2079" spans="1:13" x14ac:dyDescent="0.2">
      <c r="A2079" s="2" t="s">
        <v>3</v>
      </c>
      <c r="B2079" s="29">
        <v>43035</v>
      </c>
      <c r="C2079" s="11">
        <v>-71.384592325300005</v>
      </c>
      <c r="D2079" s="11">
        <v>41.748034807700002</v>
      </c>
      <c r="E2079" s="5">
        <v>277</v>
      </c>
      <c r="F2079" s="5">
        <v>20</v>
      </c>
      <c r="G2079" s="8">
        <v>22.027900000000002</v>
      </c>
      <c r="H2079" s="1"/>
      <c r="I2079" s="1"/>
      <c r="J2079" s="1"/>
      <c r="K2079" s="1"/>
      <c r="L2079" s="1"/>
      <c r="M2079" s="1"/>
    </row>
    <row r="2080" spans="1:13" x14ac:dyDescent="0.2">
      <c r="A2080" s="2" t="s">
        <v>3</v>
      </c>
      <c r="B2080" s="29">
        <v>43035</v>
      </c>
      <c r="C2080" s="11">
        <v>-71.384527992000002</v>
      </c>
      <c r="D2080" s="11">
        <v>41.748077474399999</v>
      </c>
      <c r="E2080" s="5">
        <v>267</v>
      </c>
      <c r="G2080" s="8">
        <v>21.363900000000001</v>
      </c>
      <c r="H2080" s="1"/>
      <c r="I2080" s="1"/>
      <c r="J2080" s="1"/>
      <c r="K2080" s="1"/>
      <c r="L2080" s="1"/>
      <c r="M2080" s="1"/>
    </row>
    <row r="2081" spans="1:13" x14ac:dyDescent="0.2">
      <c r="A2081" s="2" t="s">
        <v>3</v>
      </c>
      <c r="B2081" s="29">
        <v>43035</v>
      </c>
      <c r="C2081" s="11">
        <v>-71.384637825300004</v>
      </c>
      <c r="D2081" s="11">
        <v>41.748051307700003</v>
      </c>
      <c r="E2081" s="5">
        <v>252</v>
      </c>
      <c r="G2081" s="8">
        <v>20.367900000000002</v>
      </c>
      <c r="H2081" s="1"/>
      <c r="I2081" s="1"/>
      <c r="J2081" s="1"/>
      <c r="K2081" s="1"/>
      <c r="L2081" s="1"/>
      <c r="M2081" s="1"/>
    </row>
    <row r="2082" spans="1:13" x14ac:dyDescent="0.2">
      <c r="A2082" s="2" t="s">
        <v>3</v>
      </c>
      <c r="B2082" s="29">
        <v>43035</v>
      </c>
      <c r="C2082" s="11">
        <v>-71.384662158599994</v>
      </c>
      <c r="D2082" s="11">
        <v>41.747951807699998</v>
      </c>
      <c r="E2082" s="5">
        <v>221</v>
      </c>
      <c r="F2082" s="5">
        <v>19</v>
      </c>
      <c r="G2082" s="8">
        <v>18.3095</v>
      </c>
      <c r="H2082" s="1"/>
      <c r="I2082" s="1"/>
      <c r="J2082" s="1"/>
      <c r="K2082" s="1"/>
      <c r="L2082" s="1"/>
      <c r="M2082" s="1"/>
    </row>
    <row r="2083" spans="1:13" x14ac:dyDescent="0.2">
      <c r="A2083" s="2" t="s">
        <v>3</v>
      </c>
      <c r="B2083" s="29">
        <v>43035</v>
      </c>
      <c r="C2083" s="11">
        <v>-71.384634992000002</v>
      </c>
      <c r="D2083" s="11">
        <v>41.747954641</v>
      </c>
      <c r="E2083" s="5">
        <v>203</v>
      </c>
      <c r="G2083" s="8">
        <v>17.1143</v>
      </c>
      <c r="H2083" s="1"/>
      <c r="I2083" s="1"/>
      <c r="J2083" s="1"/>
      <c r="K2083" s="1"/>
      <c r="L2083" s="1"/>
      <c r="M2083" s="1"/>
    </row>
    <row r="2084" spans="1:13" x14ac:dyDescent="0.2">
      <c r="A2084" s="2" t="s">
        <v>3</v>
      </c>
      <c r="B2084" s="29">
        <v>43035</v>
      </c>
      <c r="C2084" s="11">
        <v>-71.3846991586</v>
      </c>
      <c r="D2084" s="11">
        <v>41.7478931411</v>
      </c>
      <c r="E2084" s="5">
        <v>253</v>
      </c>
      <c r="G2084" s="8">
        <v>20.4343</v>
      </c>
      <c r="H2084" s="1"/>
      <c r="I2084" s="1"/>
      <c r="J2084" s="1"/>
      <c r="K2084" s="1"/>
      <c r="L2084" s="1"/>
      <c r="M2084" s="1"/>
    </row>
    <row r="2085" spans="1:13" x14ac:dyDescent="0.2">
      <c r="A2085" s="2" t="s">
        <v>3</v>
      </c>
      <c r="B2085" s="29">
        <v>43035</v>
      </c>
      <c r="C2085" s="11">
        <v>-71.384727658599999</v>
      </c>
      <c r="D2085" s="11">
        <v>41.747849307700001</v>
      </c>
      <c r="E2085" s="5">
        <v>266</v>
      </c>
      <c r="F2085" s="5">
        <v>27</v>
      </c>
      <c r="G2085" s="8">
        <v>21.297500000000003</v>
      </c>
      <c r="H2085" s="1"/>
      <c r="I2085" s="1"/>
      <c r="J2085" s="1"/>
      <c r="K2085" s="1"/>
      <c r="L2085" s="1"/>
      <c r="M2085" s="1"/>
    </row>
    <row r="2086" spans="1:13" x14ac:dyDescent="0.2">
      <c r="A2086" s="2" t="s">
        <v>3</v>
      </c>
      <c r="B2086" s="29">
        <v>43035</v>
      </c>
      <c r="C2086" s="11">
        <v>-71.384741658600007</v>
      </c>
      <c r="D2086" s="11">
        <v>41.747966974400001</v>
      </c>
      <c r="E2086" s="5">
        <v>270</v>
      </c>
      <c r="G2086" s="8">
        <v>21.563100000000002</v>
      </c>
      <c r="H2086" s="1"/>
      <c r="I2086" s="1"/>
      <c r="J2086" s="1"/>
      <c r="K2086" s="1"/>
      <c r="L2086" s="1"/>
      <c r="M2086" s="1"/>
    </row>
    <row r="2087" spans="1:13" x14ac:dyDescent="0.2">
      <c r="A2087" s="2" t="s">
        <v>3</v>
      </c>
      <c r="B2087" s="29">
        <v>43035</v>
      </c>
      <c r="C2087" s="11">
        <v>-71.384691325299997</v>
      </c>
      <c r="D2087" s="11">
        <v>41.748096974399999</v>
      </c>
      <c r="E2087" s="5">
        <v>225</v>
      </c>
      <c r="G2087" s="8">
        <v>18.575099999999999</v>
      </c>
      <c r="H2087" s="1"/>
      <c r="I2087" s="1"/>
      <c r="J2087" s="1"/>
      <c r="K2087" s="1"/>
      <c r="L2087" s="1"/>
      <c r="M2087" s="1"/>
    </row>
    <row r="2088" spans="1:13" x14ac:dyDescent="0.2">
      <c r="A2088" s="2" t="s">
        <v>3</v>
      </c>
      <c r="B2088" s="29">
        <v>43035</v>
      </c>
      <c r="C2088" s="11">
        <v>-71.384719158600006</v>
      </c>
      <c r="D2088" s="11">
        <v>41.748197640999997</v>
      </c>
      <c r="E2088" s="5">
        <v>166</v>
      </c>
      <c r="F2088" s="5">
        <v>15</v>
      </c>
      <c r="G2088" s="8">
        <v>14.657499999999999</v>
      </c>
      <c r="H2088" s="1"/>
      <c r="I2088" s="1"/>
      <c r="J2088" s="1"/>
      <c r="K2088" s="1"/>
      <c r="L2088" s="1"/>
      <c r="M2088" s="1"/>
    </row>
    <row r="2089" spans="1:13" x14ac:dyDescent="0.2">
      <c r="A2089" s="2" t="s">
        <v>3</v>
      </c>
      <c r="B2089" s="29">
        <v>43035</v>
      </c>
      <c r="C2089" s="11">
        <v>-71.384775158599993</v>
      </c>
      <c r="D2089" s="11">
        <v>41.748051641000004</v>
      </c>
      <c r="E2089" s="5">
        <v>260</v>
      </c>
      <c r="G2089" s="8">
        <v>20.899100000000001</v>
      </c>
      <c r="H2089" s="1"/>
      <c r="I2089" s="1"/>
      <c r="J2089" s="1"/>
      <c r="K2089" s="1"/>
      <c r="L2089" s="1"/>
      <c r="M2089" s="1"/>
    </row>
    <row r="2090" spans="1:13" x14ac:dyDescent="0.2">
      <c r="A2090" s="2" t="s">
        <v>3</v>
      </c>
      <c r="B2090" s="29">
        <v>43035</v>
      </c>
      <c r="C2090" s="11">
        <v>-71.384813658599995</v>
      </c>
      <c r="D2090" s="11">
        <v>41.747961807700001</v>
      </c>
      <c r="E2090" s="5">
        <v>275</v>
      </c>
      <c r="G2090" s="8">
        <v>21.895100000000003</v>
      </c>
      <c r="H2090" s="1"/>
      <c r="I2090" s="1"/>
      <c r="J2090" s="1"/>
      <c r="K2090" s="1"/>
      <c r="L2090" s="1"/>
      <c r="M2090" s="1"/>
    </row>
    <row r="2091" spans="1:13" x14ac:dyDescent="0.2">
      <c r="A2091" s="2" t="s">
        <v>3</v>
      </c>
      <c r="B2091" s="29">
        <v>43035</v>
      </c>
      <c r="C2091" s="11">
        <v>-71.384846491900007</v>
      </c>
      <c r="D2091" s="11">
        <v>41.747892807699998</v>
      </c>
      <c r="E2091" s="5">
        <v>284</v>
      </c>
      <c r="G2091" s="8">
        <v>22.492700000000003</v>
      </c>
      <c r="H2091" s="1"/>
      <c r="I2091" s="1"/>
      <c r="J2091" s="1"/>
      <c r="K2091" s="1"/>
      <c r="L2091" s="1"/>
      <c r="M2091" s="1"/>
    </row>
    <row r="2092" spans="1:13" x14ac:dyDescent="0.2">
      <c r="A2092" s="2" t="s">
        <v>3</v>
      </c>
      <c r="B2092" s="29">
        <v>43035</v>
      </c>
      <c r="C2092" s="11">
        <v>-71.384884325200005</v>
      </c>
      <c r="D2092" s="11">
        <v>41.7478939744</v>
      </c>
      <c r="E2092" s="5">
        <v>273</v>
      </c>
      <c r="G2092" s="8">
        <v>21.7623</v>
      </c>
      <c r="H2092" s="1"/>
      <c r="I2092" s="1"/>
      <c r="J2092" s="1"/>
      <c r="K2092" s="1"/>
      <c r="L2092" s="1"/>
      <c r="M2092" s="1"/>
    </row>
    <row r="2093" spans="1:13" x14ac:dyDescent="0.2">
      <c r="A2093" s="2" t="s">
        <v>3</v>
      </c>
      <c r="B2093" s="29">
        <v>43035</v>
      </c>
      <c r="C2093" s="11">
        <v>-71.384912991899995</v>
      </c>
      <c r="D2093" s="11">
        <v>41.747972307700003</v>
      </c>
      <c r="E2093" s="5">
        <v>277</v>
      </c>
      <c r="G2093" s="8">
        <v>22.027900000000002</v>
      </c>
      <c r="H2093" s="1"/>
      <c r="I2093" s="1"/>
      <c r="J2093" s="1"/>
      <c r="K2093" s="1"/>
      <c r="L2093" s="1"/>
      <c r="M2093" s="1"/>
    </row>
    <row r="2094" spans="1:13" x14ac:dyDescent="0.2">
      <c r="A2094" s="2" t="s">
        <v>3</v>
      </c>
      <c r="B2094" s="29">
        <v>43035</v>
      </c>
      <c r="C2094" s="11">
        <v>-71.384892991900003</v>
      </c>
      <c r="D2094" s="11">
        <v>41.748062140999998</v>
      </c>
      <c r="E2094" s="5">
        <v>274</v>
      </c>
      <c r="F2094" s="5">
        <v>20</v>
      </c>
      <c r="G2094" s="8">
        <v>21.828700000000001</v>
      </c>
      <c r="H2094" s="1"/>
      <c r="I2094" s="1"/>
      <c r="J2094" s="1"/>
      <c r="K2094" s="1"/>
      <c r="L2094" s="1"/>
      <c r="M2094" s="1"/>
    </row>
    <row r="2095" spans="1:13" x14ac:dyDescent="0.2">
      <c r="A2095" s="2" t="s">
        <v>3</v>
      </c>
      <c r="B2095" s="29">
        <v>43035</v>
      </c>
      <c r="C2095" s="11">
        <v>-71.384883658500002</v>
      </c>
      <c r="D2095" s="11">
        <v>41.748127807700001</v>
      </c>
      <c r="E2095" s="5">
        <v>245</v>
      </c>
      <c r="G2095" s="8">
        <v>19.903100000000002</v>
      </c>
      <c r="H2095" s="1"/>
      <c r="I2095" s="1"/>
      <c r="J2095" s="1"/>
      <c r="K2095" s="1"/>
      <c r="L2095" s="1"/>
      <c r="M2095" s="1"/>
    </row>
    <row r="2096" spans="1:13" x14ac:dyDescent="0.2">
      <c r="A2096" s="2" t="s">
        <v>3</v>
      </c>
      <c r="B2096" s="29">
        <v>43035</v>
      </c>
      <c r="C2096" s="11">
        <v>-71.384920658499993</v>
      </c>
      <c r="D2096" s="11">
        <v>41.7480149744</v>
      </c>
      <c r="E2096" s="5">
        <v>255</v>
      </c>
      <c r="G2096" s="8">
        <v>20.5671</v>
      </c>
      <c r="H2096" s="1"/>
      <c r="I2096" s="1"/>
      <c r="J2096" s="1"/>
      <c r="K2096" s="1"/>
      <c r="L2096" s="1"/>
      <c r="M2096" s="1"/>
    </row>
    <row r="2097" spans="1:13" x14ac:dyDescent="0.2">
      <c r="A2097" s="2" t="s">
        <v>3</v>
      </c>
      <c r="B2097" s="29">
        <v>43035</v>
      </c>
      <c r="C2097" s="11">
        <v>-71.384945991899997</v>
      </c>
      <c r="D2097" s="11">
        <v>41.747926474400003</v>
      </c>
      <c r="E2097" s="5">
        <v>278</v>
      </c>
      <c r="F2097" s="5">
        <v>20</v>
      </c>
      <c r="G2097" s="8">
        <v>22.0943</v>
      </c>
      <c r="H2097" s="1"/>
      <c r="I2097" s="1"/>
      <c r="J2097" s="1"/>
      <c r="K2097" s="1"/>
      <c r="L2097" s="1"/>
      <c r="M2097" s="1"/>
    </row>
    <row r="2098" spans="1:13" x14ac:dyDescent="0.2">
      <c r="A2098" s="2" t="s">
        <v>3</v>
      </c>
      <c r="B2098" s="29">
        <v>43035</v>
      </c>
      <c r="C2098" s="11">
        <v>-71.3849988252</v>
      </c>
      <c r="D2098" s="11">
        <v>41.747985307699999</v>
      </c>
      <c r="E2098" s="5">
        <v>259</v>
      </c>
      <c r="G2098" s="8">
        <v>20.832700000000003</v>
      </c>
      <c r="H2098" s="1"/>
      <c r="I2098" s="1"/>
      <c r="J2098" s="1"/>
      <c r="K2098" s="1"/>
      <c r="L2098" s="1"/>
      <c r="M2098" s="1"/>
    </row>
    <row r="2099" spans="1:13" x14ac:dyDescent="0.2">
      <c r="A2099" s="2" t="s">
        <v>3</v>
      </c>
      <c r="B2099" s="29">
        <v>43035</v>
      </c>
      <c r="C2099" s="11">
        <v>-71.385033825199997</v>
      </c>
      <c r="D2099" s="11">
        <v>41.748040974399999</v>
      </c>
      <c r="E2099" s="5">
        <v>251</v>
      </c>
      <c r="G2099" s="8">
        <v>20.301500000000001</v>
      </c>
      <c r="H2099" s="1"/>
      <c r="I2099" s="1"/>
      <c r="J2099" s="1"/>
      <c r="K2099" s="1"/>
      <c r="L2099" s="1"/>
      <c r="M2099" s="1"/>
    </row>
    <row r="2100" spans="1:13" x14ac:dyDescent="0.2">
      <c r="A2100" s="2" t="s">
        <v>3</v>
      </c>
      <c r="B2100" s="29">
        <v>43035</v>
      </c>
      <c r="C2100" s="11">
        <v>-71.385017325199996</v>
      </c>
      <c r="D2100" s="11">
        <v>41.748065474400001</v>
      </c>
      <c r="E2100" s="5">
        <v>265</v>
      </c>
      <c r="G2100" s="8">
        <v>21.231100000000001</v>
      </c>
      <c r="H2100" s="1"/>
      <c r="I2100" s="1"/>
      <c r="J2100" s="1"/>
      <c r="K2100" s="1"/>
      <c r="L2100" s="1"/>
      <c r="M2100" s="1"/>
    </row>
    <row r="2101" spans="1:13" x14ac:dyDescent="0.2">
      <c r="A2101" s="2" t="s">
        <v>3</v>
      </c>
      <c r="B2101" s="29">
        <v>43060</v>
      </c>
      <c r="C2101" s="11">
        <v>-71.384179825499999</v>
      </c>
      <c r="D2101" s="11">
        <v>41.747674974399999</v>
      </c>
      <c r="E2101" s="5">
        <v>169</v>
      </c>
      <c r="G2101" s="8">
        <v>15.700900000000001</v>
      </c>
      <c r="H2101" s="1"/>
      <c r="I2101" s="1"/>
      <c r="J2101" s="1"/>
      <c r="K2101" s="1"/>
      <c r="L2101" s="1"/>
      <c r="M2101" s="1"/>
    </row>
    <row r="2102" spans="1:13" x14ac:dyDescent="0.2">
      <c r="A2102" s="2" t="s">
        <v>3</v>
      </c>
      <c r="B2102" s="29">
        <v>43060</v>
      </c>
      <c r="C2102" s="11">
        <v>-71.384224325399998</v>
      </c>
      <c r="D2102" s="11">
        <v>41.7477364744</v>
      </c>
      <c r="E2102" s="5">
        <v>193</v>
      </c>
      <c r="F2102" s="5">
        <v>24</v>
      </c>
      <c r="G2102" s="8">
        <v>17.157699999999998</v>
      </c>
      <c r="H2102" s="1"/>
      <c r="I2102" s="1"/>
      <c r="J2102" s="1"/>
      <c r="K2102" s="1"/>
      <c r="L2102" s="1"/>
      <c r="M2102" s="1"/>
    </row>
    <row r="2103" spans="1:13" x14ac:dyDescent="0.2">
      <c r="A2103" s="2" t="s">
        <v>3</v>
      </c>
      <c r="B2103" s="29">
        <v>43060</v>
      </c>
      <c r="C2103" s="11">
        <v>-71.384304158800006</v>
      </c>
      <c r="D2103" s="11">
        <v>41.7477279744</v>
      </c>
      <c r="E2103" s="5">
        <v>197</v>
      </c>
      <c r="G2103" s="8">
        <v>17.400499999999997</v>
      </c>
      <c r="H2103" s="1"/>
      <c r="I2103" s="1"/>
      <c r="J2103" s="1"/>
      <c r="K2103" s="1"/>
      <c r="L2103" s="1"/>
      <c r="M2103" s="1"/>
    </row>
    <row r="2104" spans="1:13" x14ac:dyDescent="0.2">
      <c r="A2104" s="2" t="s">
        <v>3</v>
      </c>
      <c r="B2104" s="29">
        <v>43060</v>
      </c>
      <c r="C2104" s="11">
        <v>-71.384292992100001</v>
      </c>
      <c r="D2104" s="11">
        <v>41.747780474400003</v>
      </c>
      <c r="E2104" s="5">
        <v>241</v>
      </c>
      <c r="G2104" s="8">
        <v>20.071299999999997</v>
      </c>
      <c r="H2104" s="1"/>
      <c r="I2104" s="1"/>
      <c r="J2104" s="1"/>
      <c r="K2104" s="1"/>
      <c r="L2104" s="1"/>
      <c r="M2104" s="1"/>
    </row>
    <row r="2105" spans="1:13" x14ac:dyDescent="0.2">
      <c r="A2105" s="2" t="s">
        <v>3</v>
      </c>
      <c r="B2105" s="29">
        <v>43060</v>
      </c>
      <c r="C2105" s="11">
        <v>-71.384356325400006</v>
      </c>
      <c r="D2105" s="11">
        <v>41.747837474400001</v>
      </c>
      <c r="E2105" s="5">
        <v>232</v>
      </c>
      <c r="F2105" s="5">
        <v>20</v>
      </c>
      <c r="G2105" s="8">
        <v>19.524999999999999</v>
      </c>
      <c r="H2105" s="1"/>
      <c r="I2105" s="1"/>
      <c r="J2105" s="1"/>
      <c r="K2105" s="1"/>
      <c r="L2105" s="1"/>
      <c r="M2105" s="1"/>
    </row>
    <row r="2106" spans="1:13" x14ac:dyDescent="0.2">
      <c r="A2106" s="2" t="s">
        <v>3</v>
      </c>
      <c r="B2106" s="29">
        <v>43060</v>
      </c>
      <c r="C2106" s="11">
        <v>-71.384410158700007</v>
      </c>
      <c r="D2106" s="11">
        <v>41.747820641099999</v>
      </c>
      <c r="E2106" s="5">
        <v>234</v>
      </c>
      <c r="G2106" s="8">
        <v>19.6464</v>
      </c>
      <c r="H2106" s="1"/>
      <c r="I2106" s="1"/>
      <c r="J2106" s="1"/>
      <c r="K2106" s="1"/>
      <c r="L2106" s="1"/>
      <c r="M2106" s="1"/>
    </row>
    <row r="2107" spans="1:13" x14ac:dyDescent="0.2">
      <c r="A2107" s="2" t="s">
        <v>3</v>
      </c>
      <c r="B2107" s="29">
        <v>43060</v>
      </c>
      <c r="C2107" s="11">
        <v>-71.384431158699996</v>
      </c>
      <c r="D2107" s="11">
        <v>41.747876307699997</v>
      </c>
      <c r="E2107" s="5">
        <v>262</v>
      </c>
      <c r="G2107" s="8">
        <v>21.346</v>
      </c>
      <c r="H2107" s="1"/>
      <c r="I2107" s="1"/>
      <c r="J2107" s="1"/>
      <c r="K2107" s="1"/>
      <c r="L2107" s="1"/>
      <c r="M2107" s="1"/>
    </row>
    <row r="2108" spans="1:13" x14ac:dyDescent="0.2">
      <c r="A2108" s="2" t="s">
        <v>3</v>
      </c>
      <c r="B2108" s="29">
        <v>43060</v>
      </c>
      <c r="C2108" s="11">
        <v>-71.384483158699993</v>
      </c>
      <c r="D2108" s="11">
        <v>41.747855141099997</v>
      </c>
      <c r="E2108" s="5">
        <v>258</v>
      </c>
      <c r="G2108" s="8">
        <v>21.103199999999998</v>
      </c>
      <c r="H2108" s="1"/>
      <c r="I2108" s="1"/>
      <c r="J2108" s="1"/>
      <c r="K2108" s="1"/>
      <c r="L2108" s="1"/>
      <c r="M2108" s="1"/>
    </row>
    <row r="2109" spans="1:13" x14ac:dyDescent="0.2">
      <c r="A2109" s="2" t="s">
        <v>3</v>
      </c>
      <c r="B2109" s="29">
        <v>43060</v>
      </c>
      <c r="C2109" s="11">
        <v>-71.384540325299994</v>
      </c>
      <c r="D2109" s="11">
        <v>41.747840807700001</v>
      </c>
      <c r="E2109" s="5">
        <v>230</v>
      </c>
      <c r="G2109" s="8">
        <v>19.403599999999997</v>
      </c>
      <c r="H2109" s="1"/>
      <c r="I2109" s="1"/>
      <c r="J2109" s="1"/>
      <c r="K2109" s="1"/>
      <c r="L2109" s="1"/>
      <c r="M2109" s="1"/>
    </row>
    <row r="2110" spans="1:13" x14ac:dyDescent="0.2">
      <c r="A2110" s="2" t="s">
        <v>3</v>
      </c>
      <c r="B2110" s="29">
        <v>43060</v>
      </c>
      <c r="C2110" s="11">
        <v>-71.384502658700001</v>
      </c>
      <c r="D2110" s="11">
        <v>41.747875641100002</v>
      </c>
      <c r="E2110" s="5">
        <v>279</v>
      </c>
      <c r="G2110" s="8">
        <v>22.377899999999997</v>
      </c>
      <c r="H2110" s="1"/>
      <c r="I2110" s="1"/>
      <c r="J2110" s="1"/>
      <c r="K2110" s="1"/>
      <c r="L2110" s="1"/>
      <c r="M2110" s="1"/>
    </row>
    <row r="2111" spans="1:13" x14ac:dyDescent="0.2">
      <c r="A2111" s="2" t="s">
        <v>3</v>
      </c>
      <c r="B2111" s="29">
        <v>43060</v>
      </c>
      <c r="C2111" s="11">
        <v>-71.384459992000004</v>
      </c>
      <c r="D2111" s="11">
        <v>41.747935141100001</v>
      </c>
      <c r="E2111" s="5">
        <v>279</v>
      </c>
      <c r="F2111" s="5">
        <v>20</v>
      </c>
      <c r="G2111" s="8">
        <v>22.377899999999997</v>
      </c>
      <c r="H2111" s="1"/>
      <c r="I2111" s="1"/>
      <c r="J2111" s="1"/>
      <c r="K2111" s="1"/>
      <c r="L2111" s="1"/>
      <c r="M2111" s="1"/>
    </row>
    <row r="2112" spans="1:13" x14ac:dyDescent="0.2">
      <c r="A2112" s="2" t="s">
        <v>3</v>
      </c>
      <c r="B2112" s="29">
        <v>43060</v>
      </c>
      <c r="C2112" s="11">
        <v>-71.384539825299996</v>
      </c>
      <c r="D2112" s="11">
        <v>41.747923474399997</v>
      </c>
      <c r="E2112" s="5">
        <v>274</v>
      </c>
      <c r="G2112" s="8">
        <v>22.074399999999997</v>
      </c>
      <c r="H2112" s="1"/>
      <c r="I2112" s="1"/>
      <c r="J2112" s="1"/>
      <c r="K2112" s="1"/>
      <c r="L2112" s="1"/>
      <c r="M2112" s="1"/>
    </row>
    <row r="2113" spans="1:13" x14ac:dyDescent="0.2">
      <c r="A2113" s="2" t="s">
        <v>3</v>
      </c>
      <c r="B2113" s="29">
        <v>43060</v>
      </c>
      <c r="C2113" s="11">
        <v>-71.384613658600003</v>
      </c>
      <c r="D2113" s="11">
        <v>41.747959641000001</v>
      </c>
      <c r="E2113" s="5">
        <v>220</v>
      </c>
      <c r="G2113" s="8">
        <v>18.796599999999998</v>
      </c>
      <c r="H2113" s="1"/>
      <c r="I2113" s="1"/>
      <c r="J2113" s="1"/>
      <c r="K2113" s="1"/>
      <c r="L2113" s="1"/>
      <c r="M2113" s="1"/>
    </row>
    <row r="2114" spans="1:13" x14ac:dyDescent="0.2">
      <c r="A2114" s="2" t="s">
        <v>3</v>
      </c>
      <c r="B2114" s="29">
        <v>43060</v>
      </c>
      <c r="C2114" s="11">
        <v>-71.384545658700006</v>
      </c>
      <c r="D2114" s="11">
        <v>41.747982141100003</v>
      </c>
      <c r="E2114" s="5">
        <v>244</v>
      </c>
      <c r="F2114" s="5">
        <v>20</v>
      </c>
      <c r="G2114" s="8">
        <v>20.253399999999999</v>
      </c>
      <c r="H2114" s="1"/>
      <c r="I2114" s="1"/>
      <c r="J2114" s="1"/>
      <c r="K2114" s="1"/>
      <c r="L2114" s="1"/>
      <c r="M2114" s="1"/>
    </row>
    <row r="2115" spans="1:13" x14ac:dyDescent="0.2">
      <c r="A2115" s="2" t="s">
        <v>3</v>
      </c>
      <c r="B2115" s="29">
        <v>43060</v>
      </c>
      <c r="C2115" s="11">
        <v>-71.384484825300007</v>
      </c>
      <c r="D2115" s="11">
        <v>41.748065974399999</v>
      </c>
      <c r="E2115" s="5">
        <v>223</v>
      </c>
      <c r="G2115" s="8">
        <v>18.9787</v>
      </c>
      <c r="H2115" s="1"/>
      <c r="I2115" s="1"/>
      <c r="J2115" s="1"/>
      <c r="K2115" s="1"/>
      <c r="L2115" s="1"/>
      <c r="M2115" s="1"/>
    </row>
    <row r="2116" spans="1:13" x14ac:dyDescent="0.2">
      <c r="A2116" s="2" t="s">
        <v>3</v>
      </c>
      <c r="B2116" s="29">
        <v>43060</v>
      </c>
      <c r="C2116" s="11">
        <v>-71.384594992000004</v>
      </c>
      <c r="D2116" s="11">
        <v>41.7480514744</v>
      </c>
      <c r="E2116" s="5">
        <v>236</v>
      </c>
      <c r="G2116" s="8">
        <v>19.767799999999998</v>
      </c>
      <c r="H2116" s="1"/>
      <c r="I2116" s="1"/>
      <c r="J2116" s="1"/>
      <c r="K2116" s="1"/>
      <c r="L2116" s="1"/>
      <c r="M2116" s="1"/>
    </row>
    <row r="2117" spans="1:13" x14ac:dyDescent="0.2">
      <c r="A2117" s="2" t="s">
        <v>3</v>
      </c>
      <c r="B2117" s="29">
        <v>43060</v>
      </c>
      <c r="C2117" s="11">
        <v>-71.384629492000002</v>
      </c>
      <c r="D2117" s="11">
        <v>41.748016474400004</v>
      </c>
      <c r="E2117" s="5">
        <v>190</v>
      </c>
      <c r="G2117" s="8">
        <v>16.9756</v>
      </c>
      <c r="H2117" s="1"/>
      <c r="I2117" s="1"/>
      <c r="J2117" s="1"/>
      <c r="K2117" s="1"/>
      <c r="L2117" s="1"/>
      <c r="M2117" s="1"/>
    </row>
    <row r="2118" spans="1:13" x14ac:dyDescent="0.2">
      <c r="A2118" s="2" t="s">
        <v>3</v>
      </c>
      <c r="B2118" s="29">
        <v>43060</v>
      </c>
      <c r="C2118" s="11">
        <v>-71.384659158600002</v>
      </c>
      <c r="D2118" s="11">
        <v>41.748047307699998</v>
      </c>
      <c r="E2118" s="5">
        <v>183</v>
      </c>
      <c r="F2118" s="5">
        <v>11</v>
      </c>
      <c r="G2118" s="8">
        <v>16.550699999999999</v>
      </c>
      <c r="H2118" s="1"/>
      <c r="I2118" s="1"/>
      <c r="J2118" s="1"/>
      <c r="K2118" s="1"/>
      <c r="L2118" s="1"/>
      <c r="M2118" s="1"/>
    </row>
    <row r="2119" spans="1:13" x14ac:dyDescent="0.2">
      <c r="A2119" s="2" t="s">
        <v>3</v>
      </c>
      <c r="B2119" s="29">
        <v>43060</v>
      </c>
      <c r="C2119" s="11">
        <v>-71.384737825299993</v>
      </c>
      <c r="D2119" s="11">
        <v>41.748181141000003</v>
      </c>
      <c r="E2119" s="5">
        <v>153</v>
      </c>
      <c r="G2119" s="8">
        <v>14.729699999999998</v>
      </c>
      <c r="H2119" s="1"/>
      <c r="I2119" s="1"/>
      <c r="J2119" s="1"/>
      <c r="K2119" s="1"/>
      <c r="L2119" s="1"/>
      <c r="M2119" s="1"/>
    </row>
    <row r="2120" spans="1:13" x14ac:dyDescent="0.2">
      <c r="A2120" s="2" t="s">
        <v>3</v>
      </c>
      <c r="B2120" s="29">
        <v>43060</v>
      </c>
      <c r="C2120" s="11">
        <v>-71.384675658600003</v>
      </c>
      <c r="D2120" s="11">
        <v>41.748009807700001</v>
      </c>
      <c r="E2120" s="5">
        <v>214</v>
      </c>
      <c r="G2120" s="8">
        <v>18.432399999999998</v>
      </c>
      <c r="H2120" s="1"/>
      <c r="I2120" s="1"/>
      <c r="J2120" s="1"/>
      <c r="K2120" s="1"/>
      <c r="L2120" s="1"/>
      <c r="M2120" s="1"/>
    </row>
    <row r="2121" spans="1:13" x14ac:dyDescent="0.2">
      <c r="A2121" s="2" t="s">
        <v>3</v>
      </c>
      <c r="B2121" s="29">
        <v>43060</v>
      </c>
      <c r="C2121" s="11">
        <v>-71.384604992000007</v>
      </c>
      <c r="D2121" s="11">
        <v>41.7479249744</v>
      </c>
      <c r="E2121" s="5">
        <v>187</v>
      </c>
      <c r="G2121" s="8">
        <v>16.793499999999998</v>
      </c>
      <c r="H2121" s="1"/>
      <c r="I2121" s="1"/>
      <c r="J2121" s="1"/>
      <c r="K2121" s="1"/>
      <c r="L2121" s="1"/>
      <c r="M2121" s="1"/>
    </row>
    <row r="2122" spans="1:13" x14ac:dyDescent="0.2">
      <c r="A2122" s="2" t="s">
        <v>3</v>
      </c>
      <c r="B2122" s="29">
        <v>43060</v>
      </c>
      <c r="C2122" s="11">
        <v>-71.384665325300006</v>
      </c>
      <c r="D2122" s="11">
        <v>41.747954641100002</v>
      </c>
      <c r="E2122" s="5">
        <v>207</v>
      </c>
      <c r="G2122" s="8">
        <v>18.0075</v>
      </c>
      <c r="H2122" s="1"/>
      <c r="I2122" s="1"/>
      <c r="J2122" s="1"/>
      <c r="K2122" s="1"/>
      <c r="L2122" s="1"/>
      <c r="M2122" s="1"/>
    </row>
    <row r="2123" spans="1:13" x14ac:dyDescent="0.2">
      <c r="A2123" s="2" t="s">
        <v>3</v>
      </c>
      <c r="B2123" s="29">
        <v>43060</v>
      </c>
      <c r="C2123" s="11">
        <v>-71.384738991899994</v>
      </c>
      <c r="D2123" s="11">
        <v>41.7478426411</v>
      </c>
      <c r="E2123" s="5">
        <v>227</v>
      </c>
      <c r="F2123" s="5">
        <v>26</v>
      </c>
      <c r="G2123" s="8">
        <v>19.221499999999999</v>
      </c>
      <c r="H2123" s="1"/>
      <c r="I2123" s="1"/>
      <c r="J2123" s="1"/>
      <c r="K2123" s="1"/>
      <c r="L2123" s="1"/>
      <c r="M2123" s="1"/>
    </row>
    <row r="2124" spans="1:13" x14ac:dyDescent="0.2">
      <c r="A2124" s="2" t="s">
        <v>3</v>
      </c>
      <c r="B2124" s="29">
        <v>43060</v>
      </c>
      <c r="C2124" s="11">
        <v>-71.384768491900005</v>
      </c>
      <c r="D2124" s="11">
        <v>41.747905307700002</v>
      </c>
      <c r="E2124" s="5">
        <v>243</v>
      </c>
      <c r="G2124" s="8">
        <v>20.192699999999999</v>
      </c>
      <c r="H2124" s="1"/>
      <c r="I2124" s="1"/>
      <c r="J2124" s="1"/>
      <c r="K2124" s="1"/>
      <c r="L2124" s="1"/>
      <c r="M2124" s="1"/>
    </row>
    <row r="2125" spans="1:13" x14ac:dyDescent="0.2">
      <c r="A2125" s="2" t="s">
        <v>3</v>
      </c>
      <c r="B2125" s="29">
        <v>43060</v>
      </c>
      <c r="C2125" s="11">
        <v>-71.384772825300004</v>
      </c>
      <c r="D2125" s="11">
        <v>41.748008141</v>
      </c>
      <c r="E2125" s="5">
        <v>250</v>
      </c>
      <c r="G2125" s="8">
        <v>20.617599999999999</v>
      </c>
      <c r="H2125" s="1"/>
      <c r="I2125" s="1"/>
      <c r="J2125" s="1"/>
      <c r="K2125" s="1"/>
      <c r="L2125" s="1"/>
      <c r="M2125" s="1"/>
    </row>
    <row r="2126" spans="1:13" x14ac:dyDescent="0.2">
      <c r="A2126" s="2" t="s">
        <v>3</v>
      </c>
      <c r="B2126" s="29">
        <v>43060</v>
      </c>
      <c r="C2126" s="11">
        <v>-71.384797158599994</v>
      </c>
      <c r="D2126" s="11">
        <v>41.748067474400003</v>
      </c>
      <c r="E2126" s="5">
        <v>233</v>
      </c>
      <c r="G2126" s="8">
        <v>19.585699999999999</v>
      </c>
      <c r="H2126" s="1"/>
      <c r="I2126" s="1"/>
      <c r="J2126" s="1"/>
      <c r="K2126" s="1"/>
      <c r="L2126" s="1"/>
      <c r="M2126" s="1"/>
    </row>
    <row r="2127" spans="1:13" x14ac:dyDescent="0.2">
      <c r="A2127" s="2" t="s">
        <v>3</v>
      </c>
      <c r="B2127" s="29">
        <v>43060</v>
      </c>
      <c r="C2127" s="11">
        <v>-71.384841491900005</v>
      </c>
      <c r="D2127" s="11">
        <v>41.748010807699998</v>
      </c>
      <c r="E2127" s="5">
        <v>242</v>
      </c>
      <c r="F2127" s="5">
        <v>15</v>
      </c>
      <c r="G2127" s="8">
        <v>20.131999999999998</v>
      </c>
      <c r="H2127" s="1"/>
      <c r="I2127" s="1"/>
      <c r="J2127" s="1"/>
      <c r="K2127" s="1"/>
      <c r="L2127" s="1"/>
      <c r="M2127" s="1"/>
    </row>
    <row r="2128" spans="1:13" x14ac:dyDescent="0.2">
      <c r="A2128" s="2" t="s">
        <v>3</v>
      </c>
      <c r="B2128" s="29">
        <v>43060</v>
      </c>
      <c r="C2128" s="11">
        <v>-71.384889991899996</v>
      </c>
      <c r="D2128" s="11">
        <v>41.747911641100004</v>
      </c>
      <c r="E2128" s="5">
        <v>252</v>
      </c>
      <c r="G2128" s="8">
        <v>20.738999999999997</v>
      </c>
      <c r="H2128" s="1"/>
      <c r="I2128" s="1"/>
      <c r="J2128" s="1"/>
      <c r="K2128" s="1"/>
      <c r="L2128" s="1"/>
      <c r="M2128" s="1"/>
    </row>
    <row r="2129" spans="1:13" x14ac:dyDescent="0.2">
      <c r="A2129" s="2" t="s">
        <v>3</v>
      </c>
      <c r="B2129" s="29">
        <v>43060</v>
      </c>
      <c r="C2129" s="11">
        <v>-71.384915825199997</v>
      </c>
      <c r="D2129" s="11">
        <v>41.7480018077</v>
      </c>
      <c r="E2129" s="5">
        <v>230</v>
      </c>
      <c r="G2129" s="8">
        <v>19.403599999999997</v>
      </c>
      <c r="H2129" s="1"/>
      <c r="I2129" s="1"/>
      <c r="J2129" s="1"/>
      <c r="K2129" s="1"/>
      <c r="L2129" s="1"/>
      <c r="M2129" s="1"/>
    </row>
    <row r="2130" spans="1:13" x14ac:dyDescent="0.2">
      <c r="A2130" s="2" t="s">
        <v>3</v>
      </c>
      <c r="B2130" s="29">
        <v>43060</v>
      </c>
      <c r="C2130" s="11">
        <v>-71.384926825199997</v>
      </c>
      <c r="D2130" s="11">
        <v>41.748058641</v>
      </c>
      <c r="E2130" s="5">
        <v>199</v>
      </c>
      <c r="G2130" s="8">
        <v>17.521899999999999</v>
      </c>
      <c r="H2130" s="1"/>
      <c r="I2130" s="1"/>
      <c r="J2130" s="1"/>
      <c r="K2130" s="1"/>
      <c r="L2130" s="1"/>
      <c r="M2130" s="1"/>
    </row>
    <row r="2131" spans="1:13" x14ac:dyDescent="0.2">
      <c r="A2131" s="2" t="s">
        <v>3</v>
      </c>
      <c r="B2131" s="29">
        <v>43060</v>
      </c>
      <c r="C2131" s="11">
        <v>-71.384874825200001</v>
      </c>
      <c r="D2131" s="11">
        <v>41.748163807700003</v>
      </c>
      <c r="E2131" s="5">
        <v>123</v>
      </c>
      <c r="F2131" s="5">
        <v>10</v>
      </c>
      <c r="G2131" s="8">
        <v>12.9087</v>
      </c>
      <c r="H2131" s="1"/>
      <c r="I2131" s="1"/>
      <c r="J2131" s="1"/>
      <c r="K2131" s="1"/>
      <c r="L2131" s="1"/>
      <c r="M2131" s="1"/>
    </row>
    <row r="2132" spans="1:13" x14ac:dyDescent="0.2">
      <c r="A2132" s="2" t="s">
        <v>3</v>
      </c>
      <c r="B2132" s="29">
        <v>43060</v>
      </c>
      <c r="C2132" s="11">
        <v>-71.384937325199999</v>
      </c>
      <c r="D2132" s="11">
        <v>41.748012141099998</v>
      </c>
      <c r="E2132" s="5">
        <v>233</v>
      </c>
      <c r="G2132" s="8">
        <v>19.585699999999999</v>
      </c>
      <c r="H2132" s="1"/>
      <c r="I2132" s="1"/>
      <c r="J2132" s="1"/>
      <c r="K2132" s="1"/>
      <c r="L2132" s="1"/>
      <c r="M2132" s="1"/>
    </row>
    <row r="2133" spans="1:13" x14ac:dyDescent="0.2">
      <c r="A2133" s="2" t="s">
        <v>3</v>
      </c>
      <c r="B2133" s="29">
        <v>43060</v>
      </c>
      <c r="C2133" s="11">
        <v>-71.384993158499995</v>
      </c>
      <c r="D2133" s="11">
        <v>41.748013641100002</v>
      </c>
      <c r="E2133" s="5">
        <v>170</v>
      </c>
      <c r="G2133" s="8">
        <v>15.761599999999998</v>
      </c>
      <c r="H2133" s="1"/>
      <c r="I2133" s="1"/>
      <c r="J2133" s="1"/>
      <c r="K2133" s="1"/>
      <c r="L2133" s="1"/>
      <c r="M2133" s="1"/>
    </row>
    <row r="2134" spans="1:13" x14ac:dyDescent="0.2">
      <c r="A2134" s="2" t="s">
        <v>3</v>
      </c>
      <c r="B2134" s="29">
        <v>43060</v>
      </c>
      <c r="C2134" s="11">
        <v>-71.385037825200001</v>
      </c>
      <c r="D2134" s="11">
        <v>41.748050641100001</v>
      </c>
      <c r="E2134" s="5">
        <v>173</v>
      </c>
      <c r="F2134" s="5">
        <v>18</v>
      </c>
      <c r="G2134" s="8">
        <v>15.9437</v>
      </c>
      <c r="H2134" s="1"/>
      <c r="I2134" s="1"/>
      <c r="J2134" s="1"/>
      <c r="K2134" s="1"/>
      <c r="L2134" s="1"/>
      <c r="M2134" s="1"/>
    </row>
    <row r="2135" spans="1:13" x14ac:dyDescent="0.2">
      <c r="A2135" s="2" t="s">
        <v>3</v>
      </c>
      <c r="B2135" s="29">
        <v>43060</v>
      </c>
      <c r="C2135" s="11">
        <v>-71.385020491800006</v>
      </c>
      <c r="D2135" s="11">
        <v>41.748070640999998</v>
      </c>
      <c r="E2135" s="5">
        <v>184</v>
      </c>
      <c r="G2135" s="8">
        <v>16.6114</v>
      </c>
      <c r="H2135" s="1"/>
      <c r="I2135" s="1"/>
      <c r="J2135" s="1"/>
      <c r="K2135" s="1"/>
      <c r="L2135" s="1"/>
      <c r="M2135" s="1"/>
    </row>
    <row r="2136" spans="1:13" x14ac:dyDescent="0.2">
      <c r="A2136" s="2" t="s">
        <v>3</v>
      </c>
      <c r="B2136" s="29">
        <v>43060</v>
      </c>
      <c r="C2136" s="11">
        <v>-71.3849313252</v>
      </c>
      <c r="D2136" s="11">
        <v>41.747915641100001</v>
      </c>
      <c r="E2136" s="5">
        <v>214</v>
      </c>
      <c r="G2136" s="8">
        <v>18.432399999999998</v>
      </c>
      <c r="H2136" s="1"/>
      <c r="I2136" s="1"/>
      <c r="J2136" s="1"/>
      <c r="K2136" s="1"/>
      <c r="L2136" s="1"/>
      <c r="M2136" s="1"/>
    </row>
    <row r="2137" spans="1:13" x14ac:dyDescent="0.2">
      <c r="A2137" s="2" t="s">
        <v>3</v>
      </c>
      <c r="B2137" s="29">
        <v>43060</v>
      </c>
      <c r="C2137" s="11">
        <v>-71.384817491899994</v>
      </c>
      <c r="D2137" s="11">
        <v>41.747857307700002</v>
      </c>
      <c r="E2137" s="5">
        <v>236</v>
      </c>
      <c r="G2137" s="8">
        <v>19.767799999999998</v>
      </c>
      <c r="H2137" s="1"/>
      <c r="I2137" s="1"/>
      <c r="J2137" s="1"/>
      <c r="K2137" s="1"/>
      <c r="L2137" s="1"/>
      <c r="M2137" s="1"/>
    </row>
    <row r="2138" spans="1:13" x14ac:dyDescent="0.2">
      <c r="H2138" s="1"/>
      <c r="I2138" s="1"/>
      <c r="J2138" s="1"/>
      <c r="K2138" s="1"/>
      <c r="L2138" s="1"/>
      <c r="M2138" s="1"/>
    </row>
    <row r="2139" spans="1:13" x14ac:dyDescent="0.2">
      <c r="H2139" s="1"/>
      <c r="I2139" s="1"/>
      <c r="J2139" s="1"/>
      <c r="K2139" s="1"/>
      <c r="L2139" s="1"/>
      <c r="M2139" s="1"/>
    </row>
    <row r="2140" spans="1:13" x14ac:dyDescent="0.2">
      <c r="H2140" s="1"/>
      <c r="I2140" s="1"/>
      <c r="J2140" s="1"/>
      <c r="K2140" s="1"/>
      <c r="L2140" s="1"/>
      <c r="M2140" s="1"/>
    </row>
    <row r="2141" spans="1:13" x14ac:dyDescent="0.2">
      <c r="H2141" s="1"/>
      <c r="I2141" s="1"/>
      <c r="J2141" s="1"/>
      <c r="K2141" s="1"/>
      <c r="L2141" s="1"/>
      <c r="M2141" s="1"/>
    </row>
    <row r="2142" spans="1:13" x14ac:dyDescent="0.2">
      <c r="H2142" s="1"/>
      <c r="I2142" s="1"/>
      <c r="J2142" s="1"/>
      <c r="K2142" s="1"/>
      <c r="L2142" s="1"/>
      <c r="M2142" s="1"/>
    </row>
    <row r="2143" spans="1:13" x14ac:dyDescent="0.2">
      <c r="H2143" s="1"/>
      <c r="I2143" s="1"/>
      <c r="J2143" s="1"/>
      <c r="K2143" s="1"/>
      <c r="L2143" s="1"/>
      <c r="M2143" s="1"/>
    </row>
    <row r="2144" spans="1:13" x14ac:dyDescent="0.2">
      <c r="H2144" s="1"/>
      <c r="I2144" s="1"/>
      <c r="J2144" s="1"/>
      <c r="K2144" s="1"/>
      <c r="L2144" s="1"/>
      <c r="M2144" s="1"/>
    </row>
    <row r="2145" spans="8:13" x14ac:dyDescent="0.2">
      <c r="H2145" s="1"/>
      <c r="I2145" s="1"/>
      <c r="J2145" s="1"/>
      <c r="K2145" s="1"/>
      <c r="L2145" s="1"/>
      <c r="M2145" s="1"/>
    </row>
    <row r="2146" spans="8:13" x14ac:dyDescent="0.2">
      <c r="H2146" s="1"/>
      <c r="I2146" s="1"/>
      <c r="J2146" s="1"/>
      <c r="K2146" s="1"/>
      <c r="L2146" s="1"/>
      <c r="M2146" s="1"/>
    </row>
    <row r="2147" spans="8:13" x14ac:dyDescent="0.2">
      <c r="H2147" s="1"/>
      <c r="I2147" s="1"/>
      <c r="J2147" s="1"/>
      <c r="K2147" s="1"/>
      <c r="L2147" s="1"/>
      <c r="M2147" s="1"/>
    </row>
    <row r="2148" spans="8:13" x14ac:dyDescent="0.2">
      <c r="H2148" s="1"/>
      <c r="I2148" s="1"/>
      <c r="J2148" s="1"/>
      <c r="K2148" s="1"/>
      <c r="L2148" s="1"/>
      <c r="M2148" s="1"/>
    </row>
    <row r="2149" spans="8:13" x14ac:dyDescent="0.2">
      <c r="H2149" s="1"/>
      <c r="I2149" s="1"/>
      <c r="J2149" s="1"/>
      <c r="K2149" s="1"/>
      <c r="L2149" s="1"/>
      <c r="M2149" s="1"/>
    </row>
    <row r="2150" spans="8:13" x14ac:dyDescent="0.2">
      <c r="H2150" s="1"/>
      <c r="I2150" s="1"/>
      <c r="J2150" s="1"/>
      <c r="K2150" s="1"/>
      <c r="L2150" s="1"/>
      <c r="M2150" s="1"/>
    </row>
    <row r="2151" spans="8:13" x14ac:dyDescent="0.2">
      <c r="H2151" s="1"/>
      <c r="I2151" s="1"/>
      <c r="J2151" s="1"/>
      <c r="K2151" s="1"/>
      <c r="L2151" s="1"/>
      <c r="M2151" s="1"/>
    </row>
    <row r="2152" spans="8:13" x14ac:dyDescent="0.2">
      <c r="H2152" s="1"/>
      <c r="I2152" s="1"/>
      <c r="J2152" s="1"/>
      <c r="K2152" s="1"/>
      <c r="L2152" s="1"/>
      <c r="M2152" s="1"/>
    </row>
    <row r="2153" spans="8:13" x14ac:dyDescent="0.2">
      <c r="H2153" s="1"/>
      <c r="I2153" s="1"/>
      <c r="J2153" s="1"/>
      <c r="K2153" s="1"/>
      <c r="L2153" s="1"/>
      <c r="M2153" s="1"/>
    </row>
    <row r="2154" spans="8:13" x14ac:dyDescent="0.2">
      <c r="H2154" s="1"/>
      <c r="I2154" s="1"/>
      <c r="J2154" s="1"/>
      <c r="K2154" s="1"/>
      <c r="L2154" s="1"/>
      <c r="M2154" s="1"/>
    </row>
    <row r="2155" spans="8:13" x14ac:dyDescent="0.2">
      <c r="H2155" s="1"/>
      <c r="I2155" s="1"/>
      <c r="J2155" s="1"/>
      <c r="K2155" s="1"/>
      <c r="L2155" s="1"/>
      <c r="M2155" s="1"/>
    </row>
    <row r="2156" spans="8:13" x14ac:dyDescent="0.2">
      <c r="H2156" s="1"/>
      <c r="I2156" s="1"/>
      <c r="J2156" s="1"/>
      <c r="K2156" s="1"/>
      <c r="L2156" s="1"/>
      <c r="M2156" s="1"/>
    </row>
    <row r="2157" spans="8:13" x14ac:dyDescent="0.2">
      <c r="H2157" s="1"/>
      <c r="I2157" s="1"/>
      <c r="J2157" s="1"/>
      <c r="K2157" s="1"/>
      <c r="L2157" s="1"/>
      <c r="M2157" s="1"/>
    </row>
    <row r="2158" spans="8:13" x14ac:dyDescent="0.2">
      <c r="H2158" s="1"/>
      <c r="I2158" s="1"/>
      <c r="J2158" s="1"/>
      <c r="K2158" s="1"/>
      <c r="L2158" s="1"/>
      <c r="M2158" s="1"/>
    </row>
    <row r="2159" spans="8:13" x14ac:dyDescent="0.2">
      <c r="H2159" s="1"/>
      <c r="I2159" s="1"/>
      <c r="J2159" s="1"/>
      <c r="K2159" s="1"/>
      <c r="L2159" s="1"/>
      <c r="M2159" s="1"/>
    </row>
    <row r="2160" spans="8:13" x14ac:dyDescent="0.2">
      <c r="H2160" s="1"/>
      <c r="I2160" s="1"/>
      <c r="J2160" s="1"/>
      <c r="K2160" s="1"/>
      <c r="L2160" s="1"/>
      <c r="M2160" s="1"/>
    </row>
    <row r="2161" spans="8:13" x14ac:dyDescent="0.2">
      <c r="H2161" s="1"/>
      <c r="I2161" s="1"/>
      <c r="J2161" s="1"/>
      <c r="K2161" s="1"/>
      <c r="L2161" s="1"/>
      <c r="M2161" s="1"/>
    </row>
    <row r="2162" spans="8:13" x14ac:dyDescent="0.2">
      <c r="H2162" s="1"/>
      <c r="I2162" s="1"/>
      <c r="J2162" s="1"/>
      <c r="K2162" s="1"/>
      <c r="L2162" s="1"/>
      <c r="M2162" s="1"/>
    </row>
    <row r="2163" spans="8:13" x14ac:dyDescent="0.2">
      <c r="H2163" s="1"/>
      <c r="I2163" s="1"/>
      <c r="J2163" s="1"/>
      <c r="K2163" s="1"/>
      <c r="L2163" s="1"/>
      <c r="M2163" s="1"/>
    </row>
    <row r="2164" spans="8:13" x14ac:dyDescent="0.2">
      <c r="H2164" s="1"/>
      <c r="I2164" s="1"/>
      <c r="J2164" s="1"/>
      <c r="K2164" s="1"/>
      <c r="L2164" s="1"/>
      <c r="M2164" s="1"/>
    </row>
    <row r="2165" spans="8:13" x14ac:dyDescent="0.2">
      <c r="H2165" s="1"/>
      <c r="I2165" s="1"/>
      <c r="J2165" s="1"/>
      <c r="K2165" s="1"/>
      <c r="L2165" s="1"/>
      <c r="M2165" s="1"/>
    </row>
    <row r="2166" spans="8:13" x14ac:dyDescent="0.2">
      <c r="H2166" s="1"/>
      <c r="I2166" s="1"/>
      <c r="J2166" s="1"/>
      <c r="K2166" s="1"/>
      <c r="L2166" s="1"/>
      <c r="M2166" s="1"/>
    </row>
    <row r="2167" spans="8:13" x14ac:dyDescent="0.2">
      <c r="H2167" s="1"/>
      <c r="I2167" s="1"/>
      <c r="J2167" s="1"/>
      <c r="K2167" s="1"/>
      <c r="L2167" s="1"/>
      <c r="M2167" s="1"/>
    </row>
    <row r="2168" spans="8:13" x14ac:dyDescent="0.2">
      <c r="H2168" s="1"/>
      <c r="I2168" s="1"/>
      <c r="J2168" s="1"/>
      <c r="K2168" s="1"/>
      <c r="L2168" s="1"/>
      <c r="M2168" s="1"/>
    </row>
    <row r="2169" spans="8:13" x14ac:dyDescent="0.2">
      <c r="H2169" s="1"/>
      <c r="I2169" s="1"/>
      <c r="J2169" s="1"/>
      <c r="K2169" s="1"/>
      <c r="L2169" s="1"/>
      <c r="M2169" s="1"/>
    </row>
    <row r="2170" spans="8:13" x14ac:dyDescent="0.2">
      <c r="H2170" s="1"/>
      <c r="I2170" s="1"/>
      <c r="J2170" s="1"/>
      <c r="K2170" s="1"/>
      <c r="L2170" s="1"/>
      <c r="M2170" s="1"/>
    </row>
    <row r="2171" spans="8:13" x14ac:dyDescent="0.2">
      <c r="H2171" s="1"/>
      <c r="I2171" s="1"/>
      <c r="J2171" s="1"/>
      <c r="K2171" s="1"/>
      <c r="L2171" s="1"/>
      <c r="M2171" s="1"/>
    </row>
    <row r="2172" spans="8:13" x14ac:dyDescent="0.2">
      <c r="H2172" s="1"/>
      <c r="I2172" s="1"/>
      <c r="J2172" s="1"/>
      <c r="K2172" s="1"/>
      <c r="L2172" s="1"/>
      <c r="M2172" s="1"/>
    </row>
    <row r="2173" spans="8:13" x14ac:dyDescent="0.2">
      <c r="H2173" s="1"/>
      <c r="I2173" s="1"/>
      <c r="J2173" s="1"/>
      <c r="K2173" s="1"/>
      <c r="L2173" s="1"/>
      <c r="M2173" s="1"/>
    </row>
    <row r="2174" spans="8:13" x14ac:dyDescent="0.2">
      <c r="H2174" s="1"/>
      <c r="I2174" s="1"/>
      <c r="J2174" s="1"/>
      <c r="K2174" s="1"/>
      <c r="L2174" s="1"/>
      <c r="M2174" s="1"/>
    </row>
    <row r="2175" spans="8:13" x14ac:dyDescent="0.2">
      <c r="H2175" s="1"/>
      <c r="I2175" s="1"/>
      <c r="J2175" s="1"/>
      <c r="K2175" s="1"/>
      <c r="L2175" s="1"/>
      <c r="M2175" s="1"/>
    </row>
    <row r="2176" spans="8:13" x14ac:dyDescent="0.2">
      <c r="H2176" s="1"/>
      <c r="I2176" s="1"/>
      <c r="J2176" s="1"/>
      <c r="K2176" s="1"/>
      <c r="L2176" s="1"/>
      <c r="M2176" s="1"/>
    </row>
    <row r="2177" spans="8:13" x14ac:dyDescent="0.2">
      <c r="H2177" s="1"/>
      <c r="I2177" s="1"/>
      <c r="J2177" s="1"/>
      <c r="K2177" s="1"/>
      <c r="L2177" s="1"/>
      <c r="M2177" s="1"/>
    </row>
    <row r="2178" spans="8:13" x14ac:dyDescent="0.2">
      <c r="H2178" s="1"/>
      <c r="I2178" s="1"/>
      <c r="J2178" s="1"/>
      <c r="K2178" s="1"/>
      <c r="L2178" s="1"/>
      <c r="M2178" s="1"/>
    </row>
    <row r="2179" spans="8:13" x14ac:dyDescent="0.2">
      <c r="H2179" s="1"/>
      <c r="I2179" s="1"/>
      <c r="J2179" s="1"/>
      <c r="K2179" s="1"/>
      <c r="L2179" s="1"/>
      <c r="M2179" s="1"/>
    </row>
    <row r="2180" spans="8:13" x14ac:dyDescent="0.2">
      <c r="H2180" s="1"/>
      <c r="I2180" s="1"/>
      <c r="J2180" s="1"/>
      <c r="K2180" s="1"/>
      <c r="L2180" s="1"/>
      <c r="M2180" s="1"/>
    </row>
    <row r="2181" spans="8:13" x14ac:dyDescent="0.2">
      <c r="H2181" s="1"/>
      <c r="I2181" s="1"/>
      <c r="J2181" s="1"/>
      <c r="K2181" s="1"/>
      <c r="L2181" s="1"/>
      <c r="M2181" s="1"/>
    </row>
    <row r="2182" spans="8:13" x14ac:dyDescent="0.2">
      <c r="H2182" s="1"/>
      <c r="I2182" s="1"/>
      <c r="J2182" s="1"/>
      <c r="K2182" s="1"/>
      <c r="L2182" s="1"/>
      <c r="M2182" s="1"/>
    </row>
    <row r="2183" spans="8:13" x14ac:dyDescent="0.2">
      <c r="H2183" s="1"/>
      <c r="I2183" s="1"/>
      <c r="J2183" s="1"/>
      <c r="K2183" s="1"/>
      <c r="L2183" s="1"/>
      <c r="M2183" s="1"/>
    </row>
    <row r="2184" spans="8:13" x14ac:dyDescent="0.2">
      <c r="H2184" s="1"/>
      <c r="I2184" s="1"/>
      <c r="J2184" s="1"/>
      <c r="K2184" s="1"/>
      <c r="L2184" s="1"/>
      <c r="M2184" s="1"/>
    </row>
    <row r="2185" spans="8:13" x14ac:dyDescent="0.2">
      <c r="H2185" s="1"/>
      <c r="I2185" s="1"/>
      <c r="J2185" s="1"/>
      <c r="K2185" s="1"/>
      <c r="L2185" s="1"/>
      <c r="M2185" s="1"/>
    </row>
    <row r="2186" spans="8:13" x14ac:dyDescent="0.2">
      <c r="H2186" s="1"/>
      <c r="I2186" s="1"/>
      <c r="J2186" s="1"/>
      <c r="K2186" s="1"/>
      <c r="L2186" s="1"/>
      <c r="M2186" s="1"/>
    </row>
    <row r="2187" spans="8:13" x14ac:dyDescent="0.2">
      <c r="H2187" s="1"/>
      <c r="I2187" s="1"/>
      <c r="J2187" s="1"/>
      <c r="K2187" s="1"/>
      <c r="L2187" s="1"/>
      <c r="M2187" s="1"/>
    </row>
    <row r="2188" spans="8:13" x14ac:dyDescent="0.2">
      <c r="H2188" s="1"/>
      <c r="I2188" s="1"/>
      <c r="J2188" s="1"/>
      <c r="K2188" s="1"/>
      <c r="L2188" s="1"/>
      <c r="M2188" s="1"/>
    </row>
    <row r="2189" spans="8:13" x14ac:dyDescent="0.2">
      <c r="H2189" s="1"/>
      <c r="I2189" s="1"/>
      <c r="J2189" s="1"/>
      <c r="K2189" s="1"/>
      <c r="L2189" s="1"/>
      <c r="M2189" s="1"/>
    </row>
    <row r="2190" spans="8:13" x14ac:dyDescent="0.2">
      <c r="H2190" s="1"/>
      <c r="I2190" s="1"/>
      <c r="J2190" s="1"/>
      <c r="K2190" s="1"/>
      <c r="L2190" s="1"/>
      <c r="M2190" s="1"/>
    </row>
    <row r="2191" spans="8:13" x14ac:dyDescent="0.2">
      <c r="H2191" s="1"/>
      <c r="I2191" s="1"/>
      <c r="J2191" s="1"/>
      <c r="K2191" s="1"/>
      <c r="L2191" s="1"/>
      <c r="M2191" s="1"/>
    </row>
    <row r="2192" spans="8:13" x14ac:dyDescent="0.2">
      <c r="H2192" s="1"/>
      <c r="I2192" s="1"/>
      <c r="J2192" s="1"/>
      <c r="K2192" s="1"/>
      <c r="L2192" s="1"/>
      <c r="M2192" s="1"/>
    </row>
    <row r="2193" spans="8:13" x14ac:dyDescent="0.2">
      <c r="H2193" s="1"/>
      <c r="I2193" s="1"/>
      <c r="J2193" s="1"/>
      <c r="K2193" s="1"/>
      <c r="L2193" s="1"/>
      <c r="M2193" s="1"/>
    </row>
    <row r="2194" spans="8:13" x14ac:dyDescent="0.2">
      <c r="H2194" s="1"/>
      <c r="I2194" s="1"/>
      <c r="J2194" s="1"/>
      <c r="K2194" s="1"/>
      <c r="L2194" s="1"/>
      <c r="M2194" s="1"/>
    </row>
    <row r="2195" spans="8:13" x14ac:dyDescent="0.2">
      <c r="H2195" s="1"/>
      <c r="I2195" s="1"/>
      <c r="J2195" s="1"/>
      <c r="K2195" s="1"/>
      <c r="L2195" s="1"/>
      <c r="M2195" s="1"/>
    </row>
    <row r="2196" spans="8:13" x14ac:dyDescent="0.2">
      <c r="H2196" s="1"/>
      <c r="I2196" s="1"/>
      <c r="J2196" s="1"/>
      <c r="K2196" s="1"/>
      <c r="L2196" s="1"/>
      <c r="M2196" s="1"/>
    </row>
    <row r="2197" spans="8:13" x14ac:dyDescent="0.2">
      <c r="H2197" s="1"/>
      <c r="I2197" s="1"/>
      <c r="J2197" s="1"/>
      <c r="K2197" s="1"/>
      <c r="L2197" s="1"/>
      <c r="M2197" s="1"/>
    </row>
    <row r="2198" spans="8:13" x14ac:dyDescent="0.2">
      <c r="H2198" s="1"/>
      <c r="I2198" s="1"/>
      <c r="J2198" s="1"/>
      <c r="K2198" s="1"/>
      <c r="L2198" s="1"/>
      <c r="M2198" s="1"/>
    </row>
    <row r="2199" spans="8:13" x14ac:dyDescent="0.2">
      <c r="H2199" s="1"/>
      <c r="I2199" s="1"/>
      <c r="J2199" s="1"/>
      <c r="K2199" s="1"/>
      <c r="L2199" s="1"/>
      <c r="M2199" s="1"/>
    </row>
    <row r="2200" spans="8:13" x14ac:dyDescent="0.2">
      <c r="H2200" s="1"/>
      <c r="I2200" s="1"/>
      <c r="J2200" s="1"/>
      <c r="K2200" s="1"/>
      <c r="L2200" s="1"/>
      <c r="M2200" s="1"/>
    </row>
    <row r="2201" spans="8:13" x14ac:dyDescent="0.2">
      <c r="H2201" s="1"/>
      <c r="I2201" s="1"/>
      <c r="J2201" s="1"/>
      <c r="K2201" s="1"/>
      <c r="L2201" s="1"/>
      <c r="M2201" s="1"/>
    </row>
    <row r="2202" spans="8:13" x14ac:dyDescent="0.2">
      <c r="H2202" s="1"/>
      <c r="I2202" s="1"/>
      <c r="J2202" s="1"/>
      <c r="K2202" s="1"/>
      <c r="L2202" s="1"/>
      <c r="M2202" s="1"/>
    </row>
    <row r="2203" spans="8:13" x14ac:dyDescent="0.2">
      <c r="H2203" s="1"/>
      <c r="I2203" s="1"/>
      <c r="J2203" s="1"/>
      <c r="K2203" s="1"/>
      <c r="L2203" s="1"/>
      <c r="M2203" s="1"/>
    </row>
    <row r="2204" spans="8:13" x14ac:dyDescent="0.2">
      <c r="H2204" s="1"/>
      <c r="I2204" s="1"/>
      <c r="J2204" s="1"/>
      <c r="K2204" s="1"/>
      <c r="L2204" s="1"/>
      <c r="M2204" s="1"/>
    </row>
    <row r="2205" spans="8:13" x14ac:dyDescent="0.2">
      <c r="H2205" s="1"/>
      <c r="I2205" s="1"/>
      <c r="J2205" s="1"/>
      <c r="K2205" s="1"/>
      <c r="L2205" s="1"/>
      <c r="M2205" s="1"/>
    </row>
    <row r="2206" spans="8:13" x14ac:dyDescent="0.2">
      <c r="H2206" s="1"/>
      <c r="I2206" s="1"/>
      <c r="J2206" s="1"/>
      <c r="K2206" s="1"/>
      <c r="L2206" s="1"/>
      <c r="M2206" s="1"/>
    </row>
    <row r="2207" spans="8:13" x14ac:dyDescent="0.2">
      <c r="H2207" s="1"/>
      <c r="I2207" s="1"/>
      <c r="J2207" s="1"/>
      <c r="K2207" s="1"/>
      <c r="L2207" s="1"/>
      <c r="M2207" s="1"/>
    </row>
    <row r="2208" spans="8:13" x14ac:dyDescent="0.2">
      <c r="H2208" s="1"/>
      <c r="I2208" s="1"/>
      <c r="J2208" s="1"/>
      <c r="K2208" s="1"/>
      <c r="L2208" s="1"/>
      <c r="M2208" s="1"/>
    </row>
    <row r="2209" spans="8:13" x14ac:dyDescent="0.2">
      <c r="H2209" s="1"/>
      <c r="I2209" s="1"/>
      <c r="J2209" s="1"/>
      <c r="K2209" s="1"/>
      <c r="L2209" s="1"/>
      <c r="M2209" s="1"/>
    </row>
    <row r="2210" spans="8:13" x14ac:dyDescent="0.2">
      <c r="H2210" s="1"/>
      <c r="I2210" s="1"/>
      <c r="J2210" s="1"/>
      <c r="K2210" s="1"/>
      <c r="L2210" s="1"/>
      <c r="M2210" s="1"/>
    </row>
    <row r="2211" spans="8:13" x14ac:dyDescent="0.2">
      <c r="H2211" s="1"/>
      <c r="I2211" s="1"/>
      <c r="J2211" s="1"/>
      <c r="K2211" s="1"/>
      <c r="L2211" s="1"/>
      <c r="M2211" s="1"/>
    </row>
    <row r="2212" spans="8:13" x14ac:dyDescent="0.2">
      <c r="H2212" s="1"/>
      <c r="I2212" s="1"/>
      <c r="J2212" s="1"/>
      <c r="K2212" s="1"/>
      <c r="L2212" s="1"/>
      <c r="M2212" s="1"/>
    </row>
    <row r="2213" spans="8:13" x14ac:dyDescent="0.2">
      <c r="H2213" s="1"/>
      <c r="I2213" s="1"/>
      <c r="J2213" s="1"/>
      <c r="K2213" s="1"/>
      <c r="L2213" s="1"/>
      <c r="M2213" s="1"/>
    </row>
    <row r="2214" spans="8:13" x14ac:dyDescent="0.2">
      <c r="H2214" s="1"/>
      <c r="I2214" s="1"/>
      <c r="J2214" s="1"/>
      <c r="K2214" s="1"/>
      <c r="L2214" s="1"/>
      <c r="M2214" s="1"/>
    </row>
    <row r="2215" spans="8:13" x14ac:dyDescent="0.2">
      <c r="H2215" s="1"/>
      <c r="I2215" s="1"/>
      <c r="J2215" s="1"/>
      <c r="K2215" s="1"/>
      <c r="L2215" s="1"/>
      <c r="M2215" s="1"/>
    </row>
    <row r="2216" spans="8:13" x14ac:dyDescent="0.2">
      <c r="H2216" s="1"/>
      <c r="I2216" s="1"/>
      <c r="J2216" s="1"/>
      <c r="K2216" s="1"/>
      <c r="L2216" s="1"/>
      <c r="M2216" s="1"/>
    </row>
    <row r="2217" spans="8:13" x14ac:dyDescent="0.2">
      <c r="H2217" s="1"/>
      <c r="I2217" s="1"/>
      <c r="J2217" s="1"/>
      <c r="K2217" s="1"/>
      <c r="L2217" s="1"/>
      <c r="M2217" s="1"/>
    </row>
    <row r="2218" spans="8:13" x14ac:dyDescent="0.2">
      <c r="H2218" s="1"/>
      <c r="I2218" s="1"/>
      <c r="J2218" s="1"/>
      <c r="K2218" s="1"/>
      <c r="L2218" s="1"/>
      <c r="M2218" s="1"/>
    </row>
    <row r="2219" spans="8:13" x14ac:dyDescent="0.2">
      <c r="H2219" s="1"/>
      <c r="I2219" s="1"/>
      <c r="J2219" s="1"/>
      <c r="K2219" s="1"/>
      <c r="L2219" s="1"/>
      <c r="M2219" s="1"/>
    </row>
    <row r="2220" spans="8:13" x14ac:dyDescent="0.2">
      <c r="H2220" s="1"/>
      <c r="I2220" s="1"/>
      <c r="J2220" s="1"/>
      <c r="K2220" s="1"/>
      <c r="L2220" s="1"/>
      <c r="M2220" s="1"/>
    </row>
    <row r="2221" spans="8:13" x14ac:dyDescent="0.2">
      <c r="H2221" s="1"/>
      <c r="I2221" s="1"/>
      <c r="J2221" s="1"/>
      <c r="K2221" s="1"/>
      <c r="L2221" s="1"/>
      <c r="M2221" s="1"/>
    </row>
    <row r="2222" spans="8:13" x14ac:dyDescent="0.2">
      <c r="H2222" s="1"/>
      <c r="I2222" s="1"/>
      <c r="J2222" s="1"/>
      <c r="K2222" s="1"/>
      <c r="L2222" s="1"/>
      <c r="M2222" s="1"/>
    </row>
    <row r="2223" spans="8:13" x14ac:dyDescent="0.2">
      <c r="H2223" s="1"/>
      <c r="I2223" s="1"/>
      <c r="J2223" s="1"/>
      <c r="K2223" s="1"/>
      <c r="L2223" s="1"/>
      <c r="M2223" s="1"/>
    </row>
    <row r="2224" spans="8:13" x14ac:dyDescent="0.2">
      <c r="H2224" s="1"/>
      <c r="I2224" s="1"/>
      <c r="J2224" s="1"/>
      <c r="K2224" s="1"/>
      <c r="L2224" s="1"/>
      <c r="M2224" s="1"/>
    </row>
    <row r="2225" spans="8:13" x14ac:dyDescent="0.2">
      <c r="H2225" s="1"/>
      <c r="I2225" s="1"/>
      <c r="J2225" s="1"/>
      <c r="K2225" s="1"/>
      <c r="L2225" s="1"/>
      <c r="M2225" s="1"/>
    </row>
    <row r="2226" spans="8:13" x14ac:dyDescent="0.2">
      <c r="H2226" s="1"/>
      <c r="I2226" s="1"/>
      <c r="J2226" s="1"/>
      <c r="K2226" s="1"/>
      <c r="L2226" s="1"/>
      <c r="M2226" s="1"/>
    </row>
    <row r="2227" spans="8:13" x14ac:dyDescent="0.2">
      <c r="H2227" s="1"/>
      <c r="I2227" s="1"/>
      <c r="J2227" s="1"/>
      <c r="K2227" s="1"/>
      <c r="L2227" s="1"/>
      <c r="M2227" s="1"/>
    </row>
    <row r="2228" spans="8:13" x14ac:dyDescent="0.2">
      <c r="H2228" s="1"/>
      <c r="I2228" s="1"/>
      <c r="J2228" s="1"/>
      <c r="K2228" s="1"/>
      <c r="L2228" s="1"/>
      <c r="M2228" s="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9"/>
  <sheetViews>
    <sheetView workbookViewId="0"/>
  </sheetViews>
  <sheetFormatPr defaultRowHeight="12.75" x14ac:dyDescent="0.2"/>
  <cols>
    <col min="1" max="1" width="10.140625" style="2" bestFit="1" customWidth="1"/>
    <col min="2" max="4" width="9.140625" style="2"/>
    <col min="5" max="6" width="12.140625" style="4" bestFit="1" customWidth="1"/>
    <col min="7" max="16384" width="9.140625" style="1"/>
  </cols>
  <sheetData>
    <row r="1" spans="1:7" x14ac:dyDescent="0.2">
      <c r="D1" s="68" t="s">
        <v>48</v>
      </c>
      <c r="E1" s="12" t="s">
        <v>74</v>
      </c>
      <c r="F1" s="12" t="s">
        <v>73</v>
      </c>
    </row>
    <row r="2" spans="1:7" x14ac:dyDescent="0.2">
      <c r="A2" s="29">
        <v>42307</v>
      </c>
      <c r="B2" s="2">
        <v>2015</v>
      </c>
      <c r="C2" s="2" t="s">
        <v>31</v>
      </c>
      <c r="D2" s="2">
        <v>42307</v>
      </c>
    </row>
    <row r="3" spans="1:7" x14ac:dyDescent="0.2">
      <c r="A3" s="29">
        <v>42342</v>
      </c>
      <c r="B3" s="2">
        <v>2015</v>
      </c>
      <c r="C3" s="2" t="s">
        <v>39</v>
      </c>
      <c r="D3" s="2">
        <v>42342</v>
      </c>
    </row>
    <row r="4" spans="1:7" x14ac:dyDescent="0.2">
      <c r="A4" s="29">
        <v>42368</v>
      </c>
      <c r="B4" s="2">
        <v>2015</v>
      </c>
      <c r="C4" s="2" t="s">
        <v>32</v>
      </c>
      <c r="D4" s="2">
        <v>42368</v>
      </c>
    </row>
    <row r="5" spans="1:7" x14ac:dyDescent="0.2">
      <c r="A5" s="29">
        <v>42398</v>
      </c>
      <c r="B5" s="2">
        <v>2016</v>
      </c>
      <c r="C5" s="2" t="s">
        <v>33</v>
      </c>
      <c r="D5" s="2">
        <v>42398</v>
      </c>
      <c r="E5" s="4">
        <v>33</v>
      </c>
      <c r="F5" s="4">
        <v>25.8</v>
      </c>
      <c r="G5" s="2"/>
    </row>
    <row r="6" spans="1:7" x14ac:dyDescent="0.2">
      <c r="A6" s="29">
        <v>42436</v>
      </c>
      <c r="B6" s="2">
        <v>2016</v>
      </c>
      <c r="C6" s="2" t="s">
        <v>40</v>
      </c>
      <c r="D6" s="2">
        <v>42436</v>
      </c>
      <c r="E6" s="4">
        <v>32.299999999999997</v>
      </c>
      <c r="F6" s="4">
        <v>23.6</v>
      </c>
      <c r="G6" s="2"/>
    </row>
    <row r="7" spans="1:7" x14ac:dyDescent="0.2">
      <c r="A7" s="29">
        <v>42466</v>
      </c>
      <c r="B7" s="2">
        <v>2016</v>
      </c>
      <c r="C7" s="2" t="s">
        <v>34</v>
      </c>
      <c r="D7" s="2">
        <v>42466</v>
      </c>
      <c r="E7" s="4">
        <v>32.4</v>
      </c>
      <c r="F7" s="4">
        <v>28.5</v>
      </c>
      <c r="G7" s="2"/>
    </row>
    <row r="8" spans="1:7" x14ac:dyDescent="0.2">
      <c r="A8" s="29">
        <v>42494</v>
      </c>
      <c r="B8" s="2">
        <v>2016</v>
      </c>
      <c r="C8" s="2" t="s">
        <v>35</v>
      </c>
      <c r="D8" s="2">
        <v>42494</v>
      </c>
      <c r="E8" s="4">
        <v>31.2</v>
      </c>
      <c r="F8" s="4">
        <v>23.9</v>
      </c>
      <c r="G8" s="2"/>
    </row>
    <row r="9" spans="1:7" x14ac:dyDescent="0.2">
      <c r="A9" s="29">
        <v>42522</v>
      </c>
      <c r="B9" s="2">
        <v>2016</v>
      </c>
      <c r="C9" s="2" t="s">
        <v>36</v>
      </c>
      <c r="D9" s="2">
        <v>42522</v>
      </c>
      <c r="E9" s="4">
        <v>30.7</v>
      </c>
      <c r="F9" s="4">
        <v>27.3</v>
      </c>
      <c r="G9" s="2"/>
    </row>
    <row r="10" spans="1:7" x14ac:dyDescent="0.2">
      <c r="A10" s="29">
        <v>42545</v>
      </c>
      <c r="B10" s="2">
        <v>2016</v>
      </c>
      <c r="C10" s="2" t="s">
        <v>41</v>
      </c>
      <c r="D10" s="2">
        <v>42545</v>
      </c>
      <c r="E10" s="4">
        <v>31.4</v>
      </c>
      <c r="F10" s="4">
        <v>26.6</v>
      </c>
      <c r="G10" s="2"/>
    </row>
    <row r="11" spans="1:7" x14ac:dyDescent="0.2">
      <c r="A11" s="29">
        <v>42586</v>
      </c>
      <c r="B11" s="2">
        <v>2016</v>
      </c>
      <c r="C11" s="2" t="s">
        <v>42</v>
      </c>
      <c r="D11" s="2">
        <v>42586</v>
      </c>
      <c r="E11" s="4">
        <v>30.4</v>
      </c>
      <c r="F11" s="4">
        <v>24.4</v>
      </c>
      <c r="G11" s="2"/>
    </row>
    <row r="12" spans="1:7" x14ac:dyDescent="0.2">
      <c r="A12" s="29">
        <v>42629</v>
      </c>
      <c r="B12" s="2">
        <v>2016</v>
      </c>
      <c r="C12" s="2" t="s">
        <v>37</v>
      </c>
      <c r="D12" s="2">
        <v>42629</v>
      </c>
      <c r="E12" s="4">
        <v>31.3</v>
      </c>
      <c r="F12" s="4">
        <v>28.2</v>
      </c>
      <c r="G12" s="2"/>
    </row>
    <row r="13" spans="1:7" x14ac:dyDescent="0.2">
      <c r="A13" s="29">
        <v>42650</v>
      </c>
      <c r="B13" s="2">
        <v>2016</v>
      </c>
      <c r="C13" s="2" t="s">
        <v>38</v>
      </c>
      <c r="D13" s="2">
        <v>42650</v>
      </c>
      <c r="E13" s="4">
        <v>31.9</v>
      </c>
      <c r="F13" s="4">
        <v>29</v>
      </c>
      <c r="G13" s="2"/>
    </row>
    <row r="14" spans="1:7" x14ac:dyDescent="0.2">
      <c r="A14" s="29">
        <v>42671</v>
      </c>
      <c r="B14" s="2">
        <v>2016</v>
      </c>
      <c r="C14" s="2" t="s">
        <v>31</v>
      </c>
      <c r="D14" s="2">
        <v>42671</v>
      </c>
      <c r="E14" s="4">
        <v>32.5</v>
      </c>
      <c r="F14" s="4">
        <v>29.5</v>
      </c>
      <c r="G14" s="2"/>
    </row>
    <row r="15" spans="1:7" x14ac:dyDescent="0.2">
      <c r="A15" s="29">
        <v>42705</v>
      </c>
      <c r="B15" s="2">
        <v>2016</v>
      </c>
      <c r="C15" s="2" t="s">
        <v>39</v>
      </c>
      <c r="D15" s="2">
        <v>42705</v>
      </c>
      <c r="E15" s="4">
        <v>33.1</v>
      </c>
      <c r="F15" s="4">
        <v>24.7</v>
      </c>
    </row>
    <row r="16" spans="1:7" x14ac:dyDescent="0.2">
      <c r="A16" s="29">
        <v>42734</v>
      </c>
      <c r="B16" s="2">
        <v>2016</v>
      </c>
      <c r="C16" s="2" t="s">
        <v>32</v>
      </c>
      <c r="D16" s="2">
        <v>42734</v>
      </c>
      <c r="E16" s="4">
        <v>32</v>
      </c>
      <c r="F16" s="4">
        <v>25.8</v>
      </c>
    </row>
    <row r="17" spans="1:6" x14ac:dyDescent="0.2">
      <c r="A17" s="29">
        <v>42761</v>
      </c>
      <c r="B17" s="2">
        <v>2017</v>
      </c>
      <c r="C17" s="2" t="s">
        <v>33</v>
      </c>
      <c r="D17" s="2">
        <v>42764</v>
      </c>
      <c r="E17" s="4">
        <v>31</v>
      </c>
      <c r="F17" s="4">
        <v>27.6</v>
      </c>
    </row>
    <row r="18" spans="1:6" x14ac:dyDescent="0.2">
      <c r="A18" s="29">
        <v>42796</v>
      </c>
      <c r="B18" s="2">
        <v>2017</v>
      </c>
      <c r="C18" s="2" t="s">
        <v>40</v>
      </c>
      <c r="D18" s="2">
        <v>42796</v>
      </c>
      <c r="E18" s="4">
        <v>30.8</v>
      </c>
      <c r="F18" s="4">
        <v>22.4</v>
      </c>
    </row>
    <row r="19" spans="1:6" x14ac:dyDescent="0.2">
      <c r="A19" s="29">
        <v>42823</v>
      </c>
      <c r="B19" s="2">
        <v>2017</v>
      </c>
      <c r="C19" s="2" t="s">
        <v>34</v>
      </c>
      <c r="D19" s="2">
        <v>42823</v>
      </c>
      <c r="E19" s="4">
        <v>29.7</v>
      </c>
      <c r="F19" s="4">
        <v>20.100000000000001</v>
      </c>
    </row>
    <row r="20" spans="1:6" x14ac:dyDescent="0.2">
      <c r="A20" s="29">
        <v>42858</v>
      </c>
      <c r="B20" s="2">
        <v>2017</v>
      </c>
      <c r="C20" s="2" t="s">
        <v>35</v>
      </c>
      <c r="D20" s="2">
        <v>42858</v>
      </c>
      <c r="E20" s="4">
        <v>30.2</v>
      </c>
      <c r="F20" s="4">
        <v>20.9</v>
      </c>
    </row>
    <row r="21" spans="1:6" x14ac:dyDescent="0.2">
      <c r="A21" s="29">
        <v>42901</v>
      </c>
      <c r="B21" s="2">
        <v>2017</v>
      </c>
      <c r="C21" s="2" t="s">
        <v>36</v>
      </c>
      <c r="D21" s="2">
        <v>42901</v>
      </c>
      <c r="E21" s="4">
        <v>32</v>
      </c>
      <c r="F21" s="4">
        <v>15.7</v>
      </c>
    </row>
    <row r="22" spans="1:6" x14ac:dyDescent="0.2">
      <c r="A22" s="29">
        <v>42937</v>
      </c>
      <c r="B22" s="2">
        <v>2017</v>
      </c>
      <c r="C22" s="2" t="s">
        <v>41</v>
      </c>
      <c r="D22" s="2">
        <v>42937</v>
      </c>
      <c r="E22" s="4">
        <v>30.6</v>
      </c>
      <c r="F22" s="4">
        <v>27.9</v>
      </c>
    </row>
    <row r="23" spans="1:6" x14ac:dyDescent="0.2">
      <c r="A23" s="29">
        <v>42963</v>
      </c>
      <c r="B23" s="2">
        <v>2017</v>
      </c>
      <c r="C23" s="2" t="s">
        <v>37</v>
      </c>
      <c r="D23" s="2">
        <v>42963</v>
      </c>
    </row>
    <row r="24" spans="1:6" x14ac:dyDescent="0.2">
      <c r="A24" s="29">
        <v>42992</v>
      </c>
      <c r="B24" s="2">
        <v>2017</v>
      </c>
      <c r="C24" s="2" t="s">
        <v>38</v>
      </c>
      <c r="D24" s="2">
        <v>42992</v>
      </c>
      <c r="E24" s="4">
        <f>AVERAGE(E5:E22)</f>
        <v>31.472222222222221</v>
      </c>
      <c r="F24" s="4">
        <f>AVERAGE(F5:F22)</f>
        <v>25.105555555555554</v>
      </c>
    </row>
    <row r="25" spans="1:6" x14ac:dyDescent="0.2">
      <c r="A25" s="29">
        <v>43035</v>
      </c>
      <c r="B25" s="2">
        <v>2017</v>
      </c>
      <c r="C25" s="2" t="s">
        <v>31</v>
      </c>
      <c r="D25" s="2">
        <v>43035</v>
      </c>
      <c r="E25" s="4">
        <f>STDEV(E5:E22)</f>
        <v>0.98147880954953448</v>
      </c>
      <c r="F25" s="4">
        <f>STDEV(F5:F22)</f>
        <v>3.6017107409449061</v>
      </c>
    </row>
    <row r="26" spans="1:6" x14ac:dyDescent="0.2">
      <c r="A26" s="29">
        <v>43060</v>
      </c>
      <c r="B26" s="2">
        <v>2017</v>
      </c>
      <c r="C26" s="2" t="s">
        <v>39</v>
      </c>
      <c r="D26" s="2">
        <v>43060</v>
      </c>
      <c r="E26" s="4">
        <f>SQRT(18)</f>
        <v>4.2426406871192848</v>
      </c>
      <c r="F26" s="4">
        <f>SQRT(18)</f>
        <v>4.2426406871192848</v>
      </c>
    </row>
    <row r="27" spans="1:6" x14ac:dyDescent="0.2">
      <c r="A27" s="29">
        <v>43103</v>
      </c>
      <c r="B27" s="2">
        <v>2018</v>
      </c>
      <c r="C27" s="2" t="s">
        <v>33</v>
      </c>
      <c r="D27" s="2">
        <v>43103</v>
      </c>
      <c r="E27" s="4">
        <f>E25/E26</f>
        <v>0.23133677394112528</v>
      </c>
      <c r="F27" s="4">
        <f>F25/F26</f>
        <v>0.8489313629315226</v>
      </c>
    </row>
    <row r="28" spans="1:6" x14ac:dyDescent="0.2">
      <c r="A28" s="29">
        <v>43145</v>
      </c>
      <c r="B28" s="2">
        <v>2018</v>
      </c>
      <c r="C28" s="2" t="s">
        <v>40</v>
      </c>
      <c r="D28" s="2">
        <v>43145</v>
      </c>
    </row>
    <row r="29" spans="1:6" x14ac:dyDescent="0.2">
      <c r="A29" s="29">
        <v>43193</v>
      </c>
      <c r="B29" s="2">
        <v>2018</v>
      </c>
      <c r="C29" s="2" t="s">
        <v>35</v>
      </c>
      <c r="D29" s="2">
        <v>43193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720D3-C9B7-494E-A7DB-8F6F14BFA4FE}">
  <dimension ref="A1:A136"/>
  <sheetViews>
    <sheetView tabSelected="1" workbookViewId="0"/>
  </sheetViews>
  <sheetFormatPr defaultRowHeight="12.75" x14ac:dyDescent="0.2"/>
  <cols>
    <col min="1" max="16384" width="9.140625" style="1"/>
  </cols>
  <sheetData>
    <row r="1" spans="1:1" x14ac:dyDescent="0.2">
      <c r="A1" s="135" t="s">
        <v>182</v>
      </c>
    </row>
    <row r="2" spans="1:1" x14ac:dyDescent="0.2">
      <c r="A2" s="1" t="s">
        <v>175</v>
      </c>
    </row>
    <row r="3" spans="1:1" x14ac:dyDescent="0.2">
      <c r="A3" s="1" t="s">
        <v>176</v>
      </c>
    </row>
    <row r="4" spans="1:1" x14ac:dyDescent="0.2">
      <c r="A4" s="1" t="s">
        <v>177</v>
      </c>
    </row>
    <row r="5" spans="1:1" x14ac:dyDescent="0.2">
      <c r="A5" s="1" t="s">
        <v>178</v>
      </c>
    </row>
    <row r="6" spans="1:1" ht="14.25" x14ac:dyDescent="0.2">
      <c r="A6" s="1" t="s">
        <v>179</v>
      </c>
    </row>
    <row r="7" spans="1:1" x14ac:dyDescent="0.2">
      <c r="A7" s="1" t="s">
        <v>180</v>
      </c>
    </row>
    <row r="8" spans="1:1" x14ac:dyDescent="0.2">
      <c r="A8" s="1" t="s">
        <v>181</v>
      </c>
    </row>
    <row r="10" spans="1:1" x14ac:dyDescent="0.2">
      <c r="A10" s="135" t="s">
        <v>183</v>
      </c>
    </row>
    <row r="11" spans="1:1" x14ac:dyDescent="0.2">
      <c r="A11" s="1" t="s">
        <v>175</v>
      </c>
    </row>
    <row r="12" spans="1:1" x14ac:dyDescent="0.2">
      <c r="A12" s="1" t="s">
        <v>185</v>
      </c>
    </row>
    <row r="13" spans="1:1" x14ac:dyDescent="0.2">
      <c r="A13" s="1" t="s">
        <v>186</v>
      </c>
    </row>
    <row r="14" spans="1:1" ht="15" x14ac:dyDescent="0.25">
      <c r="A14" s="1" t="s">
        <v>187</v>
      </c>
    </row>
    <row r="15" spans="1:1" ht="15" x14ac:dyDescent="0.25">
      <c r="A15" s="1" t="s">
        <v>189</v>
      </c>
    </row>
    <row r="16" spans="1:1" ht="15" x14ac:dyDescent="0.25">
      <c r="A16" s="1" t="s">
        <v>188</v>
      </c>
    </row>
    <row r="17" spans="1:1" ht="15" x14ac:dyDescent="0.25">
      <c r="A17" s="1" t="s">
        <v>190</v>
      </c>
    </row>
    <row r="18" spans="1:1" x14ac:dyDescent="0.2">
      <c r="A18" s="1" t="s">
        <v>191</v>
      </c>
    </row>
    <row r="19" spans="1:1" x14ac:dyDescent="0.2">
      <c r="A19" s="1" t="s">
        <v>181</v>
      </c>
    </row>
    <row r="20" spans="1:1" x14ac:dyDescent="0.2">
      <c r="A20" s="1" t="s">
        <v>193</v>
      </c>
    </row>
    <row r="22" spans="1:1" x14ac:dyDescent="0.2">
      <c r="A22" s="135" t="s">
        <v>192</v>
      </c>
    </row>
    <row r="23" spans="1:1" x14ac:dyDescent="0.2">
      <c r="A23" s="1" t="s">
        <v>194</v>
      </c>
    </row>
    <row r="24" spans="1:1" x14ac:dyDescent="0.2">
      <c r="A24" s="1" t="s">
        <v>196</v>
      </c>
    </row>
    <row r="25" spans="1:1" x14ac:dyDescent="0.2">
      <c r="A25" s="1" t="s">
        <v>195</v>
      </c>
    </row>
    <row r="26" spans="1:1" x14ac:dyDescent="0.2">
      <c r="A26" s="1" t="s">
        <v>197</v>
      </c>
    </row>
    <row r="27" spans="1:1" x14ac:dyDescent="0.2">
      <c r="A27" s="1" t="s">
        <v>198</v>
      </c>
    </row>
    <row r="28" spans="1:1" x14ac:dyDescent="0.2">
      <c r="A28" s="1" t="s">
        <v>199</v>
      </c>
    </row>
    <row r="29" spans="1:1" x14ac:dyDescent="0.2">
      <c r="A29" s="1" t="s">
        <v>200</v>
      </c>
    </row>
    <row r="30" spans="1:1" x14ac:dyDescent="0.2">
      <c r="A30" s="1" t="s">
        <v>201</v>
      </c>
    </row>
    <row r="31" spans="1:1" x14ac:dyDescent="0.2">
      <c r="A31" s="1" t="s">
        <v>202</v>
      </c>
    </row>
    <row r="32" spans="1:1" x14ac:dyDescent="0.2">
      <c r="A32" s="1" t="s">
        <v>203</v>
      </c>
    </row>
    <row r="33" spans="1:1" x14ac:dyDescent="0.2">
      <c r="A33" s="1" t="s">
        <v>209</v>
      </c>
    </row>
    <row r="34" spans="1:1" x14ac:dyDescent="0.2">
      <c r="A34" s="35" t="s">
        <v>204</v>
      </c>
    </row>
    <row r="35" spans="1:1" x14ac:dyDescent="0.2">
      <c r="A35" s="1" t="s">
        <v>205</v>
      </c>
    </row>
    <row r="36" spans="1:1" x14ac:dyDescent="0.2">
      <c r="A36" s="1" t="s">
        <v>206</v>
      </c>
    </row>
    <row r="37" spans="1:1" x14ac:dyDescent="0.2">
      <c r="A37" s="1" t="s">
        <v>207</v>
      </c>
    </row>
    <row r="39" spans="1:1" x14ac:dyDescent="0.2">
      <c r="A39" s="135" t="s">
        <v>208</v>
      </c>
    </row>
    <row r="40" spans="1:1" x14ac:dyDescent="0.2">
      <c r="A40" s="1" t="s">
        <v>210</v>
      </c>
    </row>
    <row r="41" spans="1:1" x14ac:dyDescent="0.2">
      <c r="A41" s="1" t="s">
        <v>211</v>
      </c>
    </row>
    <row r="42" spans="1:1" x14ac:dyDescent="0.2">
      <c r="A42" s="1" t="s">
        <v>212</v>
      </c>
    </row>
    <row r="43" spans="1:1" x14ac:dyDescent="0.2">
      <c r="A43" s="1" t="s">
        <v>213</v>
      </c>
    </row>
    <row r="44" spans="1:1" x14ac:dyDescent="0.2">
      <c r="A44" s="1" t="s">
        <v>214</v>
      </c>
    </row>
    <row r="45" spans="1:1" x14ac:dyDescent="0.2">
      <c r="A45" s="1" t="s">
        <v>215</v>
      </c>
    </row>
    <row r="46" spans="1:1" x14ac:dyDescent="0.2">
      <c r="A46" s="1" t="s">
        <v>216</v>
      </c>
    </row>
    <row r="47" spans="1:1" x14ac:dyDescent="0.2">
      <c r="A47" s="1" t="s">
        <v>217</v>
      </c>
    </row>
    <row r="48" spans="1:1" x14ac:dyDescent="0.2">
      <c r="A48" s="1" t="s">
        <v>218</v>
      </c>
    </row>
    <row r="49" spans="1:1" x14ac:dyDescent="0.2">
      <c r="A49" s="1" t="s">
        <v>219</v>
      </c>
    </row>
    <row r="50" spans="1:1" x14ac:dyDescent="0.2">
      <c r="A50" s="1" t="s">
        <v>220</v>
      </c>
    </row>
    <row r="51" spans="1:1" x14ac:dyDescent="0.2">
      <c r="A51" s="1" t="s">
        <v>221</v>
      </c>
    </row>
    <row r="52" spans="1:1" ht="14.25" x14ac:dyDescent="0.2">
      <c r="A52" s="1" t="s">
        <v>222</v>
      </c>
    </row>
    <row r="53" spans="1:1" ht="14.25" x14ac:dyDescent="0.2">
      <c r="A53" s="1" t="s">
        <v>223</v>
      </c>
    </row>
    <row r="54" spans="1:1" x14ac:dyDescent="0.2">
      <c r="A54" s="1" t="s">
        <v>224</v>
      </c>
    </row>
    <row r="56" spans="1:1" x14ac:dyDescent="0.2">
      <c r="A56" s="135" t="s">
        <v>225</v>
      </c>
    </row>
    <row r="57" spans="1:1" x14ac:dyDescent="0.2">
      <c r="A57" s="1" t="s">
        <v>175</v>
      </c>
    </row>
    <row r="58" spans="1:1" x14ac:dyDescent="0.2">
      <c r="A58" s="1" t="s">
        <v>176</v>
      </c>
    </row>
    <row r="59" spans="1:1" x14ac:dyDescent="0.2">
      <c r="A59" s="1" t="s">
        <v>177</v>
      </c>
    </row>
    <row r="60" spans="1:1" x14ac:dyDescent="0.2">
      <c r="A60" s="1" t="s">
        <v>178</v>
      </c>
    </row>
    <row r="61" spans="1:1" x14ac:dyDescent="0.2">
      <c r="A61" s="1" t="s">
        <v>181</v>
      </c>
    </row>
    <row r="62" spans="1:1" x14ac:dyDescent="0.2">
      <c r="A62" s="1" t="s">
        <v>226</v>
      </c>
    </row>
    <row r="64" spans="1:1" x14ac:dyDescent="0.2">
      <c r="A64" s="135" t="s">
        <v>229</v>
      </c>
    </row>
    <row r="65" spans="1:1" x14ac:dyDescent="0.2">
      <c r="A65" s="1" t="s">
        <v>175</v>
      </c>
    </row>
    <row r="66" spans="1:1" x14ac:dyDescent="0.2">
      <c r="A66" s="1" t="s">
        <v>227</v>
      </c>
    </row>
    <row r="67" spans="1:1" x14ac:dyDescent="0.2">
      <c r="A67" s="1" t="s">
        <v>228</v>
      </c>
    </row>
    <row r="69" spans="1:1" x14ac:dyDescent="0.2">
      <c r="A69" s="135" t="s">
        <v>230</v>
      </c>
    </row>
    <row r="70" spans="1:1" x14ac:dyDescent="0.2">
      <c r="A70" s="1" t="s">
        <v>231</v>
      </c>
    </row>
    <row r="71" spans="1:1" x14ac:dyDescent="0.2">
      <c r="A71" s="1" t="s">
        <v>232</v>
      </c>
    </row>
    <row r="72" spans="1:1" x14ac:dyDescent="0.2">
      <c r="A72" s="1" t="s">
        <v>233</v>
      </c>
    </row>
    <row r="73" spans="1:1" x14ac:dyDescent="0.2">
      <c r="A73" s="1" t="s">
        <v>234</v>
      </c>
    </row>
    <row r="75" spans="1:1" x14ac:dyDescent="0.2">
      <c r="A75" s="135" t="s">
        <v>235</v>
      </c>
    </row>
    <row r="76" spans="1:1" x14ac:dyDescent="0.2">
      <c r="A76" s="1" t="s">
        <v>236</v>
      </c>
    </row>
    <row r="77" spans="1:1" x14ac:dyDescent="0.2">
      <c r="A77" s="1" t="s">
        <v>237</v>
      </c>
    </row>
    <row r="78" spans="1:1" x14ac:dyDescent="0.2">
      <c r="A78" s="1" t="s">
        <v>238</v>
      </c>
    </row>
    <row r="79" spans="1:1" x14ac:dyDescent="0.2">
      <c r="A79" s="1" t="s">
        <v>239</v>
      </c>
    </row>
    <row r="80" spans="1:1" x14ac:dyDescent="0.2">
      <c r="A80" s="1" t="s">
        <v>240</v>
      </c>
    </row>
    <row r="81" spans="1:1" x14ac:dyDescent="0.2">
      <c r="A81" s="1" t="s">
        <v>241</v>
      </c>
    </row>
    <row r="82" spans="1:1" x14ac:dyDescent="0.2">
      <c r="A82" s="1" t="s">
        <v>242</v>
      </c>
    </row>
    <row r="83" spans="1:1" x14ac:dyDescent="0.2">
      <c r="A83" s="1" t="s">
        <v>243</v>
      </c>
    </row>
    <row r="84" spans="1:1" x14ac:dyDescent="0.2">
      <c r="A84" s="1" t="s">
        <v>186</v>
      </c>
    </row>
    <row r="85" spans="1:1" ht="15" x14ac:dyDescent="0.25">
      <c r="A85" s="1" t="s">
        <v>187</v>
      </c>
    </row>
    <row r="86" spans="1:1" ht="15" x14ac:dyDescent="0.25">
      <c r="A86" s="1" t="s">
        <v>189</v>
      </c>
    </row>
    <row r="87" spans="1:1" ht="15" x14ac:dyDescent="0.25">
      <c r="A87" s="1" t="s">
        <v>188</v>
      </c>
    </row>
    <row r="88" spans="1:1" ht="15" x14ac:dyDescent="0.25">
      <c r="A88" s="1" t="s">
        <v>190</v>
      </c>
    </row>
    <row r="89" spans="1:1" x14ac:dyDescent="0.2">
      <c r="A89" s="1" t="s">
        <v>191</v>
      </c>
    </row>
    <row r="90" spans="1:1" x14ac:dyDescent="0.2">
      <c r="A90" s="1" t="s">
        <v>181</v>
      </c>
    </row>
    <row r="92" spans="1:1" x14ac:dyDescent="0.2">
      <c r="A92" s="135" t="s">
        <v>244</v>
      </c>
    </row>
    <row r="130" spans="1:1" x14ac:dyDescent="0.2">
      <c r="A130" s="135" t="s">
        <v>245</v>
      </c>
    </row>
    <row r="131" spans="1:1" x14ac:dyDescent="0.2">
      <c r="A131" s="1" t="s">
        <v>231</v>
      </c>
    </row>
    <row r="132" spans="1:1" x14ac:dyDescent="0.2">
      <c r="A132" s="1" t="s">
        <v>232</v>
      </c>
    </row>
    <row r="133" spans="1:1" x14ac:dyDescent="0.2">
      <c r="A133" s="1" t="s">
        <v>233</v>
      </c>
    </row>
    <row r="134" spans="1:1" x14ac:dyDescent="0.2">
      <c r="A134" s="1" t="s">
        <v>246</v>
      </c>
    </row>
    <row r="135" spans="1:1" x14ac:dyDescent="0.2">
      <c r="A135" s="1" t="s">
        <v>247</v>
      </c>
    </row>
    <row r="136" spans="1:1" x14ac:dyDescent="0.2">
      <c r="A136" s="1" t="s">
        <v>248</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DD17C-7731-4A78-BA24-22441840904F}">
  <dimension ref="A1:V49"/>
  <sheetViews>
    <sheetView workbookViewId="0"/>
  </sheetViews>
  <sheetFormatPr defaultRowHeight="12.75" x14ac:dyDescent="0.2"/>
  <cols>
    <col min="1" max="1" width="9.140625" style="2"/>
    <col min="2" max="2" width="10.140625" style="36" bestFit="1" customWidth="1"/>
    <col min="3" max="6" width="12.7109375" style="1" customWidth="1"/>
    <col min="7" max="7" width="13" style="1" customWidth="1"/>
    <col min="8" max="16384" width="9.140625" style="1"/>
  </cols>
  <sheetData>
    <row r="1" spans="1:22" ht="25.5" x14ac:dyDescent="0.2">
      <c r="A1" s="69" t="s">
        <v>75</v>
      </c>
      <c r="B1" s="75" t="s">
        <v>49</v>
      </c>
      <c r="C1" s="15" t="s">
        <v>161</v>
      </c>
      <c r="D1" s="15" t="s">
        <v>169</v>
      </c>
      <c r="E1" s="15" t="s">
        <v>162</v>
      </c>
      <c r="F1" s="15" t="s">
        <v>168</v>
      </c>
      <c r="G1" s="15" t="s">
        <v>163</v>
      </c>
      <c r="H1" s="15" t="s">
        <v>164</v>
      </c>
      <c r="I1" s="15" t="s">
        <v>47</v>
      </c>
      <c r="K1" s="1" t="s">
        <v>121</v>
      </c>
      <c r="L1" s="9" t="s">
        <v>128</v>
      </c>
      <c r="N1" s="2"/>
      <c r="O1" s="2"/>
      <c r="P1" s="2"/>
      <c r="Q1" s="2"/>
      <c r="R1" s="2"/>
      <c r="S1" s="2"/>
      <c r="T1" s="2"/>
      <c r="U1" s="2"/>
      <c r="V1" s="2"/>
    </row>
    <row r="2" spans="1:22" x14ac:dyDescent="0.2">
      <c r="A2" s="2" t="s">
        <v>0</v>
      </c>
      <c r="B2" s="29">
        <v>42307</v>
      </c>
      <c r="C2" s="4">
        <v>1.07</v>
      </c>
      <c r="D2" s="4">
        <v>1.67</v>
      </c>
      <c r="E2" s="4">
        <v>6.839999999999999</v>
      </c>
      <c r="F2" s="4">
        <v>11.74</v>
      </c>
      <c r="G2" s="4">
        <v>21.819999999999997</v>
      </c>
      <c r="H2" s="4">
        <v>0.93832861611798013</v>
      </c>
      <c r="I2" s="4">
        <v>23.418098039215675</v>
      </c>
      <c r="K2" s="69" t="s">
        <v>75</v>
      </c>
      <c r="L2" s="9"/>
      <c r="M2" s="1" t="s">
        <v>122</v>
      </c>
      <c r="N2" s="2" t="s">
        <v>69</v>
      </c>
      <c r="O2" s="2"/>
      <c r="P2" s="2" t="s">
        <v>123</v>
      </c>
      <c r="Q2" s="2"/>
      <c r="R2" s="2" t="s">
        <v>70</v>
      </c>
      <c r="S2" s="2"/>
      <c r="T2" s="2" t="s">
        <v>124</v>
      </c>
      <c r="U2" s="2"/>
      <c r="V2" s="2" t="s">
        <v>71</v>
      </c>
    </row>
    <row r="3" spans="1:22" x14ac:dyDescent="0.2">
      <c r="A3" s="2" t="s">
        <v>0</v>
      </c>
      <c r="B3" s="29">
        <v>42342</v>
      </c>
      <c r="C3" s="4">
        <v>0</v>
      </c>
      <c r="D3" s="4">
        <v>0</v>
      </c>
      <c r="E3" s="4">
        <v>5.9899999999999993</v>
      </c>
      <c r="F3" s="4">
        <v>11.99</v>
      </c>
      <c r="G3" s="4">
        <v>23.49</v>
      </c>
      <c r="H3" s="4">
        <v>0.70379965457685667</v>
      </c>
      <c r="I3" s="4">
        <v>26.239061538461542</v>
      </c>
      <c r="K3" s="2" t="s">
        <v>0</v>
      </c>
      <c r="L3" s="2" t="s">
        <v>69</v>
      </c>
      <c r="M3" s="1" t="s">
        <v>125</v>
      </c>
      <c r="N3" s="2">
        <v>1</v>
      </c>
      <c r="O3" s="2"/>
      <c r="P3" s="76">
        <v>0.878</v>
      </c>
      <c r="Q3" s="2"/>
      <c r="R3" s="2">
        <v>0.152</v>
      </c>
      <c r="S3" s="2"/>
      <c r="T3" s="2">
        <v>4.2999999999999997E-2</v>
      </c>
      <c r="U3" s="2"/>
      <c r="V3" s="2">
        <v>1.9E-2</v>
      </c>
    </row>
    <row r="4" spans="1:22" x14ac:dyDescent="0.2">
      <c r="A4" s="2" t="s">
        <v>0</v>
      </c>
      <c r="B4" s="29">
        <v>42368</v>
      </c>
      <c r="C4" s="4">
        <v>0</v>
      </c>
      <c r="D4" s="4">
        <v>0</v>
      </c>
      <c r="E4" s="4">
        <v>4.1400000000000006</v>
      </c>
      <c r="F4" s="4">
        <v>12.590000000000002</v>
      </c>
      <c r="G4" s="4">
        <v>24.039999999999996</v>
      </c>
      <c r="H4" s="4">
        <v>0.86363636363636365</v>
      </c>
      <c r="I4" s="4">
        <v>24.452959999999994</v>
      </c>
      <c r="K4" s="2" t="s">
        <v>0</v>
      </c>
      <c r="M4" s="1" t="s">
        <v>126</v>
      </c>
      <c r="N4" s="2" t="s">
        <v>127</v>
      </c>
      <c r="O4" s="2"/>
      <c r="P4" s="76">
        <v>1E-3</v>
      </c>
      <c r="Q4" s="2"/>
      <c r="R4" s="2">
        <v>6.6000000000000003E-2</v>
      </c>
      <c r="S4" s="2"/>
      <c r="T4" s="2">
        <v>0.33700000000000002</v>
      </c>
      <c r="U4" s="2"/>
      <c r="V4" s="2">
        <v>0.53500000000000003</v>
      </c>
    </row>
    <row r="5" spans="1:22" x14ac:dyDescent="0.2">
      <c r="A5" s="2" t="s">
        <v>0</v>
      </c>
      <c r="B5" s="29">
        <v>42398</v>
      </c>
      <c r="C5" s="4">
        <v>0</v>
      </c>
      <c r="D5" s="4">
        <v>0</v>
      </c>
      <c r="E5" s="4">
        <v>5.92</v>
      </c>
      <c r="F5" s="4">
        <v>15.510000000000002</v>
      </c>
      <c r="G5" s="4">
        <v>26.95</v>
      </c>
      <c r="H5" s="4">
        <v>0.84938271604938265</v>
      </c>
      <c r="I5" s="4">
        <v>24.672202439024389</v>
      </c>
      <c r="K5" s="2" t="s">
        <v>0</v>
      </c>
      <c r="N5" s="2"/>
      <c r="O5" s="2"/>
      <c r="P5" s="2"/>
      <c r="Q5" s="2"/>
      <c r="R5" s="2"/>
      <c r="S5" s="2"/>
      <c r="T5" s="2"/>
      <c r="U5" s="2"/>
      <c r="V5" s="2"/>
    </row>
    <row r="6" spans="1:22" x14ac:dyDescent="0.2">
      <c r="A6" s="2" t="s">
        <v>0</v>
      </c>
      <c r="B6" s="29">
        <v>42436</v>
      </c>
      <c r="C6" s="4">
        <v>0.16</v>
      </c>
      <c r="D6" s="4">
        <v>0.67</v>
      </c>
      <c r="E6" s="4">
        <v>5.14</v>
      </c>
      <c r="F6" s="4">
        <v>14.599999999999994</v>
      </c>
      <c r="G6" s="4">
        <v>28.27000000000001</v>
      </c>
      <c r="H6" s="4">
        <v>1.6794504181600955</v>
      </c>
      <c r="I6" s="4">
        <v>18.19617692307693</v>
      </c>
      <c r="K6" s="2" t="s">
        <v>0</v>
      </c>
      <c r="L6" s="2" t="s">
        <v>123</v>
      </c>
      <c r="M6" s="1" t="s">
        <v>125</v>
      </c>
      <c r="N6" s="76">
        <v>0.878</v>
      </c>
      <c r="O6" s="2"/>
      <c r="P6" s="2">
        <v>1</v>
      </c>
      <c r="Q6" s="2"/>
      <c r="R6" s="2">
        <v>0.10199999999999999</v>
      </c>
      <c r="S6" s="2"/>
      <c r="T6" s="2">
        <v>1.2999999999999999E-2</v>
      </c>
      <c r="U6" s="2"/>
      <c r="V6" s="2">
        <v>3.1E-2</v>
      </c>
    </row>
    <row r="7" spans="1:22" x14ac:dyDescent="0.2">
      <c r="A7" s="2" t="s">
        <v>0</v>
      </c>
      <c r="B7" s="29">
        <v>42466</v>
      </c>
      <c r="C7" s="4">
        <v>0.36</v>
      </c>
      <c r="D7" s="4">
        <v>0.36</v>
      </c>
      <c r="E7" s="4">
        <v>3.4000000000000004</v>
      </c>
      <c r="F7" s="4">
        <v>13.18</v>
      </c>
      <c r="G7" s="4">
        <v>27.000000000000007</v>
      </c>
      <c r="H7" s="4">
        <v>1.3934877321715202</v>
      </c>
      <c r="I7" s="4">
        <v>21.486102127659578</v>
      </c>
      <c r="K7" s="2" t="s">
        <v>0</v>
      </c>
      <c r="M7" s="1" t="s">
        <v>126</v>
      </c>
      <c r="N7" s="76">
        <v>1E-3</v>
      </c>
      <c r="O7" s="2"/>
      <c r="P7" s="2" t="s">
        <v>127</v>
      </c>
      <c r="Q7" s="2"/>
      <c r="R7" s="2">
        <v>0.13800000000000001</v>
      </c>
      <c r="S7" s="2"/>
      <c r="T7" s="2">
        <v>0.60399999999999998</v>
      </c>
      <c r="U7" s="2"/>
      <c r="V7" s="2">
        <v>0.41799999999999998</v>
      </c>
    </row>
    <row r="8" spans="1:22" x14ac:dyDescent="0.2">
      <c r="A8" s="2" t="s">
        <v>0</v>
      </c>
      <c r="B8" s="29">
        <v>42494</v>
      </c>
      <c r="C8" s="4">
        <v>0</v>
      </c>
      <c r="D8" s="4">
        <v>0</v>
      </c>
      <c r="E8" s="4">
        <v>3.1300000000000003</v>
      </c>
      <c r="F8" s="4">
        <v>10.819999999999997</v>
      </c>
      <c r="G8" s="4">
        <v>26.190000000000005</v>
      </c>
      <c r="H8" s="4">
        <v>1.6307208057916274</v>
      </c>
      <c r="I8" s="4">
        <v>16.32866666666666</v>
      </c>
      <c r="K8" s="2" t="s">
        <v>0</v>
      </c>
      <c r="N8" s="2"/>
      <c r="O8" s="2"/>
      <c r="P8" s="2"/>
      <c r="Q8" s="2"/>
      <c r="R8" s="2"/>
      <c r="S8" s="2"/>
      <c r="T8" s="2"/>
      <c r="U8" s="2"/>
      <c r="V8" s="2"/>
    </row>
    <row r="9" spans="1:22" x14ac:dyDescent="0.2">
      <c r="A9" s="2" t="s">
        <v>0</v>
      </c>
      <c r="B9" s="29">
        <v>42522</v>
      </c>
      <c r="C9" s="4">
        <v>0</v>
      </c>
      <c r="D9" s="4">
        <v>0.23</v>
      </c>
      <c r="E9" s="4">
        <v>1.6099999999999999</v>
      </c>
      <c r="F9" s="4">
        <v>9.2099999999999973</v>
      </c>
      <c r="G9" s="4">
        <v>21.849999999999994</v>
      </c>
      <c r="H9" s="4">
        <v>1.8791511643929999</v>
      </c>
      <c r="I9" s="4">
        <v>17.704455555555551</v>
      </c>
      <c r="K9" s="2" t="s">
        <v>0</v>
      </c>
      <c r="L9" s="2" t="s">
        <v>70</v>
      </c>
      <c r="M9" s="1" t="s">
        <v>125</v>
      </c>
      <c r="N9" s="2">
        <v>0.152</v>
      </c>
      <c r="O9" s="2"/>
      <c r="P9" s="2">
        <v>0.10199999999999999</v>
      </c>
      <c r="Q9" s="2"/>
      <c r="R9" s="2">
        <v>1</v>
      </c>
      <c r="S9" s="2"/>
      <c r="T9" s="76">
        <v>0.44500000000000001</v>
      </c>
      <c r="U9" s="2"/>
      <c r="V9" s="2">
        <v>5.8000000000000003E-2</v>
      </c>
    </row>
    <row r="10" spans="1:22" x14ac:dyDescent="0.2">
      <c r="A10" s="2" t="s">
        <v>0</v>
      </c>
      <c r="B10" s="29">
        <v>42545</v>
      </c>
      <c r="C10" s="4">
        <v>0.1</v>
      </c>
      <c r="D10" s="4">
        <v>0.1</v>
      </c>
      <c r="E10" s="4">
        <v>1.79</v>
      </c>
      <c r="F10" s="4">
        <v>6.8700000000000019</v>
      </c>
      <c r="G10" s="4">
        <v>20.09</v>
      </c>
      <c r="H10" s="4">
        <v>0.81823979591836726</v>
      </c>
      <c r="I10" s="4">
        <v>20.325554166666667</v>
      </c>
      <c r="K10" s="2" t="s">
        <v>0</v>
      </c>
      <c r="M10" s="1" t="s">
        <v>126</v>
      </c>
      <c r="N10" s="2">
        <v>6.6000000000000003E-2</v>
      </c>
      <c r="O10" s="2"/>
      <c r="P10" s="2">
        <v>0.13800000000000001</v>
      </c>
      <c r="Q10" s="2"/>
      <c r="R10" s="2" t="s">
        <v>127</v>
      </c>
      <c r="S10" s="2"/>
      <c r="T10" s="76">
        <v>1E-3</v>
      </c>
      <c r="U10" s="2"/>
      <c r="V10" s="2">
        <v>0.26700000000000002</v>
      </c>
    </row>
    <row r="11" spans="1:22" x14ac:dyDescent="0.2">
      <c r="A11" s="2" t="s">
        <v>0</v>
      </c>
      <c r="B11" s="29">
        <v>42586</v>
      </c>
      <c r="C11" s="4">
        <v>0</v>
      </c>
      <c r="D11" s="4">
        <v>0.67</v>
      </c>
      <c r="E11" s="4">
        <v>1.8199999999999998</v>
      </c>
      <c r="F11" s="4">
        <v>5.8999999999999986</v>
      </c>
      <c r="G11" s="4">
        <v>16.679999999999996</v>
      </c>
      <c r="H11" s="4">
        <v>1.0812217979868102</v>
      </c>
      <c r="I11" s="4">
        <v>33.90265217391304</v>
      </c>
      <c r="K11" s="2" t="s">
        <v>0</v>
      </c>
      <c r="N11" s="2"/>
      <c r="O11" s="2"/>
      <c r="P11" s="2"/>
      <c r="Q11" s="2"/>
      <c r="R11" s="2"/>
      <c r="S11" s="2"/>
      <c r="T11" s="2"/>
      <c r="U11" s="2"/>
      <c r="V11" s="2"/>
    </row>
    <row r="12" spans="1:22" x14ac:dyDescent="0.2">
      <c r="A12" s="2" t="s">
        <v>0</v>
      </c>
      <c r="B12" s="29">
        <v>42629</v>
      </c>
      <c r="C12" s="4">
        <v>0.03</v>
      </c>
      <c r="D12" s="4">
        <v>0.03</v>
      </c>
      <c r="E12" s="4">
        <v>2.4499999999999997</v>
      </c>
      <c r="F12" s="4">
        <v>6.3900000000000015</v>
      </c>
      <c r="G12" s="4">
        <v>15.339999999999995</v>
      </c>
      <c r="H12" s="4">
        <v>1.3142839937372033</v>
      </c>
      <c r="I12" s="4">
        <v>35.410093877551034</v>
      </c>
      <c r="K12" s="2" t="s">
        <v>0</v>
      </c>
      <c r="L12" s="2" t="s">
        <v>124</v>
      </c>
      <c r="M12" s="1" t="s">
        <v>125</v>
      </c>
      <c r="N12" s="2">
        <v>4.2999999999999997E-2</v>
      </c>
      <c r="O12" s="2"/>
      <c r="P12" s="2">
        <v>1.2999999999999999E-2</v>
      </c>
      <c r="Q12" s="2"/>
      <c r="R12" s="76">
        <v>0.44500000000000001</v>
      </c>
      <c r="S12" s="2"/>
      <c r="T12" s="2">
        <v>1</v>
      </c>
      <c r="U12" s="2"/>
      <c r="V12" s="76">
        <v>0.58399999999999996</v>
      </c>
    </row>
    <row r="13" spans="1:22" x14ac:dyDescent="0.2">
      <c r="A13" s="2" t="s">
        <v>0</v>
      </c>
      <c r="B13" s="29">
        <v>42650</v>
      </c>
      <c r="C13" s="4">
        <v>0</v>
      </c>
      <c r="D13" s="4">
        <v>0</v>
      </c>
      <c r="E13" s="4">
        <v>2.9899999999999998</v>
      </c>
      <c r="F13" s="4">
        <v>6.9500000000000011</v>
      </c>
      <c r="G13" s="4">
        <v>13.809999999999999</v>
      </c>
      <c r="H13" s="4">
        <v>0.74265010351966876</v>
      </c>
      <c r="I13" s="4">
        <v>34.600472222222216</v>
      </c>
      <c r="K13" s="2" t="s">
        <v>0</v>
      </c>
      <c r="M13" s="1" t="s">
        <v>126</v>
      </c>
      <c r="N13" s="2">
        <v>0.33700000000000002</v>
      </c>
      <c r="O13" s="2"/>
      <c r="P13" s="2">
        <v>0.60399999999999998</v>
      </c>
      <c r="Q13" s="2"/>
      <c r="R13" s="76">
        <v>1E-3</v>
      </c>
      <c r="S13" s="2"/>
      <c r="T13" s="2" t="s">
        <v>127</v>
      </c>
      <c r="U13" s="2"/>
      <c r="V13" s="76">
        <v>1E-3</v>
      </c>
    </row>
    <row r="14" spans="1:22" x14ac:dyDescent="0.2">
      <c r="A14" s="2" t="s">
        <v>0</v>
      </c>
      <c r="B14" s="29">
        <v>42671</v>
      </c>
      <c r="C14" s="4">
        <v>0.15</v>
      </c>
      <c r="D14" s="4">
        <v>0.15</v>
      </c>
      <c r="E14" s="4">
        <v>4.58</v>
      </c>
      <c r="F14" s="4">
        <v>9.6699999999999964</v>
      </c>
      <c r="G14" s="4">
        <v>16.199999999999996</v>
      </c>
      <c r="H14" s="4">
        <v>1.5202080832332934</v>
      </c>
      <c r="I14" s="4">
        <v>35.224767857142858</v>
      </c>
      <c r="K14" s="2" t="s">
        <v>0</v>
      </c>
      <c r="N14" s="2"/>
      <c r="O14" s="2"/>
      <c r="P14" s="2"/>
      <c r="Q14" s="2"/>
      <c r="R14" s="2"/>
      <c r="S14" s="2"/>
      <c r="T14" s="2"/>
      <c r="U14" s="2"/>
      <c r="V14" s="2"/>
    </row>
    <row r="15" spans="1:22" x14ac:dyDescent="0.2">
      <c r="A15" s="2" t="s">
        <v>0</v>
      </c>
      <c r="B15" s="29">
        <v>42705</v>
      </c>
      <c r="C15" s="4">
        <v>1.82</v>
      </c>
      <c r="D15" s="4">
        <v>2.2000000000000002</v>
      </c>
      <c r="E15" s="4">
        <v>4.91</v>
      </c>
      <c r="F15" s="4">
        <v>13.800000000000002</v>
      </c>
      <c r="G15" s="4">
        <v>19.029999999999998</v>
      </c>
      <c r="H15" s="4">
        <v>1.2615803814713895</v>
      </c>
      <c r="I15" s="4">
        <v>31.21390980392157</v>
      </c>
      <c r="K15" s="2" t="s">
        <v>0</v>
      </c>
      <c r="L15" s="2" t="s">
        <v>71</v>
      </c>
      <c r="M15" s="1" t="s">
        <v>125</v>
      </c>
      <c r="N15" s="2">
        <v>1.9E-2</v>
      </c>
      <c r="O15" s="2"/>
      <c r="P15" s="2">
        <v>3.1E-2</v>
      </c>
      <c r="Q15" s="2"/>
      <c r="R15" s="2">
        <v>5.8000000000000003E-2</v>
      </c>
      <c r="S15" s="2"/>
      <c r="T15" s="76">
        <v>0.58399999999999996</v>
      </c>
      <c r="U15" s="2"/>
      <c r="V15" s="2">
        <v>1</v>
      </c>
    </row>
    <row r="16" spans="1:22" x14ac:dyDescent="0.2">
      <c r="A16" s="2" t="s">
        <v>0</v>
      </c>
      <c r="B16" s="29">
        <v>42734</v>
      </c>
      <c r="C16" s="4">
        <v>0.25</v>
      </c>
      <c r="D16" s="4">
        <v>0.25</v>
      </c>
      <c r="E16" s="4">
        <v>5.52</v>
      </c>
      <c r="F16" s="4">
        <v>13.570000000000002</v>
      </c>
      <c r="G16" s="4">
        <v>20.740000000000002</v>
      </c>
      <c r="H16" s="4">
        <v>1.3268161904139149</v>
      </c>
      <c r="I16" s="4">
        <v>28.755584000000002</v>
      </c>
      <c r="K16" s="2" t="s">
        <v>0</v>
      </c>
      <c r="M16" s="1" t="s">
        <v>126</v>
      </c>
      <c r="N16" s="2">
        <v>0.53500000000000003</v>
      </c>
      <c r="O16" s="2"/>
      <c r="P16" s="2">
        <v>0.41799999999999998</v>
      </c>
      <c r="Q16" s="2"/>
      <c r="R16" s="2">
        <v>0.26700000000000002</v>
      </c>
      <c r="S16" s="2"/>
      <c r="T16" s="76">
        <v>1E-3</v>
      </c>
      <c r="U16" s="2"/>
      <c r="V16" s="2" t="s">
        <v>127</v>
      </c>
    </row>
    <row r="17" spans="1:22" x14ac:dyDescent="0.2">
      <c r="A17" s="2" t="s">
        <v>0</v>
      </c>
      <c r="B17" s="29">
        <v>42764</v>
      </c>
      <c r="C17" s="4">
        <v>0</v>
      </c>
      <c r="D17" s="4">
        <v>0</v>
      </c>
      <c r="E17" s="4">
        <v>6.2600000000000007</v>
      </c>
      <c r="F17" s="4">
        <v>14.49</v>
      </c>
      <c r="G17" s="4">
        <v>24.790000000000006</v>
      </c>
      <c r="H17" s="4">
        <v>1.5793650793650793</v>
      </c>
      <c r="I17" s="4">
        <v>27.119962068965513</v>
      </c>
      <c r="K17" s="2"/>
      <c r="N17" s="2"/>
      <c r="O17" s="2"/>
      <c r="P17" s="2"/>
      <c r="Q17" s="2"/>
      <c r="R17" s="2"/>
      <c r="S17" s="2"/>
      <c r="T17" s="2"/>
      <c r="U17" s="2"/>
      <c r="V17" s="2"/>
    </row>
    <row r="18" spans="1:22" x14ac:dyDescent="0.2">
      <c r="A18" s="2" t="s">
        <v>0</v>
      </c>
      <c r="B18" s="29">
        <v>42796</v>
      </c>
      <c r="C18" s="4">
        <v>0</v>
      </c>
      <c r="D18" s="4">
        <v>0.2</v>
      </c>
      <c r="E18" s="4">
        <v>2.8400000000000007</v>
      </c>
      <c r="F18" s="4">
        <v>12.009999999999994</v>
      </c>
      <c r="G18" s="4">
        <v>25.55</v>
      </c>
      <c r="H18" s="4">
        <v>0.91935483870967738</v>
      </c>
      <c r="I18" s="4">
        <v>22.630103703703703</v>
      </c>
      <c r="K18" s="2"/>
      <c r="N18" s="2"/>
      <c r="O18" s="2"/>
      <c r="P18" s="2"/>
      <c r="Q18" s="2"/>
      <c r="R18" s="2"/>
      <c r="S18" s="2"/>
      <c r="T18" s="2"/>
      <c r="U18" s="2"/>
      <c r="V18" s="2"/>
    </row>
    <row r="19" spans="1:22" x14ac:dyDescent="0.2">
      <c r="A19" s="2" t="s">
        <v>0</v>
      </c>
      <c r="B19" s="29">
        <v>42823</v>
      </c>
      <c r="C19" s="4">
        <v>0.1</v>
      </c>
      <c r="D19" s="4">
        <v>0.35</v>
      </c>
      <c r="E19" s="4">
        <v>3.85</v>
      </c>
      <c r="F19" s="4">
        <v>12.92</v>
      </c>
      <c r="G19" s="4">
        <v>26.240000000000002</v>
      </c>
      <c r="H19" s="4">
        <v>1.1176326730251895</v>
      </c>
      <c r="I19" s="4">
        <v>23.075770000000006</v>
      </c>
    </row>
    <row r="20" spans="1:22" x14ac:dyDescent="0.2">
      <c r="A20" s="2" t="s">
        <v>0</v>
      </c>
      <c r="B20" s="29">
        <v>42858</v>
      </c>
      <c r="C20" s="4">
        <v>0.56000000000000005</v>
      </c>
      <c r="D20" s="4">
        <v>0.58000000000000007</v>
      </c>
      <c r="E20" s="4">
        <v>7.3699999999999992</v>
      </c>
      <c r="F20" s="4">
        <v>16.39</v>
      </c>
      <c r="G20" s="4">
        <v>30.180000000000003</v>
      </c>
      <c r="H20" s="4">
        <v>0.18625</v>
      </c>
      <c r="I20" s="4">
        <v>22.950999999999997</v>
      </c>
    </row>
    <row r="21" spans="1:22" x14ac:dyDescent="0.2">
      <c r="A21" s="2" t="s">
        <v>0</v>
      </c>
      <c r="B21" s="29">
        <v>42901</v>
      </c>
      <c r="C21" s="4">
        <v>0.01</v>
      </c>
      <c r="D21" s="4">
        <v>0.01</v>
      </c>
      <c r="E21" s="4">
        <v>3.6299999999999994</v>
      </c>
      <c r="F21" s="4">
        <v>17.230000000000004</v>
      </c>
      <c r="G21" s="4">
        <v>31.4</v>
      </c>
      <c r="H21" s="4">
        <v>0.67574120254918268</v>
      </c>
      <c r="I21" s="4">
        <v>21.281598360655739</v>
      </c>
    </row>
    <row r="22" spans="1:22" x14ac:dyDescent="0.2">
      <c r="A22" s="2" t="s">
        <v>0</v>
      </c>
      <c r="B22" s="29">
        <v>42937</v>
      </c>
      <c r="C22" s="4">
        <v>0</v>
      </c>
      <c r="D22" s="4">
        <v>0</v>
      </c>
      <c r="E22" s="4">
        <v>4.0999999999999996</v>
      </c>
      <c r="F22" s="4">
        <v>16.190000000000001</v>
      </c>
      <c r="G22" s="4">
        <v>30.57</v>
      </c>
      <c r="H22" s="4">
        <v>1.6791520889071827</v>
      </c>
      <c r="I22" s="4">
        <v>24.906053225806446</v>
      </c>
    </row>
    <row r="23" spans="1:22" x14ac:dyDescent="0.2">
      <c r="A23" s="2" t="s">
        <v>0</v>
      </c>
      <c r="B23" s="29">
        <v>42963</v>
      </c>
      <c r="C23" s="4">
        <v>0.1</v>
      </c>
      <c r="D23" s="4">
        <v>0.1</v>
      </c>
      <c r="E23" s="4">
        <v>1.6300000000000003</v>
      </c>
      <c r="F23" s="4">
        <v>10.149999999999995</v>
      </c>
      <c r="G23" s="4">
        <v>27.36000000000001</v>
      </c>
      <c r="H23" s="4">
        <v>0.26672903367818618</v>
      </c>
      <c r="I23" s="4">
        <v>26.702157142857136</v>
      </c>
    </row>
    <row r="24" spans="1:22" x14ac:dyDescent="0.2">
      <c r="A24" s="2" t="s">
        <v>0</v>
      </c>
      <c r="B24" s="29">
        <v>42992</v>
      </c>
      <c r="C24" s="4">
        <v>0</v>
      </c>
      <c r="D24" s="4">
        <v>0</v>
      </c>
      <c r="E24" s="4">
        <v>2.44</v>
      </c>
      <c r="F24" s="4">
        <v>8.9700000000000006</v>
      </c>
      <c r="G24" s="4">
        <v>26.200000000000014</v>
      </c>
      <c r="H24" s="4">
        <v>0.32249929952367612</v>
      </c>
      <c r="I24" s="4">
        <v>27.604385897435897</v>
      </c>
    </row>
    <row r="25" spans="1:22" x14ac:dyDescent="0.2">
      <c r="A25" s="2" t="s">
        <v>0</v>
      </c>
      <c r="B25" s="29">
        <v>43035</v>
      </c>
      <c r="C25" s="4">
        <v>0.05</v>
      </c>
      <c r="D25" s="4">
        <v>1.53</v>
      </c>
      <c r="E25" s="4">
        <v>5.919999999999999</v>
      </c>
      <c r="F25" s="4">
        <v>10.34</v>
      </c>
      <c r="G25" s="4">
        <v>23.429999999999996</v>
      </c>
      <c r="H25" s="4">
        <v>0.62770562770562777</v>
      </c>
      <c r="I25" s="4">
        <v>30.2</v>
      </c>
      <c r="L25" s="9" t="s">
        <v>128</v>
      </c>
    </row>
    <row r="26" spans="1:22" x14ac:dyDescent="0.2">
      <c r="A26" s="2" t="s">
        <v>3</v>
      </c>
      <c r="B26" s="29">
        <v>42307</v>
      </c>
      <c r="C26" s="4">
        <v>1.07</v>
      </c>
      <c r="D26" s="4">
        <v>1.49</v>
      </c>
      <c r="E26" s="4">
        <v>6.839999999999999</v>
      </c>
      <c r="F26" s="4">
        <v>14.39</v>
      </c>
      <c r="G26" s="4">
        <v>21.819999999999997</v>
      </c>
      <c r="H26" s="4">
        <v>0.93832861611798013</v>
      </c>
      <c r="I26" s="8">
        <v>21.272697142857151</v>
      </c>
      <c r="K26" s="69" t="s">
        <v>75</v>
      </c>
      <c r="L26" s="9"/>
      <c r="M26" s="1" t="s">
        <v>122</v>
      </c>
      <c r="N26" s="2" t="s">
        <v>69</v>
      </c>
      <c r="O26" s="2"/>
      <c r="P26" s="2" t="s">
        <v>123</v>
      </c>
      <c r="Q26" s="2"/>
      <c r="R26" s="2" t="s">
        <v>70</v>
      </c>
      <c r="S26" s="2"/>
      <c r="T26" s="2" t="s">
        <v>124</v>
      </c>
      <c r="U26" s="2"/>
      <c r="V26" s="2" t="s">
        <v>71</v>
      </c>
    </row>
    <row r="27" spans="1:22" x14ac:dyDescent="0.2">
      <c r="A27" s="2" t="s">
        <v>3</v>
      </c>
      <c r="B27" s="29">
        <v>42342</v>
      </c>
      <c r="C27" s="4">
        <v>0</v>
      </c>
      <c r="D27" s="4">
        <v>0</v>
      </c>
      <c r="E27" s="4">
        <v>5.9899999999999993</v>
      </c>
      <c r="F27" s="4">
        <v>6.3499999999999988</v>
      </c>
      <c r="G27" s="4">
        <v>23.49</v>
      </c>
      <c r="H27" s="4">
        <v>0.70379965457685667</v>
      </c>
      <c r="I27" s="8">
        <v>22.426322580645163</v>
      </c>
      <c r="K27" s="2" t="s">
        <v>3</v>
      </c>
      <c r="L27" s="2" t="s">
        <v>69</v>
      </c>
      <c r="M27" s="1" t="s">
        <v>125</v>
      </c>
      <c r="N27" s="2">
        <v>1</v>
      </c>
      <c r="O27" s="2"/>
      <c r="P27" s="76">
        <v>0.878</v>
      </c>
      <c r="Q27" s="2"/>
      <c r="R27" s="2">
        <v>0.152</v>
      </c>
      <c r="S27" s="2"/>
      <c r="T27" s="2">
        <v>4.2999999999999997E-2</v>
      </c>
      <c r="U27" s="2"/>
      <c r="V27" s="2">
        <v>1.9E-2</v>
      </c>
    </row>
    <row r="28" spans="1:22" x14ac:dyDescent="0.2">
      <c r="A28" s="2" t="s">
        <v>3</v>
      </c>
      <c r="B28" s="29">
        <v>42368</v>
      </c>
      <c r="C28" s="4">
        <v>0</v>
      </c>
      <c r="D28" s="4">
        <v>0</v>
      </c>
      <c r="E28" s="4">
        <v>4.1400000000000006</v>
      </c>
      <c r="F28" s="4">
        <v>9.61</v>
      </c>
      <c r="G28" s="4">
        <v>24.039999999999996</v>
      </c>
      <c r="H28" s="4">
        <v>0.86363636363636365</v>
      </c>
      <c r="I28" s="8">
        <v>16.670754838709673</v>
      </c>
      <c r="K28" s="2" t="s">
        <v>3</v>
      </c>
      <c r="M28" s="1" t="s">
        <v>126</v>
      </c>
      <c r="N28" s="2" t="s">
        <v>127</v>
      </c>
      <c r="O28" s="2"/>
      <c r="P28" s="76">
        <v>1E-3</v>
      </c>
      <c r="Q28" s="2"/>
      <c r="R28" s="2">
        <v>6.6000000000000003E-2</v>
      </c>
      <c r="S28" s="2"/>
      <c r="T28" s="2">
        <v>0.33700000000000002</v>
      </c>
      <c r="U28" s="2"/>
      <c r="V28" s="2">
        <v>0.53500000000000003</v>
      </c>
    </row>
    <row r="29" spans="1:22" x14ac:dyDescent="0.2">
      <c r="A29" s="2" t="s">
        <v>3</v>
      </c>
      <c r="B29" s="29">
        <v>42398</v>
      </c>
      <c r="C29" s="4">
        <v>0</v>
      </c>
      <c r="D29" s="4">
        <v>0</v>
      </c>
      <c r="E29" s="4">
        <v>5.92</v>
      </c>
      <c r="F29" s="4">
        <v>10.45</v>
      </c>
      <c r="G29" s="4">
        <v>26.95</v>
      </c>
      <c r="H29" s="4">
        <v>0.84938271604938265</v>
      </c>
      <c r="I29" s="8">
        <v>14.721430000000003</v>
      </c>
      <c r="K29" s="2" t="s">
        <v>3</v>
      </c>
      <c r="N29" s="2"/>
      <c r="O29" s="2"/>
      <c r="P29" s="2"/>
      <c r="Q29" s="2"/>
      <c r="R29" s="2"/>
      <c r="S29" s="2"/>
      <c r="T29" s="2"/>
      <c r="U29" s="2"/>
      <c r="V29" s="2"/>
    </row>
    <row r="30" spans="1:22" x14ac:dyDescent="0.2">
      <c r="A30" s="2" t="s">
        <v>3</v>
      </c>
      <c r="B30" s="29">
        <v>42436</v>
      </c>
      <c r="C30" s="4">
        <v>0.16</v>
      </c>
      <c r="D30" s="4">
        <v>0.67</v>
      </c>
      <c r="E30" s="4">
        <v>5.14</v>
      </c>
      <c r="F30" s="4">
        <v>13.149999999999997</v>
      </c>
      <c r="G30" s="4">
        <v>28.27000000000001</v>
      </c>
      <c r="H30" s="4">
        <v>1.6794504181600955</v>
      </c>
      <c r="I30" s="8">
        <v>17.419670833333331</v>
      </c>
      <c r="K30" s="2" t="s">
        <v>3</v>
      </c>
      <c r="L30" s="2" t="s">
        <v>123</v>
      </c>
      <c r="M30" s="1" t="s">
        <v>125</v>
      </c>
      <c r="N30" s="76">
        <v>0.878</v>
      </c>
      <c r="O30" s="2"/>
      <c r="P30" s="2">
        <v>1</v>
      </c>
      <c r="Q30" s="2"/>
      <c r="R30" s="2">
        <v>0.10199999999999999</v>
      </c>
      <c r="S30" s="2"/>
      <c r="T30" s="2">
        <v>1.2999999999999999E-2</v>
      </c>
      <c r="U30" s="2"/>
      <c r="V30" s="2">
        <v>3.1E-2</v>
      </c>
    </row>
    <row r="31" spans="1:22" x14ac:dyDescent="0.2">
      <c r="A31" s="2" t="s">
        <v>3</v>
      </c>
      <c r="B31" s="29">
        <v>42466</v>
      </c>
      <c r="C31" s="4">
        <v>0.36</v>
      </c>
      <c r="D31" s="4">
        <v>0.31</v>
      </c>
      <c r="E31" s="4">
        <v>3.4000000000000004</v>
      </c>
      <c r="F31" s="4">
        <v>12.899999999999997</v>
      </c>
      <c r="G31" s="4">
        <v>27.000000000000007</v>
      </c>
      <c r="H31" s="4">
        <v>1.3934877321715202</v>
      </c>
      <c r="I31" s="8">
        <v>11.355092592592591</v>
      </c>
      <c r="K31" s="2" t="s">
        <v>3</v>
      </c>
      <c r="M31" s="1" t="s">
        <v>126</v>
      </c>
      <c r="N31" s="76">
        <v>1E-3</v>
      </c>
      <c r="O31" s="2"/>
      <c r="P31" s="2" t="s">
        <v>127</v>
      </c>
      <c r="Q31" s="2"/>
      <c r="R31" s="2">
        <v>0.13800000000000001</v>
      </c>
      <c r="S31" s="2"/>
      <c r="T31" s="2">
        <v>0.60399999999999998</v>
      </c>
      <c r="U31" s="2"/>
      <c r="V31" s="2">
        <v>0.41799999999999998</v>
      </c>
    </row>
    <row r="32" spans="1:22" x14ac:dyDescent="0.2">
      <c r="A32" s="2" t="s">
        <v>3</v>
      </c>
      <c r="B32" s="29">
        <v>42494</v>
      </c>
      <c r="C32" s="4">
        <v>0</v>
      </c>
      <c r="D32" s="4">
        <v>0</v>
      </c>
      <c r="E32" s="4">
        <v>3.1300000000000003</v>
      </c>
      <c r="F32" s="4">
        <v>11.64</v>
      </c>
      <c r="G32" s="4">
        <v>26.190000000000005</v>
      </c>
      <c r="H32" s="4">
        <v>1.6307208057916274</v>
      </c>
      <c r="I32" s="8">
        <v>8.3142156249999992</v>
      </c>
      <c r="K32" s="2" t="s">
        <v>3</v>
      </c>
      <c r="N32" s="2"/>
      <c r="O32" s="2"/>
      <c r="P32" s="2"/>
      <c r="Q32" s="2"/>
      <c r="R32" s="2"/>
      <c r="S32" s="2"/>
      <c r="T32" s="2"/>
      <c r="U32" s="2"/>
      <c r="V32" s="2"/>
    </row>
    <row r="33" spans="1:22" x14ac:dyDescent="0.2">
      <c r="A33" s="2" t="s">
        <v>3</v>
      </c>
      <c r="B33" s="29">
        <v>42522</v>
      </c>
      <c r="C33" s="4">
        <v>0</v>
      </c>
      <c r="D33" s="4">
        <v>0.04</v>
      </c>
      <c r="E33" s="4">
        <v>1.6099999999999999</v>
      </c>
      <c r="F33" s="4">
        <v>9.4799999999999969</v>
      </c>
      <c r="G33" s="4">
        <v>21.849999999999994</v>
      </c>
      <c r="H33" s="4">
        <v>1.8791511643929999</v>
      </c>
      <c r="I33" s="8">
        <v>8.5859249999999996</v>
      </c>
      <c r="K33" s="2" t="s">
        <v>3</v>
      </c>
      <c r="L33" s="2" t="s">
        <v>70</v>
      </c>
      <c r="M33" s="1" t="s">
        <v>125</v>
      </c>
      <c r="N33" s="2">
        <v>0.152</v>
      </c>
      <c r="O33" s="2"/>
      <c r="P33" s="2">
        <v>0.10199999999999999</v>
      </c>
      <c r="Q33" s="2"/>
      <c r="R33" s="2">
        <v>1</v>
      </c>
      <c r="S33" s="2"/>
      <c r="T33" s="76">
        <v>0.44500000000000001</v>
      </c>
      <c r="U33" s="2"/>
      <c r="V33" s="2">
        <v>5.8000000000000003E-2</v>
      </c>
    </row>
    <row r="34" spans="1:22" x14ac:dyDescent="0.2">
      <c r="A34" s="2" t="s">
        <v>3</v>
      </c>
      <c r="B34" s="29">
        <v>42545</v>
      </c>
      <c r="C34" s="4">
        <v>0.1</v>
      </c>
      <c r="D34" s="4">
        <v>1.71</v>
      </c>
      <c r="E34" s="4">
        <v>1.79</v>
      </c>
      <c r="F34" s="4">
        <v>8.139999999999997</v>
      </c>
      <c r="G34" s="4">
        <v>20.09</v>
      </c>
      <c r="H34" s="4">
        <v>0.81823979591836726</v>
      </c>
      <c r="I34" s="8">
        <v>16.817291724137927</v>
      </c>
      <c r="K34" s="2" t="s">
        <v>3</v>
      </c>
      <c r="M34" s="1" t="s">
        <v>126</v>
      </c>
      <c r="N34" s="2">
        <v>6.6000000000000003E-2</v>
      </c>
      <c r="O34" s="2"/>
      <c r="P34" s="2">
        <v>0.13800000000000001</v>
      </c>
      <c r="Q34" s="2"/>
      <c r="R34" s="2" t="s">
        <v>127</v>
      </c>
      <c r="S34" s="2"/>
      <c r="T34" s="76">
        <v>1E-3</v>
      </c>
      <c r="U34" s="2"/>
      <c r="V34" s="2">
        <v>0.26700000000000002</v>
      </c>
    </row>
    <row r="35" spans="1:22" x14ac:dyDescent="0.2">
      <c r="A35" s="2" t="s">
        <v>3</v>
      </c>
      <c r="B35" s="29">
        <v>42586</v>
      </c>
      <c r="C35" s="4">
        <v>0</v>
      </c>
      <c r="D35" s="4">
        <v>0.49</v>
      </c>
      <c r="E35" s="4">
        <v>1.8199999999999998</v>
      </c>
      <c r="F35" s="4">
        <v>8.15</v>
      </c>
      <c r="G35" s="4">
        <v>16.679999999999996</v>
      </c>
      <c r="H35" s="4">
        <v>1.0812217979868102</v>
      </c>
      <c r="I35" s="8">
        <v>23.669900000000002</v>
      </c>
      <c r="K35" s="2" t="s">
        <v>3</v>
      </c>
      <c r="N35" s="2"/>
      <c r="O35" s="2"/>
      <c r="P35" s="2"/>
      <c r="Q35" s="2"/>
      <c r="R35" s="2"/>
      <c r="S35" s="2"/>
      <c r="T35" s="2"/>
      <c r="U35" s="2"/>
      <c r="V35" s="2"/>
    </row>
    <row r="36" spans="1:22" x14ac:dyDescent="0.2">
      <c r="A36" s="2" t="s">
        <v>3</v>
      </c>
      <c r="B36" s="29">
        <v>42629</v>
      </c>
      <c r="C36" s="4">
        <v>0.03</v>
      </c>
      <c r="D36" s="4">
        <v>7.0000000000000007E-2</v>
      </c>
      <c r="E36" s="4">
        <v>2.4499999999999997</v>
      </c>
      <c r="F36" s="4">
        <v>8.19</v>
      </c>
      <c r="G36" s="4">
        <v>15.339999999999995</v>
      </c>
      <c r="H36" s="4">
        <v>1.3142839937372033</v>
      </c>
      <c r="I36" s="8">
        <v>26.195135714285723</v>
      </c>
      <c r="K36" s="2" t="s">
        <v>3</v>
      </c>
      <c r="L36" s="2" t="s">
        <v>124</v>
      </c>
      <c r="M36" s="1" t="s">
        <v>125</v>
      </c>
      <c r="N36" s="2">
        <v>4.2999999999999997E-2</v>
      </c>
      <c r="O36" s="2"/>
      <c r="P36" s="2">
        <v>1.2999999999999999E-2</v>
      </c>
      <c r="Q36" s="2"/>
      <c r="R36" s="76">
        <v>0.44500000000000001</v>
      </c>
      <c r="S36" s="2"/>
      <c r="T36" s="2">
        <v>1</v>
      </c>
      <c r="U36" s="2"/>
      <c r="V36" s="76">
        <v>0.58399999999999996</v>
      </c>
    </row>
    <row r="37" spans="1:22" x14ac:dyDescent="0.2">
      <c r="A37" s="2" t="s">
        <v>3</v>
      </c>
      <c r="B37" s="29">
        <v>42650</v>
      </c>
      <c r="C37" s="4">
        <v>0</v>
      </c>
      <c r="D37" s="4">
        <v>0</v>
      </c>
      <c r="E37" s="4">
        <v>2.9899999999999998</v>
      </c>
      <c r="F37" s="4">
        <v>7.7</v>
      </c>
      <c r="G37" s="4">
        <v>13.809999999999999</v>
      </c>
      <c r="H37" s="4">
        <v>0.74265010351966876</v>
      </c>
      <c r="I37" s="8">
        <v>23.651365625000004</v>
      </c>
      <c r="K37" s="2" t="s">
        <v>3</v>
      </c>
      <c r="M37" s="1" t="s">
        <v>126</v>
      </c>
      <c r="N37" s="2">
        <v>0.33700000000000002</v>
      </c>
      <c r="O37" s="2"/>
      <c r="P37" s="2">
        <v>0.60399999999999998</v>
      </c>
      <c r="Q37" s="2"/>
      <c r="R37" s="76">
        <v>1E-3</v>
      </c>
      <c r="S37" s="2"/>
      <c r="T37" s="2" t="s">
        <v>127</v>
      </c>
      <c r="U37" s="2"/>
      <c r="V37" s="76">
        <v>1E-3</v>
      </c>
    </row>
    <row r="38" spans="1:22" x14ac:dyDescent="0.2">
      <c r="A38" s="2" t="s">
        <v>3</v>
      </c>
      <c r="B38" s="29">
        <v>42671</v>
      </c>
      <c r="C38" s="4">
        <v>0.15</v>
      </c>
      <c r="D38" s="4">
        <v>0.99</v>
      </c>
      <c r="E38" s="4">
        <v>4.58</v>
      </c>
      <c r="F38" s="4">
        <v>9.120000000000001</v>
      </c>
      <c r="G38" s="4">
        <v>16.199999999999996</v>
      </c>
      <c r="H38" s="4">
        <v>1.5202080832332934</v>
      </c>
      <c r="I38" s="8">
        <v>25.330963636363638</v>
      </c>
      <c r="K38" s="2" t="s">
        <v>3</v>
      </c>
      <c r="N38" s="2"/>
      <c r="O38" s="2"/>
      <c r="P38" s="2"/>
      <c r="Q38" s="2"/>
      <c r="R38" s="2"/>
      <c r="S38" s="2"/>
      <c r="T38" s="2"/>
      <c r="U38" s="2"/>
      <c r="V38" s="2"/>
    </row>
    <row r="39" spans="1:22" x14ac:dyDescent="0.2">
      <c r="A39" s="2" t="s">
        <v>3</v>
      </c>
      <c r="B39" s="29">
        <v>42705</v>
      </c>
      <c r="C39" s="4">
        <v>1.82</v>
      </c>
      <c r="D39" s="4">
        <v>1.94</v>
      </c>
      <c r="E39" s="4">
        <v>4.91</v>
      </c>
      <c r="F39" s="4">
        <v>9.7799999999999976</v>
      </c>
      <c r="G39" s="4">
        <v>19.029999999999998</v>
      </c>
      <c r="H39" s="4">
        <v>1.2615803814713895</v>
      </c>
      <c r="I39" s="8">
        <v>22</v>
      </c>
      <c r="K39" s="2" t="s">
        <v>3</v>
      </c>
      <c r="L39" s="2" t="s">
        <v>71</v>
      </c>
      <c r="M39" s="1" t="s">
        <v>125</v>
      </c>
      <c r="N39" s="2">
        <v>1.9E-2</v>
      </c>
      <c r="O39" s="2"/>
      <c r="P39" s="2">
        <v>3.1E-2</v>
      </c>
      <c r="Q39" s="2"/>
      <c r="R39" s="2">
        <v>5.8000000000000003E-2</v>
      </c>
      <c r="S39" s="2"/>
      <c r="T39" s="76">
        <v>0.58399999999999996</v>
      </c>
      <c r="U39" s="2"/>
      <c r="V39" s="2">
        <v>1</v>
      </c>
    </row>
    <row r="40" spans="1:22" x14ac:dyDescent="0.2">
      <c r="A40" s="2" t="s">
        <v>3</v>
      </c>
      <c r="B40" s="29">
        <v>42734</v>
      </c>
      <c r="C40" s="4">
        <v>0.25</v>
      </c>
      <c r="D40" s="4">
        <v>0.94</v>
      </c>
      <c r="E40" s="4">
        <v>5.52</v>
      </c>
      <c r="F40" s="4">
        <v>11.03</v>
      </c>
      <c r="G40" s="4">
        <v>20.740000000000002</v>
      </c>
      <c r="H40" s="4">
        <v>1.3268161904139149</v>
      </c>
      <c r="I40" s="8">
        <v>22.3</v>
      </c>
      <c r="K40" s="2" t="s">
        <v>3</v>
      </c>
      <c r="M40" s="1" t="s">
        <v>126</v>
      </c>
      <c r="N40" s="2">
        <v>0.53500000000000003</v>
      </c>
      <c r="O40" s="2"/>
      <c r="P40" s="2">
        <v>0.41799999999999998</v>
      </c>
      <c r="Q40" s="2"/>
      <c r="R40" s="2">
        <v>0.26700000000000002</v>
      </c>
      <c r="S40" s="2"/>
      <c r="T40" s="76">
        <v>1E-3</v>
      </c>
      <c r="U40" s="2"/>
      <c r="V40" s="2" t="s">
        <v>127</v>
      </c>
    </row>
    <row r="41" spans="1:22" x14ac:dyDescent="0.2">
      <c r="A41" s="2" t="s">
        <v>3</v>
      </c>
      <c r="B41" s="29">
        <v>42764</v>
      </c>
      <c r="C41" s="4">
        <v>0</v>
      </c>
      <c r="D41" s="4">
        <v>0</v>
      </c>
      <c r="E41" s="4">
        <v>6.2600000000000007</v>
      </c>
      <c r="F41" s="4">
        <v>11.949999999999998</v>
      </c>
      <c r="G41" s="4">
        <v>24.790000000000006</v>
      </c>
      <c r="H41" s="4">
        <v>1.5793650793650793</v>
      </c>
      <c r="I41" s="8">
        <v>18.899999999999999</v>
      </c>
      <c r="K41" s="2"/>
      <c r="N41" s="2"/>
      <c r="O41" s="2"/>
      <c r="P41" s="2"/>
      <c r="Q41" s="2"/>
      <c r="R41" s="2"/>
      <c r="S41" s="2"/>
      <c r="T41" s="2"/>
      <c r="U41" s="2"/>
      <c r="V41" s="2"/>
    </row>
    <row r="42" spans="1:22" x14ac:dyDescent="0.2">
      <c r="A42" s="2" t="s">
        <v>3</v>
      </c>
      <c r="B42" s="29">
        <v>42796</v>
      </c>
      <c r="C42" s="4">
        <v>0</v>
      </c>
      <c r="D42" s="4">
        <v>0.12000000000000001</v>
      </c>
      <c r="E42" s="4">
        <v>2.8400000000000007</v>
      </c>
      <c r="F42" s="4">
        <v>11.399999999999995</v>
      </c>
      <c r="G42" s="4">
        <v>25.55</v>
      </c>
      <c r="H42" s="4">
        <v>0.91935483870967738</v>
      </c>
      <c r="I42" s="8">
        <v>14.1</v>
      </c>
      <c r="K42" s="2"/>
      <c r="N42" s="2"/>
      <c r="O42" s="2"/>
      <c r="P42" s="2"/>
      <c r="Q42" s="2"/>
      <c r="R42" s="2"/>
      <c r="S42" s="2"/>
      <c r="T42" s="2"/>
      <c r="U42" s="2"/>
      <c r="V42" s="2"/>
    </row>
    <row r="43" spans="1:22" x14ac:dyDescent="0.2">
      <c r="A43" s="2" t="s">
        <v>3</v>
      </c>
      <c r="B43" s="29">
        <v>42823</v>
      </c>
      <c r="C43" s="4">
        <v>0.1</v>
      </c>
      <c r="D43" s="4">
        <v>0.43</v>
      </c>
      <c r="E43" s="4">
        <v>3.85</v>
      </c>
      <c r="F43" s="4">
        <v>10.25</v>
      </c>
      <c r="G43" s="4">
        <v>26.240000000000002</v>
      </c>
      <c r="H43" s="4">
        <v>1.1176326730251895</v>
      </c>
      <c r="I43" s="8">
        <v>17.3</v>
      </c>
    </row>
    <row r="44" spans="1:22" x14ac:dyDescent="0.2">
      <c r="A44" s="2" t="s">
        <v>3</v>
      </c>
      <c r="B44" s="29">
        <v>42858</v>
      </c>
      <c r="C44" s="4">
        <v>0.56000000000000005</v>
      </c>
      <c r="D44" s="4">
        <v>0.54</v>
      </c>
      <c r="E44" s="4">
        <v>7.3699999999999992</v>
      </c>
      <c r="F44" s="4">
        <v>10.629999999999997</v>
      </c>
      <c r="G44" s="4">
        <v>30.180000000000003</v>
      </c>
      <c r="H44" s="4">
        <v>0.18625</v>
      </c>
      <c r="I44" s="8">
        <v>20</v>
      </c>
    </row>
    <row r="45" spans="1:22" x14ac:dyDescent="0.2">
      <c r="A45" s="2" t="s">
        <v>3</v>
      </c>
      <c r="B45" s="29">
        <v>42901</v>
      </c>
      <c r="C45" s="4">
        <v>0.01</v>
      </c>
      <c r="D45" s="4">
        <v>0</v>
      </c>
      <c r="E45" s="4">
        <v>3.6299999999999994</v>
      </c>
      <c r="F45" s="4">
        <v>13.16</v>
      </c>
      <c r="G45" s="4">
        <v>31.4</v>
      </c>
      <c r="H45" s="4">
        <v>0.67574120254918268</v>
      </c>
      <c r="I45" s="8">
        <v>12.3</v>
      </c>
    </row>
    <row r="46" spans="1:22" x14ac:dyDescent="0.2">
      <c r="A46" s="2" t="s">
        <v>3</v>
      </c>
      <c r="B46" s="29">
        <v>42937</v>
      </c>
      <c r="C46" s="4">
        <v>0</v>
      </c>
      <c r="D46" s="4">
        <v>0.19</v>
      </c>
      <c r="E46" s="4">
        <v>4.0999999999999996</v>
      </c>
      <c r="F46" s="4">
        <v>17.129999999999995</v>
      </c>
      <c r="G46" s="4">
        <v>30.57</v>
      </c>
      <c r="H46" s="4">
        <v>1.6791520889071827</v>
      </c>
      <c r="I46" s="8">
        <v>9.1</v>
      </c>
    </row>
    <row r="47" spans="1:22" x14ac:dyDescent="0.2">
      <c r="A47" s="2" t="s">
        <v>3</v>
      </c>
      <c r="B47" s="29">
        <v>42963</v>
      </c>
      <c r="C47" s="4">
        <v>0.1</v>
      </c>
      <c r="D47" s="4">
        <v>0</v>
      </c>
      <c r="E47" s="4">
        <v>1.6300000000000003</v>
      </c>
      <c r="F47" s="4">
        <v>18.099999999999998</v>
      </c>
      <c r="G47" s="4">
        <v>27.36000000000001</v>
      </c>
      <c r="H47" s="4">
        <v>0.26672903367818618</v>
      </c>
      <c r="I47" s="8">
        <v>13.2</v>
      </c>
    </row>
    <row r="48" spans="1:22" x14ac:dyDescent="0.2">
      <c r="A48" s="2" t="s">
        <v>3</v>
      </c>
      <c r="B48" s="29">
        <v>42992</v>
      </c>
      <c r="C48" s="4">
        <v>0</v>
      </c>
      <c r="D48" s="4">
        <v>0</v>
      </c>
      <c r="E48" s="4">
        <v>2.44</v>
      </c>
      <c r="F48" s="4">
        <v>11.379999999999997</v>
      </c>
      <c r="G48" s="4">
        <v>26.200000000000014</v>
      </c>
      <c r="H48" s="4">
        <v>0.32249929952367612</v>
      </c>
      <c r="I48" s="8">
        <v>18.100000000000001</v>
      </c>
    </row>
    <row r="49" spans="1:9" x14ac:dyDescent="0.2">
      <c r="A49" s="2" t="s">
        <v>3</v>
      </c>
      <c r="B49" s="29">
        <v>43035</v>
      </c>
      <c r="C49" s="4">
        <v>0.05</v>
      </c>
      <c r="D49" s="4">
        <v>1.1099999999999999</v>
      </c>
      <c r="E49" s="4">
        <v>5.919999999999999</v>
      </c>
      <c r="F49" s="4">
        <v>9.4499999999999993</v>
      </c>
      <c r="G49" s="4">
        <v>23.429999999999996</v>
      </c>
      <c r="H49" s="4">
        <v>0.62770562770562777</v>
      </c>
      <c r="I49" s="8">
        <v>21.1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BE2E4-BBB5-4282-A838-84E83FF7F4E5}">
  <dimension ref="A1:AL79"/>
  <sheetViews>
    <sheetView workbookViewId="0"/>
  </sheetViews>
  <sheetFormatPr defaultRowHeight="11.25" x14ac:dyDescent="0.2"/>
  <cols>
    <col min="1" max="1" width="9.140625" style="89"/>
    <col min="2" max="2" width="26.7109375" style="87" bestFit="1" customWidth="1"/>
    <col min="3" max="4" width="9.42578125" style="107" bestFit="1" customWidth="1"/>
    <col min="5" max="5" width="9.140625" style="107"/>
    <col min="6" max="14" width="9.42578125" style="107" bestFit="1" customWidth="1"/>
    <col min="15" max="15" width="10" style="107" bestFit="1" customWidth="1"/>
    <col min="16" max="16" width="9.42578125" style="107" bestFit="1" customWidth="1"/>
    <col min="17" max="20" width="9.140625" style="87"/>
    <col min="21" max="21" width="26.7109375" style="87" bestFit="1" customWidth="1"/>
    <col min="22" max="36" width="9.140625" style="116"/>
    <col min="37" max="16384" width="9.140625" style="87"/>
  </cols>
  <sheetData>
    <row r="1" spans="1:38" x14ac:dyDescent="0.2">
      <c r="A1" s="90" t="s">
        <v>157</v>
      </c>
      <c r="B1" s="91" t="s">
        <v>158</v>
      </c>
      <c r="C1" s="104" t="s">
        <v>129</v>
      </c>
      <c r="D1" s="104" t="s">
        <v>130</v>
      </c>
      <c r="E1" s="104"/>
      <c r="F1" s="105" t="s">
        <v>131</v>
      </c>
      <c r="G1" s="105" t="s">
        <v>132</v>
      </c>
      <c r="H1" s="105" t="s">
        <v>133</v>
      </c>
      <c r="I1" s="105" t="s">
        <v>134</v>
      </c>
      <c r="J1" s="105" t="s">
        <v>135</v>
      </c>
      <c r="K1" s="105" t="s">
        <v>136</v>
      </c>
      <c r="L1" s="105"/>
      <c r="M1" s="105" t="s">
        <v>137</v>
      </c>
      <c r="N1" s="106" t="s">
        <v>138</v>
      </c>
      <c r="O1" s="105" t="s">
        <v>159</v>
      </c>
      <c r="P1" s="105" t="s">
        <v>140</v>
      </c>
      <c r="Q1" s="78"/>
      <c r="U1" s="117"/>
      <c r="V1" s="118" t="s">
        <v>160</v>
      </c>
      <c r="W1" s="118" t="s">
        <v>130</v>
      </c>
      <c r="X1" s="118"/>
      <c r="Y1" s="118" t="s">
        <v>131</v>
      </c>
      <c r="Z1" s="118" t="s">
        <v>132</v>
      </c>
      <c r="AA1" s="118" t="s">
        <v>133</v>
      </c>
      <c r="AB1" s="118" t="s">
        <v>134</v>
      </c>
      <c r="AC1" s="118" t="s">
        <v>135</v>
      </c>
      <c r="AD1" s="118" t="s">
        <v>136</v>
      </c>
      <c r="AE1" s="118"/>
      <c r="AF1" s="118" t="s">
        <v>137</v>
      </c>
      <c r="AG1" s="118" t="s">
        <v>138</v>
      </c>
      <c r="AH1" s="118" t="s">
        <v>139</v>
      </c>
      <c r="AI1" s="118" t="s">
        <v>140</v>
      </c>
      <c r="AJ1" s="119"/>
      <c r="AK1" s="120"/>
      <c r="AL1" s="121"/>
    </row>
    <row r="2" spans="1:38" x14ac:dyDescent="0.2">
      <c r="A2" s="89" t="s">
        <v>0</v>
      </c>
      <c r="B2" s="77" t="s">
        <v>69</v>
      </c>
      <c r="C2" s="79">
        <v>1.2E-2</v>
      </c>
      <c r="D2" s="79">
        <v>676.47522308687417</v>
      </c>
      <c r="F2" s="108">
        <f>L25</f>
        <v>84.132207794642454</v>
      </c>
      <c r="G2" s="108">
        <v>1</v>
      </c>
      <c r="H2" s="108">
        <f>J25</f>
        <v>2</v>
      </c>
      <c r="I2" s="108">
        <f>F25</f>
        <v>24</v>
      </c>
      <c r="J2" s="108">
        <f>(2*H2*(H2+1))/(I2-H2-1)</f>
        <v>0.5714285714285714</v>
      </c>
      <c r="K2" s="108">
        <f>J2+F2</f>
        <v>84.703636366071024</v>
      </c>
      <c r="L2" s="108"/>
      <c r="M2" s="108">
        <f>K2-$K$15</f>
        <v>15.576632845243509</v>
      </c>
      <c r="N2" s="108">
        <f>M2*-0.5</f>
        <v>-7.7883164226217545</v>
      </c>
      <c r="O2" s="108">
        <f>EXP(N2)</f>
        <v>4.145502241805306E-4</v>
      </c>
      <c r="P2" s="108">
        <f>O2/$O$17</f>
        <v>1.4074333877616462E-4</v>
      </c>
      <c r="Q2" s="80" t="str">
        <f t="shared" ref="Q2:Q16" si="0">B2</f>
        <v>24 HR</v>
      </c>
      <c r="U2" s="122" t="s">
        <v>151</v>
      </c>
      <c r="V2" s="123">
        <v>0.55000000000000004</v>
      </c>
      <c r="W2" s="123">
        <v>316.82375575071137</v>
      </c>
      <c r="X2" s="123"/>
      <c r="Y2" s="123">
        <v>67.927003520827512</v>
      </c>
      <c r="Z2" s="123">
        <v>2</v>
      </c>
      <c r="AA2" s="123">
        <v>3</v>
      </c>
      <c r="AB2" s="123">
        <v>24</v>
      </c>
      <c r="AC2" s="123">
        <v>1.2</v>
      </c>
      <c r="AD2" s="123">
        <v>69.127003520827515</v>
      </c>
      <c r="AE2" s="123"/>
      <c r="AF2" s="123">
        <v>0</v>
      </c>
      <c r="AG2" s="123">
        <v>0</v>
      </c>
      <c r="AH2" s="123">
        <v>1</v>
      </c>
      <c r="AI2" s="123">
        <v>0.3395085337473438</v>
      </c>
      <c r="AJ2" s="124" t="s">
        <v>151</v>
      </c>
      <c r="AK2" s="88"/>
      <c r="AL2" s="125"/>
    </row>
    <row r="3" spans="1:38" x14ac:dyDescent="0.2">
      <c r="A3" s="89" t="s">
        <v>0</v>
      </c>
      <c r="B3" s="77" t="s">
        <v>141</v>
      </c>
      <c r="C3" s="79">
        <v>8.9999999999999993E-3</v>
      </c>
      <c r="D3" s="79">
        <v>698.20956046558513</v>
      </c>
      <c r="F3" s="108">
        <f t="shared" ref="F3:F16" si="1">L26</f>
        <v>86.891170973948149</v>
      </c>
      <c r="G3" s="108">
        <v>2</v>
      </c>
      <c r="H3" s="108">
        <f t="shared" ref="H3:H16" si="2">J26</f>
        <v>3</v>
      </c>
      <c r="I3" s="108">
        <f t="shared" ref="I3:I16" si="3">F26</f>
        <v>24</v>
      </c>
      <c r="J3" s="108">
        <f t="shared" ref="J3:J16" si="4">(2*H3*(H3+1))/(I3-H3-1)</f>
        <v>1.2</v>
      </c>
      <c r="K3" s="108">
        <f t="shared" ref="K3:K16" si="5">J3+F3</f>
        <v>88.091170973948152</v>
      </c>
      <c r="L3" s="108"/>
      <c r="M3" s="108">
        <f t="shared" ref="M3:M16" si="6">K3-$K$15</f>
        <v>18.964167453120638</v>
      </c>
      <c r="N3" s="108">
        <f t="shared" ref="N3:N16" si="7">M3*-0.5</f>
        <v>-9.4820837265603188</v>
      </c>
      <c r="O3" s="108">
        <f t="shared" ref="O3:O16" si="8">EXP(N3)</f>
        <v>7.6204981258612685E-5</v>
      </c>
      <c r="P3" s="108">
        <f t="shared" ref="P3:P16" si="9">O3/$O$17</f>
        <v>2.5872241451355412E-5</v>
      </c>
      <c r="Q3" s="80" t="str">
        <f t="shared" si="0"/>
        <v>24 HR + 1 MONTH</v>
      </c>
      <c r="U3" s="122" t="s">
        <v>71</v>
      </c>
      <c r="V3" s="123">
        <v>0.47699999999999998</v>
      </c>
      <c r="W3" s="123">
        <v>368.58098353213074</v>
      </c>
      <c r="X3" s="123"/>
      <c r="Y3" s="123">
        <v>69.558558939720584</v>
      </c>
      <c r="Z3" s="123">
        <v>1</v>
      </c>
      <c r="AA3" s="123">
        <v>2</v>
      </c>
      <c r="AB3" s="123">
        <v>24</v>
      </c>
      <c r="AC3" s="123">
        <v>0.5714285714285714</v>
      </c>
      <c r="AD3" s="123">
        <v>70.129987511149153</v>
      </c>
      <c r="AE3" s="123"/>
      <c r="AF3" s="123">
        <v>1.0029839903216384</v>
      </c>
      <c r="AG3" s="123">
        <v>-0.50149199516081922</v>
      </c>
      <c r="AH3" s="123">
        <v>0.6056263936514924</v>
      </c>
      <c r="AI3" s="123">
        <v>0.20561532890730982</v>
      </c>
      <c r="AJ3" s="124" t="s">
        <v>71</v>
      </c>
      <c r="AK3" s="88"/>
      <c r="AL3" s="125"/>
    </row>
    <row r="4" spans="1:38" x14ac:dyDescent="0.2">
      <c r="A4" s="89" t="s">
        <v>0</v>
      </c>
      <c r="B4" s="77" t="s">
        <v>142</v>
      </c>
      <c r="C4" s="79">
        <v>0.47699999999999998</v>
      </c>
      <c r="D4" s="79">
        <v>368.58044704705645</v>
      </c>
      <c r="F4" s="108">
        <f t="shared" si="1"/>
        <v>71.558524006688955</v>
      </c>
      <c r="G4" s="108">
        <v>2</v>
      </c>
      <c r="H4" s="108">
        <f t="shared" si="2"/>
        <v>3</v>
      </c>
      <c r="I4" s="108">
        <f t="shared" si="3"/>
        <v>24</v>
      </c>
      <c r="J4" s="108">
        <f t="shared" si="4"/>
        <v>1.2</v>
      </c>
      <c r="K4" s="108">
        <f t="shared" si="5"/>
        <v>72.758524006688958</v>
      </c>
      <c r="L4" s="108"/>
      <c r="M4" s="108">
        <f t="shared" si="6"/>
        <v>3.6315204858614436</v>
      </c>
      <c r="N4" s="108">
        <f t="shared" si="7"/>
        <v>-1.8157602429307218</v>
      </c>
      <c r="O4" s="108">
        <f t="shared" si="8"/>
        <v>0.16271415906722406</v>
      </c>
      <c r="P4" s="108">
        <f t="shared" si="9"/>
        <v>5.5242845564845315E-2</v>
      </c>
      <c r="Q4" s="80" t="str">
        <f t="shared" si="0"/>
        <v>24 HR + 6 MONTH</v>
      </c>
      <c r="U4" s="122" t="s">
        <v>150</v>
      </c>
      <c r="V4" s="123">
        <v>0.57299999999999995</v>
      </c>
      <c r="W4" s="123">
        <v>300.77</v>
      </c>
      <c r="X4" s="123"/>
      <c r="Y4" s="123">
        <v>68.67900854507397</v>
      </c>
      <c r="Z4" s="123">
        <v>3</v>
      </c>
      <c r="AA4" s="123">
        <v>4</v>
      </c>
      <c r="AB4" s="123">
        <v>24</v>
      </c>
      <c r="AC4" s="123">
        <v>2.1052631578947367</v>
      </c>
      <c r="AD4" s="123">
        <v>70.784271702968709</v>
      </c>
      <c r="AE4" s="123"/>
      <c r="AF4" s="123">
        <v>1.6572681821411948</v>
      </c>
      <c r="AG4" s="123">
        <v>-0.82863409107059738</v>
      </c>
      <c r="AH4" s="123">
        <v>0.43664529689079601</v>
      </c>
      <c r="AI4" s="123">
        <v>0.14824480451506777</v>
      </c>
      <c r="AJ4" s="124" t="s">
        <v>150</v>
      </c>
      <c r="AK4" s="88"/>
      <c r="AL4" s="125"/>
    </row>
    <row r="5" spans="1:38" x14ac:dyDescent="0.2">
      <c r="A5" s="89" t="s">
        <v>0</v>
      </c>
      <c r="B5" s="77" t="s">
        <v>143</v>
      </c>
      <c r="C5" s="79">
        <v>3.3000000000000002E-2</v>
      </c>
      <c r="D5" s="79">
        <v>681.5296849728154</v>
      </c>
      <c r="F5" s="108">
        <f t="shared" si="1"/>
        <v>86.310863475056081</v>
      </c>
      <c r="G5" s="108">
        <v>2</v>
      </c>
      <c r="H5" s="108">
        <f t="shared" si="2"/>
        <v>3</v>
      </c>
      <c r="I5" s="108">
        <f t="shared" si="3"/>
        <v>24</v>
      </c>
      <c r="J5" s="108">
        <f t="shared" si="4"/>
        <v>1.2</v>
      </c>
      <c r="K5" s="108">
        <f t="shared" si="5"/>
        <v>87.510863475056084</v>
      </c>
      <c r="L5" s="108"/>
      <c r="M5" s="108">
        <f t="shared" si="6"/>
        <v>18.383859954228569</v>
      </c>
      <c r="N5" s="108">
        <f t="shared" si="7"/>
        <v>-9.1919299771142846</v>
      </c>
      <c r="O5" s="108">
        <f t="shared" si="8"/>
        <v>1.018580910997121E-4</v>
      </c>
      <c r="P5" s="108">
        <f t="shared" si="9"/>
        <v>3.4581691159566631E-5</v>
      </c>
      <c r="Q5" s="80" t="str">
        <f t="shared" si="0"/>
        <v>24 HR + TIDE</v>
      </c>
      <c r="U5" s="122" t="s">
        <v>148</v>
      </c>
      <c r="V5" s="123">
        <v>0.50700000000000001</v>
      </c>
      <c r="W5" s="123">
        <v>347.65292240164626</v>
      </c>
      <c r="X5" s="123"/>
      <c r="Y5" s="123">
        <v>70.155619255730429</v>
      </c>
      <c r="Z5" s="123">
        <v>2</v>
      </c>
      <c r="AA5" s="123">
        <v>3</v>
      </c>
      <c r="AB5" s="123">
        <v>24</v>
      </c>
      <c r="AC5" s="123">
        <v>1.2</v>
      </c>
      <c r="AD5" s="123">
        <v>71.355619255730431</v>
      </c>
      <c r="AE5" s="123"/>
      <c r="AF5" s="123">
        <v>2.2286157349029168</v>
      </c>
      <c r="AG5" s="123">
        <v>-1.1143078674514584</v>
      </c>
      <c r="AH5" s="123">
        <v>0.32814231829889456</v>
      </c>
      <c r="AI5" s="123">
        <v>0.11140711734611188</v>
      </c>
      <c r="AJ5" s="124" t="s">
        <v>148</v>
      </c>
      <c r="AK5" s="88"/>
      <c r="AL5" s="125"/>
    </row>
    <row r="6" spans="1:38" x14ac:dyDescent="0.2">
      <c r="A6" s="89" t="s">
        <v>0</v>
      </c>
      <c r="B6" s="77" t="s">
        <v>144</v>
      </c>
      <c r="C6" s="79">
        <v>0.51400000000000001</v>
      </c>
      <c r="D6" s="79">
        <v>342.3</v>
      </c>
      <c r="F6" s="108">
        <f t="shared" si="1"/>
        <v>71.783209164516663</v>
      </c>
      <c r="G6" s="108">
        <v>3</v>
      </c>
      <c r="H6" s="108">
        <f t="shared" si="2"/>
        <v>4</v>
      </c>
      <c r="I6" s="108">
        <f t="shared" si="3"/>
        <v>24</v>
      </c>
      <c r="J6" s="108">
        <f t="shared" si="4"/>
        <v>2.1052631578947367</v>
      </c>
      <c r="K6" s="108">
        <f t="shared" si="5"/>
        <v>73.888472322411403</v>
      </c>
      <c r="L6" s="108"/>
      <c r="M6" s="108">
        <f t="shared" si="6"/>
        <v>4.761468801583888</v>
      </c>
      <c r="N6" s="108">
        <f t="shared" si="7"/>
        <v>-2.380734400791944</v>
      </c>
      <c r="O6" s="108">
        <f t="shared" si="8"/>
        <v>9.2482633245139681E-2</v>
      </c>
      <c r="P6" s="108">
        <f t="shared" si="9"/>
        <v>3.1398643210150727E-2</v>
      </c>
      <c r="Q6" s="80" t="str">
        <f t="shared" si="0"/>
        <v>24 HR + 1 MONTH + 6 MONTH</v>
      </c>
      <c r="U6" s="122" t="s">
        <v>146</v>
      </c>
      <c r="V6" s="123">
        <v>0.54700000000000004</v>
      </c>
      <c r="W6" s="123">
        <v>319.2</v>
      </c>
      <c r="X6" s="123"/>
      <c r="Y6" s="123">
        <v>70.106336845464995</v>
      </c>
      <c r="Z6" s="123">
        <v>3</v>
      </c>
      <c r="AA6" s="123">
        <v>4</v>
      </c>
      <c r="AB6" s="123">
        <v>24</v>
      </c>
      <c r="AC6" s="123">
        <v>2.1052631578947367</v>
      </c>
      <c r="AD6" s="123">
        <v>72.211600003359735</v>
      </c>
      <c r="AE6" s="123"/>
      <c r="AF6" s="123">
        <v>3.0845964825322199</v>
      </c>
      <c r="AG6" s="123">
        <v>-1.5422982412661099</v>
      </c>
      <c r="AH6" s="123">
        <v>0.21388896767067525</v>
      </c>
      <c r="AI6" s="123">
        <v>7.2617129798603977E-2</v>
      </c>
      <c r="AJ6" s="124" t="s">
        <v>146</v>
      </c>
      <c r="AK6" s="88"/>
      <c r="AL6" s="125"/>
    </row>
    <row r="7" spans="1:38" x14ac:dyDescent="0.2">
      <c r="A7" s="89" t="s">
        <v>0</v>
      </c>
      <c r="B7" s="77" t="s">
        <v>145</v>
      </c>
      <c r="C7" s="79">
        <v>3.6999999999999998E-2</v>
      </c>
      <c r="D7" s="79">
        <v>678.7</v>
      </c>
      <c r="F7" s="108">
        <f t="shared" si="1"/>
        <v>88.211008960682406</v>
      </c>
      <c r="G7" s="108">
        <v>3</v>
      </c>
      <c r="H7" s="108">
        <f t="shared" si="2"/>
        <v>4</v>
      </c>
      <c r="I7" s="108">
        <f t="shared" si="3"/>
        <v>24</v>
      </c>
      <c r="J7" s="108">
        <f t="shared" si="4"/>
        <v>2.1052631578947367</v>
      </c>
      <c r="K7" s="108">
        <f t="shared" si="5"/>
        <v>90.316272118577146</v>
      </c>
      <c r="L7" s="108"/>
      <c r="M7" s="108">
        <f t="shared" si="6"/>
        <v>21.189268597749631</v>
      </c>
      <c r="N7" s="108">
        <f t="shared" si="7"/>
        <v>-10.594634298874816</v>
      </c>
      <c r="O7" s="108">
        <f t="shared" si="8"/>
        <v>2.50500609106166E-5</v>
      </c>
      <c r="P7" s="108">
        <f t="shared" si="9"/>
        <v>8.5047094500450946E-6</v>
      </c>
      <c r="Q7" s="80" t="str">
        <f t="shared" si="0"/>
        <v>24 HR + 1 MONTH + TIDE</v>
      </c>
      <c r="U7" s="122" t="s">
        <v>142</v>
      </c>
      <c r="V7" s="123">
        <v>0.47699999999999998</v>
      </c>
      <c r="W7" s="123">
        <v>368.58044704705645</v>
      </c>
      <c r="X7" s="123"/>
      <c r="Y7" s="123">
        <v>71.558524006688955</v>
      </c>
      <c r="Z7" s="123">
        <v>2</v>
      </c>
      <c r="AA7" s="123">
        <v>3</v>
      </c>
      <c r="AB7" s="123">
        <v>24</v>
      </c>
      <c r="AC7" s="123">
        <v>1.2</v>
      </c>
      <c r="AD7" s="123">
        <v>72.758524006688958</v>
      </c>
      <c r="AE7" s="123"/>
      <c r="AF7" s="123">
        <v>3.6315204858614436</v>
      </c>
      <c r="AG7" s="123">
        <v>-1.8157602429307218</v>
      </c>
      <c r="AH7" s="123">
        <v>0.16271415906722406</v>
      </c>
      <c r="AI7" s="123">
        <v>5.5242845564845308E-2</v>
      </c>
      <c r="AJ7" s="124" t="s">
        <v>142</v>
      </c>
      <c r="AK7" s="88"/>
      <c r="AL7" s="125"/>
    </row>
    <row r="8" spans="1:38" x14ac:dyDescent="0.2">
      <c r="A8" s="89" t="s">
        <v>0</v>
      </c>
      <c r="B8" s="77" t="s">
        <v>146</v>
      </c>
      <c r="C8" s="79">
        <v>0.54700000000000004</v>
      </c>
      <c r="D8" s="79">
        <v>319.2</v>
      </c>
      <c r="F8" s="108">
        <f t="shared" si="1"/>
        <v>70.106336845464995</v>
      </c>
      <c r="G8" s="108">
        <v>3</v>
      </c>
      <c r="H8" s="108">
        <f t="shared" si="2"/>
        <v>4</v>
      </c>
      <c r="I8" s="108">
        <f t="shared" si="3"/>
        <v>24</v>
      </c>
      <c r="J8" s="108">
        <f t="shared" si="4"/>
        <v>2.1052631578947367</v>
      </c>
      <c r="K8" s="108">
        <f t="shared" si="5"/>
        <v>72.211600003359735</v>
      </c>
      <c r="L8" s="108"/>
      <c r="M8" s="108">
        <f t="shared" si="6"/>
        <v>3.0845964825322199</v>
      </c>
      <c r="N8" s="108">
        <f t="shared" si="7"/>
        <v>-1.5422982412661099</v>
      </c>
      <c r="O8" s="108">
        <f t="shared" si="8"/>
        <v>0.21388896767067525</v>
      </c>
      <c r="P8" s="108">
        <f t="shared" si="9"/>
        <v>7.2617129798603991E-2</v>
      </c>
      <c r="Q8" s="80" t="str">
        <f t="shared" si="0"/>
        <v>24 HR + 6 MONTH + TIDE</v>
      </c>
      <c r="U8" s="122" t="s">
        <v>147</v>
      </c>
      <c r="V8" s="123">
        <v>0.57999999999999996</v>
      </c>
      <c r="W8" s="123">
        <v>296.16000000000003</v>
      </c>
      <c r="X8" s="123"/>
      <c r="Y8" s="123">
        <v>70.308304443453807</v>
      </c>
      <c r="Z8" s="123">
        <v>4</v>
      </c>
      <c r="AA8" s="123">
        <v>5</v>
      </c>
      <c r="AB8" s="123">
        <v>24</v>
      </c>
      <c r="AC8" s="123">
        <v>3.3333333333333335</v>
      </c>
      <c r="AD8" s="123">
        <v>73.641637776787135</v>
      </c>
      <c r="AE8" s="123"/>
      <c r="AF8" s="123">
        <v>4.5146342559596206</v>
      </c>
      <c r="AG8" s="123">
        <v>-2.2573171279798103</v>
      </c>
      <c r="AH8" s="123">
        <v>0.10463081963375881</v>
      </c>
      <c r="AI8" s="123">
        <v>3.5523056158640244E-2</v>
      </c>
      <c r="AJ8" s="124" t="s">
        <v>147</v>
      </c>
      <c r="AK8" s="88"/>
      <c r="AL8" s="125"/>
    </row>
    <row r="9" spans="1:38" x14ac:dyDescent="0.2">
      <c r="A9" s="89" t="s">
        <v>0</v>
      </c>
      <c r="B9" s="77" t="s">
        <v>147</v>
      </c>
      <c r="C9" s="79">
        <v>0.57999999999999996</v>
      </c>
      <c r="D9" s="79">
        <v>296.16000000000003</v>
      </c>
      <c r="F9" s="108">
        <f t="shared" si="1"/>
        <v>70.308304443453807</v>
      </c>
      <c r="G9" s="108">
        <v>4</v>
      </c>
      <c r="H9" s="108">
        <f t="shared" si="2"/>
        <v>5</v>
      </c>
      <c r="I9" s="108">
        <f t="shared" si="3"/>
        <v>24</v>
      </c>
      <c r="J9" s="108">
        <f t="shared" si="4"/>
        <v>3.3333333333333335</v>
      </c>
      <c r="K9" s="108">
        <f t="shared" si="5"/>
        <v>73.641637776787135</v>
      </c>
      <c r="L9" s="108"/>
      <c r="M9" s="108">
        <f t="shared" si="6"/>
        <v>4.5146342559596206</v>
      </c>
      <c r="N9" s="108">
        <f t="shared" si="7"/>
        <v>-2.2573171279798103</v>
      </c>
      <c r="O9" s="108">
        <f t="shared" si="8"/>
        <v>0.10463081963375881</v>
      </c>
      <c r="P9" s="108">
        <f t="shared" si="9"/>
        <v>3.5523056158640251E-2</v>
      </c>
      <c r="Q9" s="80" t="str">
        <f t="shared" si="0"/>
        <v>24 HR + 1 MONTH + 6 MONTH + TIDE</v>
      </c>
      <c r="U9" s="122" t="s">
        <v>144</v>
      </c>
      <c r="V9" s="123">
        <v>0.51400000000000001</v>
      </c>
      <c r="W9" s="123">
        <v>342.3</v>
      </c>
      <c r="X9" s="123"/>
      <c r="Y9" s="123">
        <v>71.783209164516663</v>
      </c>
      <c r="Z9" s="123">
        <v>3</v>
      </c>
      <c r="AA9" s="123">
        <v>4</v>
      </c>
      <c r="AB9" s="123">
        <v>24</v>
      </c>
      <c r="AC9" s="123">
        <v>2.1052631578947367</v>
      </c>
      <c r="AD9" s="123">
        <v>73.888472322411403</v>
      </c>
      <c r="AE9" s="123"/>
      <c r="AF9" s="123">
        <v>4.761468801583888</v>
      </c>
      <c r="AG9" s="123">
        <v>-2.380734400791944</v>
      </c>
      <c r="AH9" s="123">
        <v>9.2482633245139681E-2</v>
      </c>
      <c r="AI9" s="123">
        <v>3.1398643210150727E-2</v>
      </c>
      <c r="AJ9" s="124" t="s">
        <v>144</v>
      </c>
      <c r="AK9" s="88"/>
      <c r="AL9" s="125"/>
    </row>
    <row r="10" spans="1:38" x14ac:dyDescent="0.2">
      <c r="A10" s="89" t="s">
        <v>0</v>
      </c>
      <c r="B10" s="77" t="s">
        <v>70</v>
      </c>
      <c r="C10" s="79">
        <v>1E-3</v>
      </c>
      <c r="D10" s="79">
        <v>704.83955382485055</v>
      </c>
      <c r="F10" s="108">
        <f t="shared" si="1"/>
        <v>85.117992720068045</v>
      </c>
      <c r="G10" s="108">
        <v>1</v>
      </c>
      <c r="H10" s="108">
        <f t="shared" si="2"/>
        <v>2</v>
      </c>
      <c r="I10" s="108">
        <f t="shared" si="3"/>
        <v>24</v>
      </c>
      <c r="J10" s="108">
        <f t="shared" si="4"/>
        <v>0.5714285714285714</v>
      </c>
      <c r="K10" s="108">
        <f t="shared" si="5"/>
        <v>85.689421291496615</v>
      </c>
      <c r="L10" s="108"/>
      <c r="M10" s="108">
        <f t="shared" si="6"/>
        <v>16.5624177706691</v>
      </c>
      <c r="N10" s="108">
        <f t="shared" si="7"/>
        <v>-8.28120888533455</v>
      </c>
      <c r="O10" s="108">
        <f t="shared" si="8"/>
        <v>2.5323088781732293E-4</v>
      </c>
      <c r="P10" s="108">
        <f t="shared" si="9"/>
        <v>8.597404742239743E-5</v>
      </c>
      <c r="Q10" s="80" t="str">
        <f t="shared" si="0"/>
        <v>1 MONTH</v>
      </c>
      <c r="U10" s="122" t="s">
        <v>69</v>
      </c>
      <c r="V10" s="123">
        <v>1.2E-2</v>
      </c>
      <c r="W10" s="123">
        <v>676.47522308687417</v>
      </c>
      <c r="X10" s="123"/>
      <c r="Y10" s="123">
        <v>84.132207794642454</v>
      </c>
      <c r="Z10" s="123">
        <v>1</v>
      </c>
      <c r="AA10" s="123">
        <v>2</v>
      </c>
      <c r="AB10" s="123">
        <v>24</v>
      </c>
      <c r="AC10" s="123">
        <v>0.5714285714285714</v>
      </c>
      <c r="AD10" s="123">
        <v>84.703636366071024</v>
      </c>
      <c r="AE10" s="123"/>
      <c r="AF10" s="123">
        <v>15.576632845243509</v>
      </c>
      <c r="AG10" s="123">
        <v>-7.7883164226217545</v>
      </c>
      <c r="AH10" s="123">
        <v>4.145502241805306E-4</v>
      </c>
      <c r="AI10" s="123">
        <v>1.4074333877616462E-4</v>
      </c>
      <c r="AJ10" s="124" t="s">
        <v>69</v>
      </c>
      <c r="AK10" s="88"/>
      <c r="AL10" s="125"/>
    </row>
    <row r="11" spans="1:38" x14ac:dyDescent="0.2">
      <c r="A11" s="89" t="s">
        <v>0</v>
      </c>
      <c r="B11" s="77" t="s">
        <v>148</v>
      </c>
      <c r="C11" s="79">
        <v>0.50700000000000001</v>
      </c>
      <c r="D11" s="79">
        <v>347.65292240164626</v>
      </c>
      <c r="F11" s="108">
        <f t="shared" si="1"/>
        <v>70.155619255730429</v>
      </c>
      <c r="G11" s="108">
        <v>2</v>
      </c>
      <c r="H11" s="108">
        <f t="shared" si="2"/>
        <v>3</v>
      </c>
      <c r="I11" s="108">
        <f t="shared" si="3"/>
        <v>24</v>
      </c>
      <c r="J11" s="108">
        <f t="shared" si="4"/>
        <v>1.2</v>
      </c>
      <c r="K11" s="108">
        <f t="shared" si="5"/>
        <v>71.355619255730431</v>
      </c>
      <c r="L11" s="108"/>
      <c r="M11" s="108">
        <f t="shared" si="6"/>
        <v>2.2286157349029168</v>
      </c>
      <c r="N11" s="108">
        <f t="shared" si="7"/>
        <v>-1.1143078674514584</v>
      </c>
      <c r="O11" s="108">
        <f t="shared" si="8"/>
        <v>0.32814231829889456</v>
      </c>
      <c r="P11" s="108">
        <f t="shared" si="9"/>
        <v>0.11140711734611189</v>
      </c>
      <c r="Q11" s="80" t="str">
        <f t="shared" si="0"/>
        <v>1 MONTH + 6 MONTH</v>
      </c>
      <c r="U11" s="122" t="s">
        <v>72</v>
      </c>
      <c r="V11" s="123">
        <v>2.5000000000000001E-2</v>
      </c>
      <c r="W11" s="123">
        <v>687.58372970850007</v>
      </c>
      <c r="X11" s="123"/>
      <c r="Y11" s="123">
        <v>84.523114730657255</v>
      </c>
      <c r="Z11" s="123">
        <v>1</v>
      </c>
      <c r="AA11" s="123">
        <v>2</v>
      </c>
      <c r="AB11" s="123">
        <v>24</v>
      </c>
      <c r="AC11" s="123">
        <v>0.5714285714285714</v>
      </c>
      <c r="AD11" s="123">
        <v>85.094543302085825</v>
      </c>
      <c r="AE11" s="123"/>
      <c r="AF11" s="123">
        <v>15.96753978125831</v>
      </c>
      <c r="AG11" s="123">
        <v>-7.983769890629155</v>
      </c>
      <c r="AH11" s="123">
        <v>3.4095164623619979E-4</v>
      </c>
      <c r="AI11" s="123">
        <v>1.1575599349239526E-4</v>
      </c>
      <c r="AJ11" s="124" t="s">
        <v>72</v>
      </c>
      <c r="AK11" s="88"/>
      <c r="AL11" s="125"/>
    </row>
    <row r="12" spans="1:38" x14ac:dyDescent="0.2">
      <c r="A12" s="89" t="s">
        <v>0</v>
      </c>
      <c r="B12" s="77" t="s">
        <v>149</v>
      </c>
      <c r="C12" s="79">
        <v>2.5000000000000001E-2</v>
      </c>
      <c r="D12" s="79">
        <v>687.56712843880973</v>
      </c>
      <c r="F12" s="108">
        <f t="shared" si="1"/>
        <v>86.522535259001145</v>
      </c>
      <c r="G12" s="108">
        <v>2</v>
      </c>
      <c r="H12" s="108">
        <f t="shared" si="2"/>
        <v>3</v>
      </c>
      <c r="I12" s="108">
        <f t="shared" si="3"/>
        <v>24</v>
      </c>
      <c r="J12" s="108">
        <f t="shared" si="4"/>
        <v>1.2</v>
      </c>
      <c r="K12" s="108">
        <f t="shared" si="5"/>
        <v>87.722535259001148</v>
      </c>
      <c r="L12" s="108"/>
      <c r="M12" s="108">
        <f t="shared" si="6"/>
        <v>18.595531738173634</v>
      </c>
      <c r="N12" s="108">
        <f t="shared" si="7"/>
        <v>-9.2977658690868168</v>
      </c>
      <c r="O12" s="108">
        <f t="shared" si="8"/>
        <v>9.1628713514698955E-5</v>
      </c>
      <c r="P12" s="108">
        <f t="shared" si="9"/>
        <v>3.1108730174530872E-5</v>
      </c>
      <c r="Q12" s="80" t="str">
        <f t="shared" si="0"/>
        <v>1 MONTH + TIDE</v>
      </c>
      <c r="U12" s="122" t="s">
        <v>70</v>
      </c>
      <c r="V12" s="123">
        <v>1E-3</v>
      </c>
      <c r="W12" s="123">
        <v>704.83955382485055</v>
      </c>
      <c r="X12" s="123"/>
      <c r="Y12" s="123">
        <v>85.117992720068045</v>
      </c>
      <c r="Z12" s="123">
        <v>1</v>
      </c>
      <c r="AA12" s="123">
        <v>2</v>
      </c>
      <c r="AB12" s="123">
        <v>24</v>
      </c>
      <c r="AC12" s="123">
        <v>0.5714285714285714</v>
      </c>
      <c r="AD12" s="123">
        <v>85.689421291496615</v>
      </c>
      <c r="AE12" s="123"/>
      <c r="AF12" s="123">
        <v>16.5624177706691</v>
      </c>
      <c r="AG12" s="123">
        <v>-8.28120888533455</v>
      </c>
      <c r="AH12" s="123">
        <v>2.5323088781732293E-4</v>
      </c>
      <c r="AI12" s="123">
        <v>8.5974047422397417E-5</v>
      </c>
      <c r="AJ12" s="124" t="s">
        <v>70</v>
      </c>
      <c r="AK12" s="88"/>
      <c r="AL12" s="125"/>
    </row>
    <row r="13" spans="1:38" x14ac:dyDescent="0.2">
      <c r="A13" s="89" t="s">
        <v>0</v>
      </c>
      <c r="B13" s="77" t="s">
        <v>150</v>
      </c>
      <c r="C13" s="79">
        <v>0.57299999999999995</v>
      </c>
      <c r="D13" s="79">
        <v>300.77</v>
      </c>
      <c r="F13" s="108">
        <f t="shared" si="1"/>
        <v>68.67900854507397</v>
      </c>
      <c r="G13" s="108">
        <v>3</v>
      </c>
      <c r="H13" s="108">
        <f t="shared" si="2"/>
        <v>4</v>
      </c>
      <c r="I13" s="108">
        <f t="shared" si="3"/>
        <v>24</v>
      </c>
      <c r="J13" s="108">
        <f t="shared" si="4"/>
        <v>2.1052631578947367</v>
      </c>
      <c r="K13" s="108">
        <f t="shared" si="5"/>
        <v>70.784271702968709</v>
      </c>
      <c r="L13" s="108"/>
      <c r="M13" s="108">
        <f t="shared" si="6"/>
        <v>1.6572681821411948</v>
      </c>
      <c r="N13" s="108">
        <f t="shared" si="7"/>
        <v>-0.82863409107059738</v>
      </c>
      <c r="O13" s="108">
        <f t="shared" si="8"/>
        <v>0.43664529689079601</v>
      </c>
      <c r="P13" s="108">
        <f t="shared" si="9"/>
        <v>0.1482448045150678</v>
      </c>
      <c r="Q13" s="80" t="str">
        <f t="shared" si="0"/>
        <v>1 MONTH + 6 MONTH + TIDE</v>
      </c>
      <c r="U13" s="122" t="s">
        <v>143</v>
      </c>
      <c r="V13" s="123">
        <v>3.3000000000000002E-2</v>
      </c>
      <c r="W13" s="123">
        <v>681.5296849728154</v>
      </c>
      <c r="X13" s="123"/>
      <c r="Y13" s="123">
        <v>86.310863475056081</v>
      </c>
      <c r="Z13" s="123">
        <v>2</v>
      </c>
      <c r="AA13" s="123">
        <v>3</v>
      </c>
      <c r="AB13" s="123">
        <v>24</v>
      </c>
      <c r="AC13" s="123">
        <v>1.2</v>
      </c>
      <c r="AD13" s="123">
        <v>87.510863475056084</v>
      </c>
      <c r="AE13" s="123"/>
      <c r="AF13" s="123">
        <v>18.383859954228569</v>
      </c>
      <c r="AG13" s="123">
        <v>-9.1919299771142846</v>
      </c>
      <c r="AH13" s="123">
        <v>1.018580910997121E-4</v>
      </c>
      <c r="AI13" s="123">
        <v>3.4581691159566625E-5</v>
      </c>
      <c r="AJ13" s="124" t="s">
        <v>143</v>
      </c>
      <c r="AK13" s="88"/>
      <c r="AL13" s="125"/>
    </row>
    <row r="14" spans="1:38" x14ac:dyDescent="0.2">
      <c r="A14" s="89" t="s">
        <v>0</v>
      </c>
      <c r="B14" s="81" t="s">
        <v>71</v>
      </c>
      <c r="C14" s="79">
        <v>0.47699999999999998</v>
      </c>
      <c r="D14" s="79">
        <v>368.58098353213074</v>
      </c>
      <c r="F14" s="108">
        <f t="shared" si="1"/>
        <v>69.558558939720584</v>
      </c>
      <c r="G14" s="108">
        <v>1</v>
      </c>
      <c r="H14" s="108">
        <f t="shared" si="2"/>
        <v>2</v>
      </c>
      <c r="I14" s="108">
        <f t="shared" si="3"/>
        <v>24</v>
      </c>
      <c r="J14" s="108">
        <f t="shared" si="4"/>
        <v>0.5714285714285714</v>
      </c>
      <c r="K14" s="108">
        <f t="shared" si="5"/>
        <v>70.129987511149153</v>
      </c>
      <c r="L14" s="108"/>
      <c r="M14" s="108">
        <f t="shared" si="6"/>
        <v>1.0029839903216384</v>
      </c>
      <c r="N14" s="108">
        <f t="shared" si="7"/>
        <v>-0.50149199516081922</v>
      </c>
      <c r="O14" s="108">
        <f t="shared" si="8"/>
        <v>0.6056263936514924</v>
      </c>
      <c r="P14" s="108">
        <f t="shared" si="9"/>
        <v>0.20561532890730985</v>
      </c>
      <c r="Q14" s="80" t="str">
        <f t="shared" si="0"/>
        <v>6 MONTH</v>
      </c>
      <c r="U14" s="122" t="s">
        <v>149</v>
      </c>
      <c r="V14" s="123">
        <v>2.5000000000000001E-2</v>
      </c>
      <c r="W14" s="123">
        <v>687.56712843880973</v>
      </c>
      <c r="X14" s="123"/>
      <c r="Y14" s="123">
        <v>86.522535259001145</v>
      </c>
      <c r="Z14" s="123">
        <v>2</v>
      </c>
      <c r="AA14" s="123">
        <v>3</v>
      </c>
      <c r="AB14" s="123">
        <v>24</v>
      </c>
      <c r="AC14" s="123">
        <v>1.2</v>
      </c>
      <c r="AD14" s="123">
        <v>87.722535259001148</v>
      </c>
      <c r="AE14" s="123"/>
      <c r="AF14" s="123">
        <v>18.595531738173634</v>
      </c>
      <c r="AG14" s="123">
        <v>-9.2977658690868168</v>
      </c>
      <c r="AH14" s="123">
        <v>9.1628713514698955E-5</v>
      </c>
      <c r="AI14" s="123">
        <v>3.1108730174530866E-5</v>
      </c>
      <c r="AJ14" s="124" t="s">
        <v>149</v>
      </c>
      <c r="AK14" s="88"/>
      <c r="AL14" s="125"/>
    </row>
    <row r="15" spans="1:38" x14ac:dyDescent="0.2">
      <c r="A15" s="89" t="s">
        <v>0</v>
      </c>
      <c r="B15" s="81" t="s">
        <v>151</v>
      </c>
      <c r="C15" s="79">
        <v>0.55000000000000004</v>
      </c>
      <c r="D15" s="79">
        <v>316.82375575071137</v>
      </c>
      <c r="F15" s="108">
        <f t="shared" si="1"/>
        <v>67.927003520827512</v>
      </c>
      <c r="G15" s="108">
        <v>2</v>
      </c>
      <c r="H15" s="108">
        <f t="shared" si="2"/>
        <v>3</v>
      </c>
      <c r="I15" s="108">
        <f t="shared" si="3"/>
        <v>24</v>
      </c>
      <c r="J15" s="108">
        <f t="shared" si="4"/>
        <v>1.2</v>
      </c>
      <c r="K15" s="108">
        <f t="shared" si="5"/>
        <v>69.127003520827515</v>
      </c>
      <c r="L15" s="108"/>
      <c r="M15" s="108">
        <f t="shared" si="6"/>
        <v>0</v>
      </c>
      <c r="N15" s="108">
        <f t="shared" si="7"/>
        <v>0</v>
      </c>
      <c r="O15" s="108">
        <f t="shared" si="8"/>
        <v>1</v>
      </c>
      <c r="P15" s="108">
        <f t="shared" si="9"/>
        <v>0.33950853374734385</v>
      </c>
      <c r="Q15" s="80" t="str">
        <f t="shared" si="0"/>
        <v>6 MONTH + TIDE</v>
      </c>
      <c r="U15" s="122" t="s">
        <v>141</v>
      </c>
      <c r="V15" s="123">
        <v>8.9999999999999993E-3</v>
      </c>
      <c r="W15" s="123">
        <v>698.20956046558513</v>
      </c>
      <c r="X15" s="123"/>
      <c r="Y15" s="123">
        <v>86.891170973948149</v>
      </c>
      <c r="Z15" s="123">
        <v>2</v>
      </c>
      <c r="AA15" s="123">
        <v>3</v>
      </c>
      <c r="AB15" s="123">
        <v>24</v>
      </c>
      <c r="AC15" s="123">
        <v>1.2</v>
      </c>
      <c r="AD15" s="123">
        <v>88.091170973948152</v>
      </c>
      <c r="AE15" s="123"/>
      <c r="AF15" s="123">
        <v>18.964167453120638</v>
      </c>
      <c r="AG15" s="123">
        <v>-9.4820837265603188</v>
      </c>
      <c r="AH15" s="123">
        <v>7.6204981258612685E-5</v>
      </c>
      <c r="AI15" s="123">
        <v>2.5872241451355406E-5</v>
      </c>
      <c r="AJ15" s="124" t="s">
        <v>141</v>
      </c>
      <c r="AK15" s="88"/>
      <c r="AL15" s="125"/>
    </row>
    <row r="16" spans="1:38" x14ac:dyDescent="0.2">
      <c r="A16" s="89" t="s">
        <v>0</v>
      </c>
      <c r="B16" s="77" t="s">
        <v>72</v>
      </c>
      <c r="C16" s="79">
        <v>2.5000000000000001E-2</v>
      </c>
      <c r="D16" s="79">
        <v>687.58372970850007</v>
      </c>
      <c r="F16" s="108">
        <f t="shared" si="1"/>
        <v>84.523114730657255</v>
      </c>
      <c r="G16" s="108">
        <v>1</v>
      </c>
      <c r="H16" s="108">
        <f t="shared" si="2"/>
        <v>2</v>
      </c>
      <c r="I16" s="108">
        <f t="shared" si="3"/>
        <v>24</v>
      </c>
      <c r="J16" s="108">
        <f t="shared" si="4"/>
        <v>0.5714285714285714</v>
      </c>
      <c r="K16" s="108">
        <f t="shared" si="5"/>
        <v>85.094543302085825</v>
      </c>
      <c r="L16" s="108"/>
      <c r="M16" s="108">
        <f t="shared" si="6"/>
        <v>15.96753978125831</v>
      </c>
      <c r="N16" s="108">
        <f t="shared" si="7"/>
        <v>-7.983769890629155</v>
      </c>
      <c r="O16" s="108">
        <f t="shared" si="8"/>
        <v>3.4095164623619979E-4</v>
      </c>
      <c r="P16" s="108">
        <f t="shared" si="9"/>
        <v>1.1575599349239528E-4</v>
      </c>
      <c r="Q16" s="80" t="str">
        <f t="shared" si="0"/>
        <v>TIDE</v>
      </c>
      <c r="U16" s="122" t="s">
        <v>145</v>
      </c>
      <c r="V16" s="123">
        <v>3.6999999999999998E-2</v>
      </c>
      <c r="W16" s="123">
        <v>678.7</v>
      </c>
      <c r="X16" s="123"/>
      <c r="Y16" s="123">
        <v>88.211008960682406</v>
      </c>
      <c r="Z16" s="123">
        <v>3</v>
      </c>
      <c r="AA16" s="123">
        <v>4</v>
      </c>
      <c r="AB16" s="123">
        <v>24</v>
      </c>
      <c r="AC16" s="123">
        <v>2.1052631578947367</v>
      </c>
      <c r="AD16" s="123">
        <v>90.316272118577146</v>
      </c>
      <c r="AE16" s="123"/>
      <c r="AF16" s="123">
        <v>21.189268597749631</v>
      </c>
      <c r="AG16" s="123">
        <v>-10.594634298874816</v>
      </c>
      <c r="AH16" s="123">
        <v>2.50500609106166E-5</v>
      </c>
      <c r="AI16" s="123">
        <v>8.5047094500450946E-6</v>
      </c>
      <c r="AJ16" s="124" t="s">
        <v>145</v>
      </c>
      <c r="AK16" s="88"/>
      <c r="AL16" s="125"/>
    </row>
    <row r="17" spans="1:38" x14ac:dyDescent="0.2">
      <c r="A17" s="89" t="s">
        <v>0</v>
      </c>
      <c r="B17" s="77"/>
      <c r="C17" s="79"/>
      <c r="D17" s="79"/>
      <c r="F17" s="108"/>
      <c r="G17" s="108"/>
      <c r="H17" s="108"/>
      <c r="I17" s="108"/>
      <c r="J17" s="108"/>
      <c r="K17" s="108"/>
      <c r="L17" s="108"/>
      <c r="M17" s="108"/>
      <c r="N17" s="108"/>
      <c r="O17" s="108">
        <f>SUM(O2:O16)</f>
        <v>2.945434063062998</v>
      </c>
      <c r="P17" s="108"/>
      <c r="Q17" s="80"/>
      <c r="U17" s="122"/>
      <c r="V17" s="123"/>
      <c r="W17" s="123"/>
      <c r="X17" s="123"/>
      <c r="Y17" s="123"/>
      <c r="Z17" s="123"/>
      <c r="AA17" s="123"/>
      <c r="AB17" s="123"/>
      <c r="AC17" s="123"/>
      <c r="AD17" s="123"/>
      <c r="AE17" s="123"/>
      <c r="AF17" s="123"/>
      <c r="AG17" s="123"/>
      <c r="AH17" s="123">
        <v>2.9454340630629985</v>
      </c>
      <c r="AI17" s="123"/>
      <c r="AJ17" s="123"/>
      <c r="AK17" s="88"/>
      <c r="AL17" s="125"/>
    </row>
    <row r="18" spans="1:38" x14ac:dyDescent="0.2">
      <c r="A18" s="89" t="s">
        <v>0</v>
      </c>
      <c r="B18" s="82"/>
      <c r="C18" s="79"/>
      <c r="D18" s="79"/>
      <c r="F18" s="108"/>
      <c r="G18" s="108"/>
      <c r="H18" s="108"/>
      <c r="I18" s="108"/>
      <c r="J18" s="108"/>
      <c r="K18" s="108"/>
      <c r="L18" s="108"/>
      <c r="M18" s="108"/>
      <c r="N18" s="108"/>
      <c r="O18" s="108"/>
      <c r="P18" s="108"/>
      <c r="Q18" s="83"/>
      <c r="U18" s="122"/>
      <c r="V18" s="123"/>
      <c r="W18" s="123"/>
      <c r="X18" s="123"/>
      <c r="Y18" s="123"/>
      <c r="Z18" s="123"/>
      <c r="AA18" s="123"/>
      <c r="AB18" s="123"/>
      <c r="AC18" s="123"/>
      <c r="AD18" s="123"/>
      <c r="AE18" s="123"/>
      <c r="AF18" s="123"/>
      <c r="AG18" s="123"/>
      <c r="AH18" s="123"/>
      <c r="AI18" s="123"/>
      <c r="AJ18" s="123" t="s">
        <v>68</v>
      </c>
      <c r="AK18" s="88"/>
      <c r="AL18" s="125"/>
    </row>
    <row r="19" spans="1:38" x14ac:dyDescent="0.2">
      <c r="A19" s="89" t="s">
        <v>0</v>
      </c>
      <c r="B19" s="82"/>
      <c r="C19" s="110" t="s">
        <v>184</v>
      </c>
      <c r="D19" s="79"/>
      <c r="F19" s="108"/>
      <c r="G19" s="108"/>
      <c r="H19" s="108"/>
      <c r="I19" s="108"/>
      <c r="J19" s="108"/>
      <c r="K19" s="108"/>
      <c r="L19" s="108"/>
      <c r="M19" s="108"/>
      <c r="N19" s="108"/>
      <c r="O19" s="108"/>
      <c r="P19" s="108"/>
      <c r="Q19" s="83"/>
      <c r="U19" s="122"/>
      <c r="V19" s="123"/>
      <c r="W19" s="123"/>
      <c r="X19" s="123"/>
      <c r="Y19" s="123"/>
      <c r="Z19" s="123"/>
      <c r="AA19" s="123"/>
      <c r="AB19" s="123"/>
      <c r="AC19" s="123"/>
      <c r="AD19" s="123"/>
      <c r="AE19" s="123"/>
      <c r="AF19" s="123"/>
      <c r="AG19" s="123"/>
      <c r="AH19" s="123"/>
      <c r="AI19" s="123" t="s">
        <v>69</v>
      </c>
      <c r="AJ19" s="123">
        <v>0.19499137671307742</v>
      </c>
      <c r="AK19" s="88"/>
      <c r="AL19" s="125"/>
    </row>
    <row r="20" spans="1:38" x14ac:dyDescent="0.2">
      <c r="A20" s="89" t="s">
        <v>0</v>
      </c>
      <c r="B20" s="82"/>
      <c r="C20" s="79"/>
      <c r="D20" s="79"/>
      <c r="F20" s="108"/>
      <c r="G20" s="108"/>
      <c r="H20" s="108"/>
      <c r="I20" s="108"/>
      <c r="J20" s="108"/>
      <c r="K20" s="108"/>
      <c r="L20" s="108"/>
      <c r="M20" s="108"/>
      <c r="N20" s="108"/>
      <c r="O20" s="108"/>
      <c r="P20" s="108"/>
      <c r="Q20" s="83"/>
      <c r="U20" s="122"/>
      <c r="V20" s="123"/>
      <c r="W20" s="123"/>
      <c r="X20" s="123"/>
      <c r="Y20" s="123"/>
      <c r="Z20" s="123"/>
      <c r="AA20" s="123"/>
      <c r="AB20" s="123"/>
      <c r="AC20" s="123"/>
      <c r="AD20" s="123"/>
      <c r="AE20" s="123"/>
      <c r="AF20" s="123"/>
      <c r="AG20" s="123"/>
      <c r="AH20" s="123"/>
      <c r="AI20" s="123" t="s">
        <v>70</v>
      </c>
      <c r="AJ20" s="123">
        <v>0.3267165762490189</v>
      </c>
      <c r="AK20" s="88"/>
      <c r="AL20" s="125"/>
    </row>
    <row r="21" spans="1:38" x14ac:dyDescent="0.2">
      <c r="A21" s="89" t="s">
        <v>0</v>
      </c>
      <c r="B21" s="82"/>
      <c r="C21" s="79"/>
      <c r="D21" s="79"/>
      <c r="F21" s="105" t="s">
        <v>152</v>
      </c>
      <c r="G21" s="108"/>
      <c r="H21" s="108"/>
      <c r="I21" s="108"/>
      <c r="J21" s="108"/>
      <c r="K21" s="108"/>
      <c r="L21" s="108"/>
      <c r="M21" s="108"/>
      <c r="N21" s="108"/>
      <c r="O21" s="108"/>
      <c r="P21" s="108"/>
      <c r="Q21" s="78"/>
      <c r="U21" s="122"/>
      <c r="V21" s="123"/>
      <c r="W21" s="123"/>
      <c r="X21" s="123"/>
      <c r="Y21" s="123"/>
      <c r="Z21" s="123"/>
      <c r="AA21" s="123"/>
      <c r="AB21" s="123"/>
      <c r="AC21" s="123"/>
      <c r="AD21" s="123"/>
      <c r="AE21" s="123"/>
      <c r="AF21" s="123"/>
      <c r="AG21" s="123"/>
      <c r="AH21" s="123"/>
      <c r="AI21" s="123" t="s">
        <v>71</v>
      </c>
      <c r="AJ21" s="123">
        <v>0.9995574592480736</v>
      </c>
      <c r="AK21" s="88"/>
      <c r="AL21" s="125"/>
    </row>
    <row r="22" spans="1:38" x14ac:dyDescent="0.2">
      <c r="A22" s="89" t="s">
        <v>0</v>
      </c>
      <c r="B22" s="82"/>
      <c r="C22" s="79"/>
      <c r="D22" s="79"/>
      <c r="F22" s="105" t="s">
        <v>153</v>
      </c>
      <c r="G22" s="108"/>
      <c r="H22" s="108"/>
      <c r="I22" s="108"/>
      <c r="J22" s="108"/>
      <c r="K22" s="108"/>
      <c r="L22" s="108"/>
      <c r="M22" s="108"/>
      <c r="N22" s="108"/>
      <c r="O22" s="108"/>
      <c r="P22" s="108"/>
      <c r="Q22" s="78"/>
      <c r="U22" s="126"/>
      <c r="V22" s="127"/>
      <c r="W22" s="127"/>
      <c r="X22" s="127"/>
      <c r="Y22" s="127"/>
      <c r="Z22" s="127"/>
      <c r="AA22" s="127"/>
      <c r="AB22" s="127"/>
      <c r="AC22" s="127"/>
      <c r="AD22" s="127"/>
      <c r="AE22" s="127"/>
      <c r="AF22" s="127"/>
      <c r="AG22" s="127"/>
      <c r="AH22" s="127"/>
      <c r="AI22" s="127" t="s">
        <v>72</v>
      </c>
      <c r="AJ22" s="127">
        <v>0.59608347534393236</v>
      </c>
      <c r="AK22" s="128"/>
      <c r="AL22" s="129"/>
    </row>
    <row r="23" spans="1:38" x14ac:dyDescent="0.2">
      <c r="A23" s="89" t="s">
        <v>0</v>
      </c>
      <c r="B23" s="82"/>
      <c r="C23" s="79"/>
      <c r="D23" s="79"/>
      <c r="F23" s="108"/>
      <c r="G23" s="108"/>
      <c r="H23" s="108"/>
      <c r="I23" s="108"/>
      <c r="J23" s="108"/>
      <c r="K23" s="108"/>
      <c r="L23" s="108"/>
      <c r="M23" s="108"/>
      <c r="N23" s="108"/>
      <c r="O23" s="108"/>
      <c r="P23" s="108"/>
      <c r="Q23" s="78"/>
    </row>
    <row r="24" spans="1:38" x14ac:dyDescent="0.2">
      <c r="A24" s="89" t="s">
        <v>0</v>
      </c>
      <c r="B24" s="82"/>
      <c r="C24" s="79"/>
      <c r="D24" s="79"/>
      <c r="F24" s="105" t="s">
        <v>134</v>
      </c>
      <c r="G24" s="105" t="s">
        <v>130</v>
      </c>
      <c r="H24" s="105" t="s">
        <v>154</v>
      </c>
      <c r="I24" s="105" t="s">
        <v>155</v>
      </c>
      <c r="J24" s="105" t="s">
        <v>133</v>
      </c>
      <c r="K24" s="105" t="s">
        <v>156</v>
      </c>
      <c r="L24" s="105" t="s">
        <v>131</v>
      </c>
      <c r="M24" s="108"/>
      <c r="N24" s="108"/>
      <c r="O24" s="108"/>
      <c r="P24" s="108"/>
      <c r="Q24" s="78"/>
    </row>
    <row r="25" spans="1:38" x14ac:dyDescent="0.2">
      <c r="A25" s="89" t="s">
        <v>0</v>
      </c>
      <c r="B25" s="82"/>
      <c r="C25" s="79"/>
      <c r="D25" s="79"/>
      <c r="E25" s="109" t="s">
        <v>69</v>
      </c>
      <c r="F25" s="108">
        <v>24</v>
      </c>
      <c r="G25" s="84">
        <f>D2</f>
        <v>676.47522308687417</v>
      </c>
      <c r="H25" s="108">
        <f>G25/F25</f>
        <v>28.186467628619756</v>
      </c>
      <c r="I25" s="108">
        <f>LN(H25)</f>
        <v>3.3388419914434353</v>
      </c>
      <c r="J25" s="108">
        <f>G2+1</f>
        <v>2</v>
      </c>
      <c r="K25" s="108">
        <f>J25*2</f>
        <v>4</v>
      </c>
      <c r="L25" s="108">
        <f>((F25)*(I25))+K25</f>
        <v>84.132207794642454</v>
      </c>
      <c r="M25" s="84"/>
      <c r="N25" s="110" t="s">
        <v>69</v>
      </c>
      <c r="O25" s="108"/>
      <c r="P25" s="108"/>
      <c r="Q25" s="85"/>
    </row>
    <row r="26" spans="1:38" x14ac:dyDescent="0.2">
      <c r="A26" s="89" t="s">
        <v>0</v>
      </c>
      <c r="B26" s="82"/>
      <c r="C26" s="79"/>
      <c r="D26" s="79"/>
      <c r="E26" s="109" t="s">
        <v>141</v>
      </c>
      <c r="F26" s="108">
        <v>24</v>
      </c>
      <c r="G26" s="84">
        <f t="shared" ref="G26:G39" si="10">D3</f>
        <v>698.20956046558513</v>
      </c>
      <c r="H26" s="108">
        <f t="shared" ref="H26:H39" si="11">G26/F26</f>
        <v>29.092065019399381</v>
      </c>
      <c r="I26" s="108">
        <f t="shared" ref="I26:I39" si="12">LN(H26)</f>
        <v>3.3704654572478394</v>
      </c>
      <c r="J26" s="108">
        <f t="shared" ref="J26:J39" si="13">G3+1</f>
        <v>3</v>
      </c>
      <c r="K26" s="108">
        <f t="shared" ref="K26:K39" si="14">J26*2</f>
        <v>6</v>
      </c>
      <c r="L26" s="108">
        <f t="shared" ref="L26:L39" si="15">((F26)*(I26))+K26</f>
        <v>86.891170973948149</v>
      </c>
      <c r="M26" s="84"/>
      <c r="N26" s="110" t="s">
        <v>141</v>
      </c>
      <c r="O26" s="108"/>
      <c r="P26" s="108"/>
      <c r="Q26" s="85"/>
    </row>
    <row r="27" spans="1:38" x14ac:dyDescent="0.2">
      <c r="A27" s="89" t="s">
        <v>0</v>
      </c>
      <c r="B27" s="82"/>
      <c r="C27" s="79"/>
      <c r="D27" s="79"/>
      <c r="E27" s="109" t="s">
        <v>142</v>
      </c>
      <c r="F27" s="108">
        <v>24</v>
      </c>
      <c r="G27" s="84">
        <f t="shared" si="10"/>
        <v>368.58044704705645</v>
      </c>
      <c r="H27" s="108">
        <f t="shared" si="11"/>
        <v>15.357518626960685</v>
      </c>
      <c r="I27" s="108">
        <f t="shared" si="12"/>
        <v>2.7316051669453731</v>
      </c>
      <c r="J27" s="108">
        <f t="shared" si="13"/>
        <v>3</v>
      </c>
      <c r="K27" s="108">
        <f t="shared" si="14"/>
        <v>6</v>
      </c>
      <c r="L27" s="108">
        <f t="shared" si="15"/>
        <v>71.558524006688955</v>
      </c>
      <c r="M27" s="84"/>
      <c r="N27" s="110" t="s">
        <v>142</v>
      </c>
      <c r="O27" s="111"/>
      <c r="P27" s="111"/>
      <c r="Q27" s="80"/>
    </row>
    <row r="28" spans="1:38" x14ac:dyDescent="0.2">
      <c r="A28" s="89" t="s">
        <v>0</v>
      </c>
      <c r="B28" s="82"/>
      <c r="C28" s="79"/>
      <c r="D28" s="79"/>
      <c r="E28" s="109" t="s">
        <v>143</v>
      </c>
      <c r="F28" s="108">
        <v>24</v>
      </c>
      <c r="G28" s="84">
        <f t="shared" si="10"/>
        <v>681.5296849728154</v>
      </c>
      <c r="H28" s="108">
        <f t="shared" si="11"/>
        <v>28.397070207200642</v>
      </c>
      <c r="I28" s="108">
        <f t="shared" si="12"/>
        <v>3.3462859781273369</v>
      </c>
      <c r="J28" s="108">
        <f t="shared" si="13"/>
        <v>3</v>
      </c>
      <c r="K28" s="108">
        <f t="shared" si="14"/>
        <v>6</v>
      </c>
      <c r="L28" s="108">
        <f t="shared" si="15"/>
        <v>86.310863475056081</v>
      </c>
      <c r="M28" s="84"/>
      <c r="N28" s="110" t="s">
        <v>143</v>
      </c>
      <c r="O28" s="111"/>
      <c r="P28" s="84"/>
      <c r="Q28" s="80"/>
    </row>
    <row r="29" spans="1:38" x14ac:dyDescent="0.2">
      <c r="A29" s="89" t="s">
        <v>0</v>
      </c>
      <c r="B29" s="82"/>
      <c r="C29" s="79"/>
      <c r="D29" s="79"/>
      <c r="E29" s="109" t="s">
        <v>144</v>
      </c>
      <c r="F29" s="108">
        <v>24</v>
      </c>
      <c r="G29" s="84">
        <f t="shared" si="10"/>
        <v>342.3</v>
      </c>
      <c r="H29" s="108">
        <f t="shared" si="11"/>
        <v>14.262500000000001</v>
      </c>
      <c r="I29" s="108">
        <f t="shared" si="12"/>
        <v>2.6576337151881941</v>
      </c>
      <c r="J29" s="108">
        <f t="shared" si="13"/>
        <v>4</v>
      </c>
      <c r="K29" s="108">
        <f t="shared" si="14"/>
        <v>8</v>
      </c>
      <c r="L29" s="108">
        <f t="shared" si="15"/>
        <v>71.783209164516663</v>
      </c>
      <c r="M29" s="84"/>
      <c r="N29" s="110" t="s">
        <v>144</v>
      </c>
      <c r="O29" s="111"/>
      <c r="P29" s="84"/>
      <c r="Q29" s="80"/>
    </row>
    <row r="30" spans="1:38" x14ac:dyDescent="0.2">
      <c r="A30" s="89" t="s">
        <v>0</v>
      </c>
      <c r="B30" s="82"/>
      <c r="C30" s="79"/>
      <c r="D30" s="79"/>
      <c r="E30" s="109" t="s">
        <v>145</v>
      </c>
      <c r="F30" s="108">
        <v>24</v>
      </c>
      <c r="G30" s="84">
        <f t="shared" si="10"/>
        <v>678.7</v>
      </c>
      <c r="H30" s="108">
        <f t="shared" si="11"/>
        <v>28.279166666666669</v>
      </c>
      <c r="I30" s="108">
        <f t="shared" si="12"/>
        <v>3.3421253733617671</v>
      </c>
      <c r="J30" s="108">
        <f t="shared" si="13"/>
        <v>4</v>
      </c>
      <c r="K30" s="108">
        <f t="shared" si="14"/>
        <v>8</v>
      </c>
      <c r="L30" s="108">
        <f t="shared" si="15"/>
        <v>88.211008960682406</v>
      </c>
      <c r="M30" s="79"/>
      <c r="N30" s="110" t="s">
        <v>145</v>
      </c>
      <c r="O30" s="112"/>
      <c r="P30" s="112"/>
      <c r="Q30" s="86"/>
    </row>
    <row r="31" spans="1:38" x14ac:dyDescent="0.2">
      <c r="A31" s="89" t="s">
        <v>0</v>
      </c>
      <c r="B31" s="82"/>
      <c r="C31" s="79"/>
      <c r="D31" s="79"/>
      <c r="E31" s="109" t="s">
        <v>146</v>
      </c>
      <c r="F31" s="108">
        <v>24</v>
      </c>
      <c r="G31" s="84">
        <f t="shared" si="10"/>
        <v>319.2</v>
      </c>
      <c r="H31" s="108">
        <f t="shared" si="11"/>
        <v>13.299999999999999</v>
      </c>
      <c r="I31" s="108">
        <f t="shared" si="12"/>
        <v>2.5877640352277078</v>
      </c>
      <c r="J31" s="108">
        <f t="shared" si="13"/>
        <v>4</v>
      </c>
      <c r="K31" s="108">
        <f t="shared" si="14"/>
        <v>8</v>
      </c>
      <c r="L31" s="108">
        <f t="shared" si="15"/>
        <v>70.106336845464995</v>
      </c>
      <c r="M31" s="112"/>
      <c r="N31" s="110" t="s">
        <v>146</v>
      </c>
      <c r="O31" s="112"/>
      <c r="P31" s="112"/>
      <c r="Q31" s="86"/>
    </row>
    <row r="32" spans="1:38" x14ac:dyDescent="0.2">
      <c r="A32" s="89" t="s">
        <v>0</v>
      </c>
      <c r="B32" s="82"/>
      <c r="C32" s="79"/>
      <c r="D32" s="79"/>
      <c r="E32" s="109" t="s">
        <v>147</v>
      </c>
      <c r="F32" s="108">
        <v>24</v>
      </c>
      <c r="G32" s="84">
        <f t="shared" si="10"/>
        <v>296.16000000000003</v>
      </c>
      <c r="H32" s="108">
        <f t="shared" si="11"/>
        <v>12.340000000000002</v>
      </c>
      <c r="I32" s="108">
        <f t="shared" si="12"/>
        <v>2.5128460184772421</v>
      </c>
      <c r="J32" s="108">
        <f t="shared" si="13"/>
        <v>5</v>
      </c>
      <c r="K32" s="108">
        <f t="shared" si="14"/>
        <v>10</v>
      </c>
      <c r="L32" s="108">
        <f t="shared" si="15"/>
        <v>70.308304443453807</v>
      </c>
      <c r="M32" s="113"/>
      <c r="N32" s="110" t="s">
        <v>147</v>
      </c>
      <c r="O32" s="113"/>
      <c r="P32" s="113"/>
      <c r="Q32" s="81"/>
    </row>
    <row r="33" spans="1:38" x14ac:dyDescent="0.2">
      <c r="A33" s="89" t="s">
        <v>0</v>
      </c>
      <c r="B33" s="82"/>
      <c r="C33" s="79"/>
      <c r="D33" s="79"/>
      <c r="E33" s="109" t="s">
        <v>70</v>
      </c>
      <c r="F33" s="108">
        <v>24</v>
      </c>
      <c r="G33" s="84">
        <f t="shared" si="10"/>
        <v>704.83955382485055</v>
      </c>
      <c r="H33" s="108">
        <f t="shared" si="11"/>
        <v>29.368314742702108</v>
      </c>
      <c r="I33" s="108">
        <f t="shared" si="12"/>
        <v>3.3799163633361684</v>
      </c>
      <c r="J33" s="108">
        <f t="shared" si="13"/>
        <v>2</v>
      </c>
      <c r="K33" s="108">
        <f t="shared" si="14"/>
        <v>4</v>
      </c>
      <c r="L33" s="108">
        <f t="shared" si="15"/>
        <v>85.117992720068045</v>
      </c>
      <c r="M33" s="113"/>
      <c r="N33" s="110" t="s">
        <v>70</v>
      </c>
      <c r="O33" s="113"/>
      <c r="P33" s="113"/>
      <c r="Q33" s="81"/>
    </row>
    <row r="34" spans="1:38" x14ac:dyDescent="0.2">
      <c r="A34" s="89" t="s">
        <v>0</v>
      </c>
      <c r="B34" s="82"/>
      <c r="C34" s="79"/>
      <c r="D34" s="79"/>
      <c r="E34" s="109" t="s">
        <v>148</v>
      </c>
      <c r="F34" s="108">
        <v>24</v>
      </c>
      <c r="G34" s="84">
        <f t="shared" si="10"/>
        <v>347.65292240164626</v>
      </c>
      <c r="H34" s="108">
        <f t="shared" si="11"/>
        <v>14.485538433401928</v>
      </c>
      <c r="I34" s="108">
        <f t="shared" si="12"/>
        <v>2.6731508023221013</v>
      </c>
      <c r="J34" s="108">
        <f t="shared" si="13"/>
        <v>3</v>
      </c>
      <c r="K34" s="108">
        <f t="shared" si="14"/>
        <v>6</v>
      </c>
      <c r="L34" s="108">
        <f t="shared" si="15"/>
        <v>70.155619255730429</v>
      </c>
      <c r="M34" s="114"/>
      <c r="N34" s="110" t="s">
        <v>148</v>
      </c>
      <c r="O34" s="114"/>
      <c r="P34" s="114"/>
      <c r="Q34" s="81"/>
    </row>
    <row r="35" spans="1:38" x14ac:dyDescent="0.2">
      <c r="A35" s="89" t="s">
        <v>0</v>
      </c>
      <c r="B35" s="82"/>
      <c r="C35" s="79"/>
      <c r="D35" s="79"/>
      <c r="E35" s="109" t="s">
        <v>149</v>
      </c>
      <c r="F35" s="108">
        <v>24</v>
      </c>
      <c r="G35" s="84">
        <f t="shared" si="10"/>
        <v>687.56712843880973</v>
      </c>
      <c r="H35" s="108">
        <f t="shared" si="11"/>
        <v>28.648630351617072</v>
      </c>
      <c r="I35" s="108">
        <f t="shared" si="12"/>
        <v>3.3551056357917144</v>
      </c>
      <c r="J35" s="108">
        <f t="shared" si="13"/>
        <v>3</v>
      </c>
      <c r="K35" s="108">
        <f t="shared" si="14"/>
        <v>6</v>
      </c>
      <c r="L35" s="108">
        <f t="shared" si="15"/>
        <v>86.522535259001145</v>
      </c>
      <c r="M35" s="114"/>
      <c r="N35" s="110" t="s">
        <v>149</v>
      </c>
      <c r="O35" s="114"/>
      <c r="P35" s="114"/>
      <c r="Q35" s="86"/>
    </row>
    <row r="36" spans="1:38" x14ac:dyDescent="0.2">
      <c r="A36" s="89" t="s">
        <v>0</v>
      </c>
      <c r="B36" s="82"/>
      <c r="C36" s="79"/>
      <c r="D36" s="79"/>
      <c r="E36" s="109" t="s">
        <v>150</v>
      </c>
      <c r="F36" s="108">
        <v>24</v>
      </c>
      <c r="G36" s="84">
        <f t="shared" si="10"/>
        <v>300.77</v>
      </c>
      <c r="H36" s="108">
        <f t="shared" si="11"/>
        <v>12.532083333333333</v>
      </c>
      <c r="I36" s="108">
        <f t="shared" si="12"/>
        <v>2.5282920227114154</v>
      </c>
      <c r="J36" s="108">
        <f t="shared" si="13"/>
        <v>4</v>
      </c>
      <c r="K36" s="108">
        <f t="shared" si="14"/>
        <v>8</v>
      </c>
      <c r="L36" s="108">
        <f t="shared" si="15"/>
        <v>68.67900854507397</v>
      </c>
      <c r="M36" s="115"/>
      <c r="N36" s="110" t="s">
        <v>150</v>
      </c>
      <c r="O36" s="114"/>
      <c r="P36" s="114"/>
      <c r="Q36" s="81"/>
    </row>
    <row r="37" spans="1:38" x14ac:dyDescent="0.2">
      <c r="A37" s="89" t="s">
        <v>0</v>
      </c>
      <c r="B37" s="82"/>
      <c r="C37" s="79"/>
      <c r="D37" s="79"/>
      <c r="E37" s="109" t="s">
        <v>71</v>
      </c>
      <c r="F37" s="108">
        <v>24</v>
      </c>
      <c r="G37" s="84">
        <f t="shared" si="10"/>
        <v>368.58098353213074</v>
      </c>
      <c r="H37" s="108">
        <f t="shared" si="11"/>
        <v>15.357540980505448</v>
      </c>
      <c r="I37" s="108">
        <f t="shared" si="12"/>
        <v>2.7316066224883575</v>
      </c>
      <c r="J37" s="108">
        <f t="shared" si="13"/>
        <v>2</v>
      </c>
      <c r="K37" s="108">
        <f t="shared" si="14"/>
        <v>4</v>
      </c>
      <c r="L37" s="108">
        <f t="shared" si="15"/>
        <v>69.558558939720584</v>
      </c>
      <c r="M37" s="115"/>
      <c r="N37" s="110" t="s">
        <v>71</v>
      </c>
      <c r="O37" s="114"/>
      <c r="P37" s="114"/>
      <c r="Q37" s="81"/>
    </row>
    <row r="38" spans="1:38" x14ac:dyDescent="0.2">
      <c r="A38" s="89" t="s">
        <v>0</v>
      </c>
      <c r="B38" s="82"/>
      <c r="C38" s="79"/>
      <c r="D38" s="79"/>
      <c r="E38" s="109" t="s">
        <v>151</v>
      </c>
      <c r="F38" s="108">
        <v>24</v>
      </c>
      <c r="G38" s="84">
        <f t="shared" si="10"/>
        <v>316.82375575071137</v>
      </c>
      <c r="H38" s="108">
        <f t="shared" si="11"/>
        <v>13.200989822946307</v>
      </c>
      <c r="I38" s="108">
        <f t="shared" si="12"/>
        <v>2.580291813367813</v>
      </c>
      <c r="J38" s="108">
        <f t="shared" si="13"/>
        <v>3</v>
      </c>
      <c r="K38" s="108">
        <f t="shared" si="14"/>
        <v>6</v>
      </c>
      <c r="L38" s="108">
        <f t="shared" si="15"/>
        <v>67.927003520827512</v>
      </c>
      <c r="M38" s="115"/>
      <c r="N38" s="110" t="s">
        <v>151</v>
      </c>
      <c r="O38" s="114"/>
      <c r="P38" s="114"/>
      <c r="Q38" s="81"/>
    </row>
    <row r="39" spans="1:38" x14ac:dyDescent="0.2">
      <c r="A39" s="89" t="s">
        <v>0</v>
      </c>
      <c r="B39" s="82"/>
      <c r="C39" s="79"/>
      <c r="D39" s="79"/>
      <c r="E39" s="109" t="s">
        <v>72</v>
      </c>
      <c r="F39" s="108">
        <v>24</v>
      </c>
      <c r="G39" s="84">
        <f t="shared" si="10"/>
        <v>687.58372970850007</v>
      </c>
      <c r="H39" s="108">
        <f t="shared" si="11"/>
        <v>28.649322071187502</v>
      </c>
      <c r="I39" s="108">
        <f t="shared" si="12"/>
        <v>3.3551297804440523</v>
      </c>
      <c r="J39" s="108">
        <f t="shared" si="13"/>
        <v>2</v>
      </c>
      <c r="K39" s="108">
        <f t="shared" si="14"/>
        <v>4</v>
      </c>
      <c r="L39" s="108">
        <f t="shared" si="15"/>
        <v>84.523114730657255</v>
      </c>
      <c r="M39" s="115"/>
      <c r="N39" s="110" t="s">
        <v>72</v>
      </c>
      <c r="O39" s="114"/>
      <c r="P39" s="114"/>
      <c r="Q39" s="81"/>
    </row>
    <row r="41" spans="1:38" x14ac:dyDescent="0.2">
      <c r="A41" s="90" t="s">
        <v>157</v>
      </c>
      <c r="B41" s="91" t="s">
        <v>158</v>
      </c>
      <c r="C41" s="104" t="s">
        <v>129</v>
      </c>
      <c r="D41" s="104" t="s">
        <v>130</v>
      </c>
      <c r="E41" s="104"/>
      <c r="F41" s="105" t="s">
        <v>131</v>
      </c>
      <c r="G41" s="105" t="s">
        <v>132</v>
      </c>
      <c r="H41" s="105" t="s">
        <v>133</v>
      </c>
      <c r="I41" s="105" t="s">
        <v>134</v>
      </c>
      <c r="J41" s="105" t="s">
        <v>135</v>
      </c>
      <c r="K41" s="105" t="s">
        <v>136</v>
      </c>
      <c r="L41" s="105"/>
      <c r="M41" s="105" t="s">
        <v>137</v>
      </c>
      <c r="N41" s="106" t="s">
        <v>138</v>
      </c>
      <c r="O41" s="105" t="s">
        <v>159</v>
      </c>
      <c r="P41" s="105" t="s">
        <v>140</v>
      </c>
      <c r="Q41" s="78"/>
      <c r="U41" s="117"/>
      <c r="V41" s="118" t="s">
        <v>160</v>
      </c>
      <c r="W41" s="118" t="s">
        <v>130</v>
      </c>
      <c r="X41" s="118"/>
      <c r="Y41" s="118" t="s">
        <v>131</v>
      </c>
      <c r="Z41" s="118" t="s">
        <v>132</v>
      </c>
      <c r="AA41" s="118" t="s">
        <v>133</v>
      </c>
      <c r="AB41" s="118" t="s">
        <v>134</v>
      </c>
      <c r="AC41" s="118" t="s">
        <v>135</v>
      </c>
      <c r="AD41" s="118" t="s">
        <v>136</v>
      </c>
      <c r="AE41" s="118"/>
      <c r="AF41" s="118" t="s">
        <v>137</v>
      </c>
      <c r="AG41" s="118" t="s">
        <v>138</v>
      </c>
      <c r="AH41" s="118" t="s">
        <v>139</v>
      </c>
      <c r="AI41" s="118" t="s">
        <v>140</v>
      </c>
      <c r="AJ41" s="119"/>
      <c r="AK41" s="120"/>
      <c r="AL41" s="121"/>
    </row>
    <row r="42" spans="1:38" x14ac:dyDescent="0.2">
      <c r="A42" s="89" t="s">
        <v>3</v>
      </c>
      <c r="B42" s="77" t="s">
        <v>69</v>
      </c>
      <c r="C42" s="79">
        <v>0.06</v>
      </c>
      <c r="D42" s="79">
        <v>614.09065564947491</v>
      </c>
      <c r="F42" s="108">
        <v>81.810129628910516</v>
      </c>
      <c r="G42" s="108">
        <v>1</v>
      </c>
      <c r="H42" s="108">
        <v>2</v>
      </c>
      <c r="I42" s="108">
        <v>24</v>
      </c>
      <c r="J42" s="108">
        <v>0.5714285714285714</v>
      </c>
      <c r="K42" s="108">
        <v>82.381558200339086</v>
      </c>
      <c r="L42" s="108"/>
      <c r="M42" s="108">
        <f>K42-K$53</f>
        <v>31.829429386692155</v>
      </c>
      <c r="N42" s="108">
        <f>-0.5*M42</f>
        <v>-15.914714693346077</v>
      </c>
      <c r="O42" s="108">
        <f>EXP(N42)</f>
        <v>1.2255392578377051E-7</v>
      </c>
      <c r="P42" s="108">
        <f>O42/$O$17</f>
        <v>4.1608103647828726E-8</v>
      </c>
      <c r="Q42" s="80" t="str">
        <f t="shared" ref="Q42:Q56" si="16">B42</f>
        <v>24 HR</v>
      </c>
      <c r="U42" s="122" t="s">
        <v>150</v>
      </c>
      <c r="V42" s="123">
        <v>0.80200000000000005</v>
      </c>
      <c r="W42" s="123">
        <v>129.45585038418014</v>
      </c>
      <c r="X42" s="123"/>
      <c r="Y42" s="123">
        <v>48.446865655752191</v>
      </c>
      <c r="Z42" s="123">
        <v>3</v>
      </c>
      <c r="AA42" s="123">
        <v>4</v>
      </c>
      <c r="AB42" s="123">
        <v>24</v>
      </c>
      <c r="AC42" s="123">
        <v>2.1052631578947367</v>
      </c>
      <c r="AD42" s="123">
        <v>50.552128813646931</v>
      </c>
      <c r="AE42" s="123"/>
      <c r="AF42" s="123">
        <v>0</v>
      </c>
      <c r="AG42" s="123">
        <v>0</v>
      </c>
      <c r="AH42" s="123">
        <v>1</v>
      </c>
      <c r="AI42" s="123">
        <v>0.78474290445857486</v>
      </c>
      <c r="AJ42" s="124" t="s">
        <v>150</v>
      </c>
      <c r="AK42" s="88"/>
      <c r="AL42" s="125"/>
    </row>
    <row r="43" spans="1:38" x14ac:dyDescent="0.2">
      <c r="A43" s="89" t="s">
        <v>3</v>
      </c>
      <c r="B43" s="77" t="s">
        <v>141</v>
      </c>
      <c r="C43" s="79">
        <v>0.113</v>
      </c>
      <c r="D43" s="79">
        <v>579.80502223630936</v>
      </c>
      <c r="F43" s="108">
        <v>82.43131315481078</v>
      </c>
      <c r="G43" s="108">
        <v>2</v>
      </c>
      <c r="H43" s="108">
        <v>3</v>
      </c>
      <c r="I43" s="108">
        <v>24</v>
      </c>
      <c r="J43" s="108">
        <v>1.2</v>
      </c>
      <c r="K43" s="108">
        <v>83.631313154810783</v>
      </c>
      <c r="L43" s="108"/>
      <c r="M43" s="108">
        <f t="shared" ref="M43:M56" si="17">K43-K$53</f>
        <v>33.079184341163852</v>
      </c>
      <c r="N43" s="108">
        <f t="shared" ref="N43:N56" si="18">-0.5*M43</f>
        <v>-16.539592170581926</v>
      </c>
      <c r="O43" s="108">
        <f t="shared" ref="O43:O56" si="19">EXP(N43)</f>
        <v>6.5606427174018683E-8</v>
      </c>
      <c r="P43" s="131">
        <v>5.1484178211689366E-8</v>
      </c>
      <c r="Q43" s="80" t="str">
        <f t="shared" si="16"/>
        <v>24 HR + 1 MONTH</v>
      </c>
      <c r="U43" s="122" t="s">
        <v>147</v>
      </c>
      <c r="V43" s="123">
        <v>0.80400000000000005</v>
      </c>
      <c r="W43" s="123">
        <v>127.90753738726644</v>
      </c>
      <c r="X43" s="123"/>
      <c r="Y43" s="123">
        <v>50.158091401095653</v>
      </c>
      <c r="Z43" s="123">
        <v>4</v>
      </c>
      <c r="AA43" s="123">
        <v>5</v>
      </c>
      <c r="AB43" s="123">
        <v>24</v>
      </c>
      <c r="AC43" s="123">
        <v>3.3333333333333335</v>
      </c>
      <c r="AD43" s="123">
        <v>53.491424734428989</v>
      </c>
      <c r="AE43" s="123"/>
      <c r="AF43" s="123">
        <v>2.9392959207820581</v>
      </c>
      <c r="AG43" s="123">
        <v>-1.4696479603910291</v>
      </c>
      <c r="AH43" s="123">
        <v>0.23000644231384301</v>
      </c>
      <c r="AI43" s="123">
        <v>0.18049592358554881</v>
      </c>
      <c r="AJ43" s="124" t="s">
        <v>147</v>
      </c>
      <c r="AK43" s="88"/>
      <c r="AL43" s="125"/>
    </row>
    <row r="44" spans="1:38" x14ac:dyDescent="0.2">
      <c r="A44" s="89" t="s">
        <v>3</v>
      </c>
      <c r="B44" s="77" t="s">
        <v>142</v>
      </c>
      <c r="C44" s="79">
        <v>0.5</v>
      </c>
      <c r="D44" s="79">
        <v>326.58919917286386</v>
      </c>
      <c r="F44" s="108">
        <v>68.655582699262936</v>
      </c>
      <c r="G44" s="108">
        <v>2</v>
      </c>
      <c r="H44" s="108">
        <v>3</v>
      </c>
      <c r="I44" s="108">
        <v>24</v>
      </c>
      <c r="J44" s="108">
        <v>1.2</v>
      </c>
      <c r="K44" s="108">
        <v>69.855582699262939</v>
      </c>
      <c r="L44" s="108"/>
      <c r="M44" s="108">
        <f t="shared" si="17"/>
        <v>19.303453885616008</v>
      </c>
      <c r="N44" s="108">
        <f t="shared" si="18"/>
        <v>-9.6517269428080041</v>
      </c>
      <c r="O44" s="108">
        <f t="shared" si="19"/>
        <v>6.4314403778633502E-5</v>
      </c>
      <c r="P44" s="131">
        <v>5.0470272019766375E-5</v>
      </c>
      <c r="Q44" s="80" t="str">
        <f t="shared" si="16"/>
        <v>24 HR + 6 MONTH</v>
      </c>
      <c r="U44" s="122" t="s">
        <v>148</v>
      </c>
      <c r="V44" s="123">
        <v>0.70399999999999996</v>
      </c>
      <c r="W44" s="123">
        <v>193.46827953555038</v>
      </c>
      <c r="X44" s="123"/>
      <c r="Y44" s="123">
        <v>56.089433727241357</v>
      </c>
      <c r="Z44" s="123">
        <v>2</v>
      </c>
      <c r="AA44" s="123">
        <v>3</v>
      </c>
      <c r="AB44" s="123">
        <v>24</v>
      </c>
      <c r="AC44" s="123">
        <v>1.2</v>
      </c>
      <c r="AD44" s="123">
        <v>57.289433727241359</v>
      </c>
      <c r="AE44" s="123"/>
      <c r="AF44" s="123">
        <v>6.7373049135944285</v>
      </c>
      <c r="AG44" s="123">
        <v>-3.3686524567972143</v>
      </c>
      <c r="AH44" s="123">
        <v>3.4436010103152476E-2</v>
      </c>
      <c r="AI44" s="123">
        <v>2.7023414586312702E-2</v>
      </c>
      <c r="AJ44" s="124" t="s">
        <v>148</v>
      </c>
      <c r="AK44" s="88"/>
      <c r="AL44" s="125"/>
    </row>
    <row r="45" spans="1:38" x14ac:dyDescent="0.2">
      <c r="A45" s="89" t="s">
        <v>3</v>
      </c>
      <c r="B45" s="77" t="s">
        <v>143</v>
      </c>
      <c r="C45" s="79">
        <v>0.106</v>
      </c>
      <c r="D45" s="79">
        <v>583.97148668490968</v>
      </c>
      <c r="F45" s="108">
        <v>82.603159850848016</v>
      </c>
      <c r="G45" s="108">
        <v>2</v>
      </c>
      <c r="H45" s="108">
        <v>3</v>
      </c>
      <c r="I45" s="108">
        <v>24</v>
      </c>
      <c r="J45" s="108">
        <v>1.2</v>
      </c>
      <c r="K45" s="108">
        <v>83.803159850848019</v>
      </c>
      <c r="L45" s="108"/>
      <c r="M45" s="108">
        <f t="shared" si="17"/>
        <v>33.251031037201088</v>
      </c>
      <c r="N45" s="108">
        <f t="shared" si="18"/>
        <v>-16.625515518600544</v>
      </c>
      <c r="O45" s="108">
        <f t="shared" si="19"/>
        <v>6.0204693738045417E-8</v>
      </c>
      <c r="P45" s="131">
        <v>4.7245206226032717E-8</v>
      </c>
      <c r="Q45" s="80" t="str">
        <f t="shared" si="16"/>
        <v>24 HR + TIDE</v>
      </c>
      <c r="U45" s="122" t="s">
        <v>144</v>
      </c>
      <c r="V45" s="123">
        <v>0.70599999999999996</v>
      </c>
      <c r="W45" s="123">
        <v>192.08555110361124</v>
      </c>
      <c r="X45" s="123"/>
      <c r="Y45" s="123">
        <v>57.917288506490792</v>
      </c>
      <c r="Z45" s="123">
        <v>3</v>
      </c>
      <c r="AA45" s="123">
        <v>4</v>
      </c>
      <c r="AB45" s="123">
        <v>24</v>
      </c>
      <c r="AC45" s="123">
        <v>2.1052631578947367</v>
      </c>
      <c r="AD45" s="123">
        <v>60.022551664385531</v>
      </c>
      <c r="AE45" s="123"/>
      <c r="AF45" s="123">
        <v>9.4704228507386006</v>
      </c>
      <c r="AG45" s="123">
        <v>-4.7352114253693003</v>
      </c>
      <c r="AH45" s="123">
        <v>8.7805921955502013E-3</v>
      </c>
      <c r="AI45" s="123">
        <v>6.8905074224023593E-3</v>
      </c>
      <c r="AJ45" s="124" t="s">
        <v>144</v>
      </c>
      <c r="AK45" s="88"/>
      <c r="AL45" s="125"/>
    </row>
    <row r="46" spans="1:38" x14ac:dyDescent="0.2">
      <c r="A46" s="89" t="s">
        <v>3</v>
      </c>
      <c r="B46" s="77" t="s">
        <v>144</v>
      </c>
      <c r="C46" s="79">
        <v>0.70599999999999996</v>
      </c>
      <c r="D46" s="79">
        <v>192.08555110361124</v>
      </c>
      <c r="F46" s="108">
        <v>57.917288506490792</v>
      </c>
      <c r="G46" s="108">
        <v>3</v>
      </c>
      <c r="H46" s="108">
        <v>4</v>
      </c>
      <c r="I46" s="108">
        <v>24</v>
      </c>
      <c r="J46" s="108">
        <v>2.1052631578947367</v>
      </c>
      <c r="K46" s="108">
        <v>60.022551664385531</v>
      </c>
      <c r="L46" s="108"/>
      <c r="M46" s="108">
        <f t="shared" si="17"/>
        <v>9.4704228507386006</v>
      </c>
      <c r="N46" s="108">
        <f t="shared" si="18"/>
        <v>-4.7352114253693003</v>
      </c>
      <c r="O46" s="108">
        <f t="shared" si="19"/>
        <v>8.7805921955502013E-3</v>
      </c>
      <c r="P46" s="131">
        <v>6.8905074224023567E-3</v>
      </c>
      <c r="Q46" s="80" t="str">
        <f t="shared" si="16"/>
        <v>24 HR + 1 MONTH + 6 MONTH</v>
      </c>
      <c r="U46" s="122" t="s">
        <v>151</v>
      </c>
      <c r="V46" s="123">
        <v>0.58599999999999997</v>
      </c>
      <c r="W46" s="123">
        <v>270.8009600024854</v>
      </c>
      <c r="X46" s="123"/>
      <c r="Y46" s="123">
        <v>64.159926137874407</v>
      </c>
      <c r="Z46" s="123">
        <v>2</v>
      </c>
      <c r="AA46" s="123">
        <v>3</v>
      </c>
      <c r="AB46" s="123">
        <v>24</v>
      </c>
      <c r="AC46" s="123">
        <v>1.2</v>
      </c>
      <c r="AD46" s="123">
        <v>65.35992613787441</v>
      </c>
      <c r="AE46" s="123"/>
      <c r="AF46" s="123">
        <v>14.807797324227479</v>
      </c>
      <c r="AG46" s="123">
        <v>-7.4038986621137397</v>
      </c>
      <c r="AH46" s="123">
        <v>6.0887433250521143E-4</v>
      </c>
      <c r="AI46" s="123">
        <v>4.7780981214041567E-4</v>
      </c>
      <c r="AJ46" s="124" t="s">
        <v>151</v>
      </c>
      <c r="AK46" s="88"/>
      <c r="AL46" s="125"/>
    </row>
    <row r="47" spans="1:38" x14ac:dyDescent="0.2">
      <c r="A47" s="89" t="s">
        <v>3</v>
      </c>
      <c r="B47" s="77" t="s">
        <v>145</v>
      </c>
      <c r="C47" s="79">
        <v>0.152</v>
      </c>
      <c r="D47" s="79">
        <v>554.27687972104047</v>
      </c>
      <c r="F47" s="108">
        <v>83.350652346546354</v>
      </c>
      <c r="G47" s="108">
        <v>3</v>
      </c>
      <c r="H47" s="108">
        <v>4</v>
      </c>
      <c r="I47" s="108">
        <v>24</v>
      </c>
      <c r="J47" s="108">
        <v>2.1052631578947367</v>
      </c>
      <c r="K47" s="108">
        <v>85.455915504441094</v>
      </c>
      <c r="L47" s="108"/>
      <c r="M47" s="108">
        <f t="shared" si="17"/>
        <v>34.903786690794163</v>
      </c>
      <c r="N47" s="108">
        <f t="shared" si="18"/>
        <v>-17.451893345397082</v>
      </c>
      <c r="O47" s="108">
        <f t="shared" si="19"/>
        <v>2.634747622727734E-8</v>
      </c>
      <c r="P47" s="131">
        <v>2.067599501974687E-8</v>
      </c>
      <c r="Q47" s="80" t="str">
        <f t="shared" si="16"/>
        <v>24 HR + 1 MONTH + TIDE</v>
      </c>
      <c r="U47" s="122" t="s">
        <v>146</v>
      </c>
      <c r="V47" s="123">
        <v>0.60699999999999998</v>
      </c>
      <c r="W47" s="123">
        <v>256.93780539070201</v>
      </c>
      <c r="X47" s="123"/>
      <c r="Y47" s="123">
        <v>64.898725349339983</v>
      </c>
      <c r="Z47" s="123">
        <v>3</v>
      </c>
      <c r="AA47" s="123">
        <v>4</v>
      </c>
      <c r="AB47" s="123">
        <v>24</v>
      </c>
      <c r="AC47" s="123">
        <v>2.1052631578947367</v>
      </c>
      <c r="AD47" s="123">
        <v>67.003988507234723</v>
      </c>
      <c r="AE47" s="123"/>
      <c r="AF47" s="123">
        <v>16.451859693587792</v>
      </c>
      <c r="AG47" s="123">
        <v>-8.2259298467938962</v>
      </c>
      <c r="AH47" s="123">
        <v>2.6762338469009942E-4</v>
      </c>
      <c r="AI47" s="123">
        <v>2.1001555220274311E-4</v>
      </c>
      <c r="AJ47" s="124" t="s">
        <v>146</v>
      </c>
      <c r="AK47" s="88"/>
      <c r="AL47" s="125"/>
    </row>
    <row r="48" spans="1:38" x14ac:dyDescent="0.2">
      <c r="A48" s="89" t="s">
        <v>3</v>
      </c>
      <c r="B48" s="77" t="s">
        <v>146</v>
      </c>
      <c r="C48" s="79">
        <v>0.60699999999999998</v>
      </c>
      <c r="D48" s="79">
        <v>256.93780539070201</v>
      </c>
      <c r="F48" s="108">
        <v>64.898725349339983</v>
      </c>
      <c r="G48" s="108">
        <v>3</v>
      </c>
      <c r="H48" s="108">
        <v>4</v>
      </c>
      <c r="I48" s="108">
        <v>24</v>
      </c>
      <c r="J48" s="108">
        <v>2.1052631578947367</v>
      </c>
      <c r="K48" s="108">
        <v>67.003988507234723</v>
      </c>
      <c r="L48" s="108"/>
      <c r="M48" s="108">
        <f t="shared" si="17"/>
        <v>16.451859693587792</v>
      </c>
      <c r="N48" s="108">
        <f t="shared" si="18"/>
        <v>-8.2259298467938962</v>
      </c>
      <c r="O48" s="108">
        <f t="shared" si="19"/>
        <v>2.6762338469009942E-4</v>
      </c>
      <c r="P48" s="131">
        <v>2.1001555220274303E-4</v>
      </c>
      <c r="Q48" s="80" t="str">
        <f t="shared" si="16"/>
        <v>24 HR + 6 MONTH + TIDE</v>
      </c>
      <c r="U48" s="122" t="s">
        <v>71</v>
      </c>
      <c r="V48" s="123">
        <v>0.47699999999999998</v>
      </c>
      <c r="W48" s="123">
        <v>341.88872803763866</v>
      </c>
      <c r="X48" s="123"/>
      <c r="Y48" s="123">
        <v>67.754355931830901</v>
      </c>
      <c r="Z48" s="123">
        <v>1</v>
      </c>
      <c r="AA48" s="123">
        <v>2</v>
      </c>
      <c r="AB48" s="123">
        <v>24</v>
      </c>
      <c r="AC48" s="123">
        <v>0.5714285714285714</v>
      </c>
      <c r="AD48" s="123">
        <v>68.32578450325947</v>
      </c>
      <c r="AE48" s="123"/>
      <c r="AF48" s="123">
        <v>17.773655689612539</v>
      </c>
      <c r="AG48" s="123">
        <v>-8.8868278448062696</v>
      </c>
      <c r="AH48" s="123">
        <v>1.3819734683760492E-4</v>
      </c>
      <c r="AI48" s="123">
        <v>1.0844938734581112E-4</v>
      </c>
      <c r="AJ48" s="124" t="s">
        <v>71</v>
      </c>
      <c r="AK48" s="88"/>
      <c r="AL48" s="125"/>
    </row>
    <row r="49" spans="1:38" x14ac:dyDescent="0.2">
      <c r="A49" s="89" t="s">
        <v>3</v>
      </c>
      <c r="B49" s="77" t="s">
        <v>147</v>
      </c>
      <c r="C49" s="79">
        <v>0.80400000000000005</v>
      </c>
      <c r="D49" s="79">
        <v>127.90753738726644</v>
      </c>
      <c r="F49" s="108">
        <v>50.158091401095653</v>
      </c>
      <c r="G49" s="108">
        <v>4</v>
      </c>
      <c r="H49" s="108">
        <v>5</v>
      </c>
      <c r="I49" s="108">
        <v>24</v>
      </c>
      <c r="J49" s="108">
        <v>3.3333333333333335</v>
      </c>
      <c r="K49" s="108">
        <v>53.491424734428989</v>
      </c>
      <c r="L49" s="108"/>
      <c r="M49" s="108">
        <f t="shared" si="17"/>
        <v>2.9392959207820581</v>
      </c>
      <c r="N49" s="108">
        <f t="shared" si="18"/>
        <v>-1.4696479603910291</v>
      </c>
      <c r="O49" s="108">
        <f t="shared" si="19"/>
        <v>0.23000644231384301</v>
      </c>
      <c r="P49" s="131">
        <v>0.18049592358554875</v>
      </c>
      <c r="Q49" s="80" t="str">
        <f t="shared" si="16"/>
        <v>24 HR + 1 MONTH + 6 MONTH + TIDE</v>
      </c>
      <c r="U49" s="122" t="s">
        <v>142</v>
      </c>
      <c r="V49" s="123">
        <v>0.5</v>
      </c>
      <c r="W49" s="123">
        <v>326.58919917286386</v>
      </c>
      <c r="X49" s="123"/>
      <c r="Y49" s="123">
        <v>68.655582699262936</v>
      </c>
      <c r="Z49" s="123">
        <v>2</v>
      </c>
      <c r="AA49" s="123">
        <v>3</v>
      </c>
      <c r="AB49" s="123">
        <v>24</v>
      </c>
      <c r="AC49" s="123">
        <v>1.2</v>
      </c>
      <c r="AD49" s="123">
        <v>69.855582699262939</v>
      </c>
      <c r="AE49" s="123"/>
      <c r="AF49" s="123">
        <v>19.303453885616008</v>
      </c>
      <c r="AG49" s="123">
        <v>-9.6517269428080041</v>
      </c>
      <c r="AH49" s="123">
        <v>6.4314403778633502E-5</v>
      </c>
      <c r="AI49" s="123">
        <v>5.0470272019766395E-5</v>
      </c>
      <c r="AJ49" s="124" t="s">
        <v>142</v>
      </c>
      <c r="AK49" s="88"/>
      <c r="AL49" s="125"/>
    </row>
    <row r="50" spans="1:38" x14ac:dyDescent="0.2">
      <c r="A50" s="89" t="s">
        <v>3</v>
      </c>
      <c r="B50" s="77" t="s">
        <v>70</v>
      </c>
      <c r="C50" s="79">
        <v>9.0999999999999998E-2</v>
      </c>
      <c r="D50" s="79">
        <v>593.61973628233784</v>
      </c>
      <c r="F50" s="108">
        <v>80.996442625757936</v>
      </c>
      <c r="G50" s="108">
        <v>1</v>
      </c>
      <c r="H50" s="108">
        <v>2</v>
      </c>
      <c r="I50" s="108">
        <v>24</v>
      </c>
      <c r="J50" s="108">
        <v>0.5714285714285714</v>
      </c>
      <c r="K50" s="108">
        <v>81.567871197186506</v>
      </c>
      <c r="L50" s="108"/>
      <c r="M50" s="108">
        <f t="shared" si="17"/>
        <v>31.015742383539575</v>
      </c>
      <c r="N50" s="108">
        <f t="shared" si="18"/>
        <v>-15.507871191769787</v>
      </c>
      <c r="O50" s="108">
        <f t="shared" si="19"/>
        <v>1.8408445468856672E-7</v>
      </c>
      <c r="P50" s="131">
        <v>1.4445896963797871E-7</v>
      </c>
      <c r="Q50" s="80" t="str">
        <f t="shared" si="16"/>
        <v>1 MONTH</v>
      </c>
      <c r="U50" s="122" t="s">
        <v>70</v>
      </c>
      <c r="V50" s="123">
        <v>9.0999999999999998E-2</v>
      </c>
      <c r="W50" s="123">
        <v>593.61973628233784</v>
      </c>
      <c r="X50" s="123"/>
      <c r="Y50" s="123">
        <v>80.996442625757936</v>
      </c>
      <c r="Z50" s="123">
        <v>1</v>
      </c>
      <c r="AA50" s="123">
        <v>2</v>
      </c>
      <c r="AB50" s="123">
        <v>24</v>
      </c>
      <c r="AC50" s="123">
        <v>0.5714285714285714</v>
      </c>
      <c r="AD50" s="123">
        <v>81.567871197186506</v>
      </c>
      <c r="AE50" s="123"/>
      <c r="AF50" s="123">
        <v>31.015742383539575</v>
      </c>
      <c r="AG50" s="123">
        <v>-15.507871191769787</v>
      </c>
      <c r="AH50" s="123">
        <v>1.8408445468856672E-7</v>
      </c>
      <c r="AI50" s="123">
        <v>1.4445896963797876E-7</v>
      </c>
      <c r="AJ50" s="124" t="s">
        <v>70</v>
      </c>
      <c r="AK50" s="88"/>
      <c r="AL50" s="125"/>
    </row>
    <row r="51" spans="1:38" x14ac:dyDescent="0.2">
      <c r="A51" s="89" t="s">
        <v>3</v>
      </c>
      <c r="B51" s="77" t="s">
        <v>148</v>
      </c>
      <c r="C51" s="79">
        <v>0.70399999999999996</v>
      </c>
      <c r="D51" s="79">
        <v>193.46827953555038</v>
      </c>
      <c r="F51" s="108">
        <v>56.089433727241357</v>
      </c>
      <c r="G51" s="108">
        <v>2</v>
      </c>
      <c r="H51" s="108">
        <v>3</v>
      </c>
      <c r="I51" s="108">
        <v>24</v>
      </c>
      <c r="J51" s="108">
        <v>1.2</v>
      </c>
      <c r="K51" s="108">
        <v>57.289433727241359</v>
      </c>
      <c r="L51" s="108"/>
      <c r="M51" s="108">
        <f t="shared" si="17"/>
        <v>6.7373049135944285</v>
      </c>
      <c r="N51" s="108">
        <f t="shared" si="18"/>
        <v>-3.3686524567972143</v>
      </c>
      <c r="O51" s="108">
        <f t="shared" si="19"/>
        <v>3.4436010103152476E-2</v>
      </c>
      <c r="P51" s="131">
        <v>2.7023414586312692E-2</v>
      </c>
      <c r="Q51" s="80" t="str">
        <f t="shared" si="16"/>
        <v>1 MONTH + 6 MONTH</v>
      </c>
      <c r="U51" s="122" t="s">
        <v>69</v>
      </c>
      <c r="V51" s="123">
        <v>0.06</v>
      </c>
      <c r="W51" s="123">
        <v>614.09065564947491</v>
      </c>
      <c r="X51" s="123"/>
      <c r="Y51" s="123">
        <v>81.810129628910516</v>
      </c>
      <c r="Z51" s="123">
        <v>1</v>
      </c>
      <c r="AA51" s="123">
        <v>2</v>
      </c>
      <c r="AB51" s="123">
        <v>24</v>
      </c>
      <c r="AC51" s="123">
        <v>0.5714285714285714</v>
      </c>
      <c r="AD51" s="123">
        <v>82.381558200339086</v>
      </c>
      <c r="AE51" s="123"/>
      <c r="AF51" s="123">
        <v>31.829429386692155</v>
      </c>
      <c r="AG51" s="123">
        <v>-15.914714693346077</v>
      </c>
      <c r="AH51" s="123">
        <v>1.2255392578377051E-7</v>
      </c>
      <c r="AI51" s="123">
        <v>9.6173323672356692E-8</v>
      </c>
      <c r="AJ51" s="124" t="s">
        <v>69</v>
      </c>
      <c r="AK51" s="88"/>
      <c r="AL51" s="125"/>
    </row>
    <row r="52" spans="1:38" x14ac:dyDescent="0.2">
      <c r="A52" s="89" t="s">
        <v>3</v>
      </c>
      <c r="B52" s="77" t="s">
        <v>149</v>
      </c>
      <c r="C52" s="79">
        <v>0.129</v>
      </c>
      <c r="D52" s="79">
        <v>569.14421540952128</v>
      </c>
      <c r="F52" s="108">
        <v>81.985920619466299</v>
      </c>
      <c r="G52" s="108">
        <v>2</v>
      </c>
      <c r="H52" s="108">
        <v>3</v>
      </c>
      <c r="I52" s="108">
        <v>24</v>
      </c>
      <c r="J52" s="108">
        <v>1.2</v>
      </c>
      <c r="K52" s="108">
        <v>83.185920619466302</v>
      </c>
      <c r="L52" s="108"/>
      <c r="M52" s="108">
        <f t="shared" si="17"/>
        <v>32.633791805819371</v>
      </c>
      <c r="N52" s="108">
        <f t="shared" si="18"/>
        <v>-16.316895902909685</v>
      </c>
      <c r="O52" s="108">
        <f t="shared" si="19"/>
        <v>8.1971361317569261E-8</v>
      </c>
      <c r="P52" s="131">
        <v>6.432644416277256E-8</v>
      </c>
      <c r="Q52" s="80" t="str">
        <f t="shared" si="16"/>
        <v>1 MONTH + TIDE</v>
      </c>
      <c r="U52" s="122" t="s">
        <v>72</v>
      </c>
      <c r="V52" s="123">
        <v>4.5999999999999999E-2</v>
      </c>
      <c r="W52" s="123">
        <v>623.22383051074848</v>
      </c>
      <c r="X52" s="123"/>
      <c r="Y52" s="123">
        <v>82.164445658148722</v>
      </c>
      <c r="Z52" s="123">
        <v>1</v>
      </c>
      <c r="AA52" s="123">
        <v>2</v>
      </c>
      <c r="AB52" s="123">
        <v>24</v>
      </c>
      <c r="AC52" s="123">
        <v>0.5714285714285714</v>
      </c>
      <c r="AD52" s="123">
        <v>82.735874229577291</v>
      </c>
      <c r="AE52" s="123"/>
      <c r="AF52" s="123">
        <v>32.18374541593036</v>
      </c>
      <c r="AG52" s="123">
        <v>-16.09187270796518</v>
      </c>
      <c r="AH52" s="123">
        <v>1.0265697895047809E-7</v>
      </c>
      <c r="AI52" s="123">
        <v>8.0559335824540965E-8</v>
      </c>
      <c r="AJ52" s="124" t="s">
        <v>72</v>
      </c>
      <c r="AK52" s="88"/>
      <c r="AL52" s="125"/>
    </row>
    <row r="53" spans="1:38" x14ac:dyDescent="0.2">
      <c r="A53" s="89" t="s">
        <v>3</v>
      </c>
      <c r="B53" s="77" t="s">
        <v>150</v>
      </c>
      <c r="C53" s="79">
        <v>0.80200000000000005</v>
      </c>
      <c r="D53" s="79">
        <v>129.45585038418014</v>
      </c>
      <c r="F53" s="108">
        <v>48.446865655752191</v>
      </c>
      <c r="G53" s="108">
        <v>3</v>
      </c>
      <c r="H53" s="108">
        <v>4</v>
      </c>
      <c r="I53" s="108">
        <v>24</v>
      </c>
      <c r="J53" s="108">
        <v>2.1052631578947367</v>
      </c>
      <c r="K53" s="108">
        <v>50.552128813646931</v>
      </c>
      <c r="L53" s="108"/>
      <c r="M53" s="108">
        <f t="shared" si="17"/>
        <v>0</v>
      </c>
      <c r="N53" s="108">
        <f t="shared" si="18"/>
        <v>0</v>
      </c>
      <c r="O53" s="108">
        <f t="shared" si="19"/>
        <v>1</v>
      </c>
      <c r="P53" s="131">
        <v>0.78474290445857464</v>
      </c>
      <c r="Q53" s="80" t="str">
        <f t="shared" si="16"/>
        <v>1 MONTH + 6 MONTH + TIDE</v>
      </c>
      <c r="U53" s="122" t="s">
        <v>149</v>
      </c>
      <c r="V53" s="123">
        <v>0.129</v>
      </c>
      <c r="W53" s="123">
        <v>569.14421540952128</v>
      </c>
      <c r="X53" s="123"/>
      <c r="Y53" s="123">
        <v>81.985920619466299</v>
      </c>
      <c r="Z53" s="123">
        <v>2</v>
      </c>
      <c r="AA53" s="123">
        <v>3</v>
      </c>
      <c r="AB53" s="123">
        <v>24</v>
      </c>
      <c r="AC53" s="123">
        <v>1.2</v>
      </c>
      <c r="AD53" s="123">
        <v>83.185920619466302</v>
      </c>
      <c r="AE53" s="123"/>
      <c r="AF53" s="123">
        <v>32.633791805819371</v>
      </c>
      <c r="AG53" s="123">
        <v>-16.316895902909685</v>
      </c>
      <c r="AH53" s="123">
        <v>8.1971361317569261E-8</v>
      </c>
      <c r="AI53" s="123">
        <v>6.4326444162772573E-8</v>
      </c>
      <c r="AJ53" s="124" t="s">
        <v>149</v>
      </c>
      <c r="AK53" s="88"/>
      <c r="AL53" s="125"/>
    </row>
    <row r="54" spans="1:38" x14ac:dyDescent="0.2">
      <c r="A54" s="89" t="s">
        <v>3</v>
      </c>
      <c r="B54" s="81" t="s">
        <v>71</v>
      </c>
      <c r="C54" s="79">
        <v>0.47699999999999998</v>
      </c>
      <c r="D54" s="79">
        <v>341.88872803763866</v>
      </c>
      <c r="F54" s="108">
        <v>67.754355931830901</v>
      </c>
      <c r="G54" s="108">
        <v>1</v>
      </c>
      <c r="H54" s="108">
        <v>2</v>
      </c>
      <c r="I54" s="108">
        <v>24</v>
      </c>
      <c r="J54" s="108">
        <v>0.5714285714285714</v>
      </c>
      <c r="K54" s="108">
        <v>68.32578450325947</v>
      </c>
      <c r="L54" s="108"/>
      <c r="M54" s="108">
        <f t="shared" si="17"/>
        <v>17.773655689612539</v>
      </c>
      <c r="N54" s="108">
        <f t="shared" si="18"/>
        <v>-8.8868278448062696</v>
      </c>
      <c r="O54" s="108">
        <f t="shared" si="19"/>
        <v>1.3819734683760492E-4</v>
      </c>
      <c r="P54" s="131">
        <v>1.084493873458111E-4</v>
      </c>
      <c r="Q54" s="80" t="str">
        <f t="shared" si="16"/>
        <v>6 MONTH</v>
      </c>
      <c r="U54" s="122" t="s">
        <v>141</v>
      </c>
      <c r="V54" s="123">
        <v>0.113</v>
      </c>
      <c r="W54" s="123">
        <v>579.80502223630936</v>
      </c>
      <c r="X54" s="123"/>
      <c r="Y54" s="123">
        <v>82.43131315481078</v>
      </c>
      <c r="Z54" s="123">
        <v>2</v>
      </c>
      <c r="AA54" s="123">
        <v>3</v>
      </c>
      <c r="AB54" s="123">
        <v>24</v>
      </c>
      <c r="AC54" s="123">
        <v>1.2</v>
      </c>
      <c r="AD54" s="123">
        <v>83.631313154810783</v>
      </c>
      <c r="AE54" s="123"/>
      <c r="AF54" s="123">
        <v>33.079184341163852</v>
      </c>
      <c r="AG54" s="123">
        <v>-16.539592170581926</v>
      </c>
      <c r="AH54" s="123">
        <v>6.5606427174018683E-8</v>
      </c>
      <c r="AI54" s="123">
        <v>5.1484178211689392E-8</v>
      </c>
      <c r="AJ54" s="124" t="s">
        <v>141</v>
      </c>
      <c r="AK54" s="88"/>
      <c r="AL54" s="125"/>
    </row>
    <row r="55" spans="1:38" x14ac:dyDescent="0.2">
      <c r="A55" s="89" t="s">
        <v>3</v>
      </c>
      <c r="B55" s="81" t="s">
        <v>151</v>
      </c>
      <c r="C55" s="79">
        <v>0.58599999999999997</v>
      </c>
      <c r="D55" s="79">
        <v>270.8009600024854</v>
      </c>
      <c r="F55" s="108">
        <v>64.159926137874407</v>
      </c>
      <c r="G55" s="108">
        <v>2</v>
      </c>
      <c r="H55" s="108">
        <v>3</v>
      </c>
      <c r="I55" s="108">
        <v>24</v>
      </c>
      <c r="J55" s="108">
        <v>1.2</v>
      </c>
      <c r="K55" s="108">
        <v>65.35992613787441</v>
      </c>
      <c r="L55" s="108"/>
      <c r="M55" s="108">
        <f t="shared" si="17"/>
        <v>14.807797324227479</v>
      </c>
      <c r="N55" s="108">
        <f t="shared" si="18"/>
        <v>-7.4038986621137397</v>
      </c>
      <c r="O55" s="108">
        <f t="shared" si="19"/>
        <v>6.0887433250521143E-4</v>
      </c>
      <c r="P55" s="131">
        <v>4.7780981214041557E-4</v>
      </c>
      <c r="Q55" s="80" t="str">
        <f t="shared" si="16"/>
        <v>6 MONTH + TIDE</v>
      </c>
      <c r="U55" s="122" t="s">
        <v>143</v>
      </c>
      <c r="V55" s="123">
        <v>0.106</v>
      </c>
      <c r="W55" s="123">
        <v>583.97148668490968</v>
      </c>
      <c r="X55" s="123"/>
      <c r="Y55" s="123">
        <v>82.603159850848016</v>
      </c>
      <c r="Z55" s="123">
        <v>2</v>
      </c>
      <c r="AA55" s="123">
        <v>3</v>
      </c>
      <c r="AB55" s="123">
        <v>24</v>
      </c>
      <c r="AC55" s="123">
        <v>1.2</v>
      </c>
      <c r="AD55" s="123">
        <v>83.803159850848019</v>
      </c>
      <c r="AE55" s="123"/>
      <c r="AF55" s="123">
        <v>33.251031037201088</v>
      </c>
      <c r="AG55" s="123">
        <v>-16.625515518600544</v>
      </c>
      <c r="AH55" s="123">
        <v>6.0204693738045417E-8</v>
      </c>
      <c r="AI55" s="123">
        <v>4.7245206226032737E-8</v>
      </c>
      <c r="AJ55" s="124" t="s">
        <v>143</v>
      </c>
      <c r="AK55" s="88"/>
      <c r="AL55" s="125"/>
    </row>
    <row r="56" spans="1:38" x14ac:dyDescent="0.2">
      <c r="A56" s="89" t="s">
        <v>3</v>
      </c>
      <c r="B56" s="77" t="s">
        <v>72</v>
      </c>
      <c r="C56" s="79">
        <v>4.5999999999999999E-2</v>
      </c>
      <c r="D56" s="79">
        <v>623.22383051074848</v>
      </c>
      <c r="F56" s="108">
        <v>82.164445658148722</v>
      </c>
      <c r="G56" s="108">
        <v>1</v>
      </c>
      <c r="H56" s="108">
        <v>2</v>
      </c>
      <c r="I56" s="108">
        <v>24</v>
      </c>
      <c r="J56" s="108">
        <v>0.5714285714285714</v>
      </c>
      <c r="K56" s="108">
        <v>82.735874229577291</v>
      </c>
      <c r="L56" s="108"/>
      <c r="M56" s="108">
        <f t="shared" si="17"/>
        <v>32.18374541593036</v>
      </c>
      <c r="N56" s="108">
        <f t="shared" si="18"/>
        <v>-16.09187270796518</v>
      </c>
      <c r="O56" s="108">
        <f t="shared" si="19"/>
        <v>1.0265697895047809E-7</v>
      </c>
      <c r="P56" s="131">
        <v>8.0559335824540938E-8</v>
      </c>
      <c r="Q56" s="80" t="str">
        <f t="shared" si="16"/>
        <v>TIDE</v>
      </c>
      <c r="U56" s="122" t="s">
        <v>145</v>
      </c>
      <c r="V56" s="123">
        <v>0.152</v>
      </c>
      <c r="W56" s="123">
        <v>554.27687972104047</v>
      </c>
      <c r="X56" s="123"/>
      <c r="Y56" s="123">
        <v>83.350652346546354</v>
      </c>
      <c r="Z56" s="123">
        <v>3</v>
      </c>
      <c r="AA56" s="123">
        <v>4</v>
      </c>
      <c r="AB56" s="123">
        <v>24</v>
      </c>
      <c r="AC56" s="123">
        <v>2.1052631578947367</v>
      </c>
      <c r="AD56" s="123">
        <v>85.455915504441094</v>
      </c>
      <c r="AE56" s="123"/>
      <c r="AF56" s="123">
        <v>34.903786690794163</v>
      </c>
      <c r="AG56" s="123">
        <v>-17.451893345397082</v>
      </c>
      <c r="AH56" s="123">
        <v>2.634747622727734E-8</v>
      </c>
      <c r="AI56" s="123">
        <v>2.0675995019746874E-8</v>
      </c>
      <c r="AJ56" s="124" t="s">
        <v>145</v>
      </c>
      <c r="AK56" s="88"/>
      <c r="AL56" s="125"/>
    </row>
    <row r="57" spans="1:38" x14ac:dyDescent="0.2">
      <c r="A57" s="89" t="s">
        <v>3</v>
      </c>
      <c r="B57" s="77"/>
      <c r="C57" s="93"/>
      <c r="D57" s="93"/>
      <c r="E57" s="94"/>
      <c r="F57" s="95"/>
      <c r="G57" s="95"/>
      <c r="H57" s="95"/>
      <c r="I57" s="95"/>
      <c r="J57" s="95"/>
      <c r="K57" s="95"/>
      <c r="L57" s="95"/>
      <c r="M57" s="95"/>
      <c r="N57" s="95"/>
      <c r="O57" s="108">
        <f>SUM(O42:O56)</f>
        <v>1.274302697505675</v>
      </c>
      <c r="P57" s="95"/>
      <c r="Q57" s="80"/>
      <c r="U57" s="122"/>
      <c r="V57" s="123"/>
      <c r="W57" s="123"/>
      <c r="X57" s="123"/>
      <c r="Y57" s="123"/>
      <c r="Z57" s="123"/>
      <c r="AA57" s="123"/>
      <c r="AB57" s="123"/>
      <c r="AC57" s="123"/>
      <c r="AD57" s="123"/>
      <c r="AE57" s="123"/>
      <c r="AF57" s="123"/>
      <c r="AG57" s="123"/>
      <c r="AH57" s="123">
        <v>1.2743026975056748</v>
      </c>
      <c r="AI57" s="123"/>
      <c r="AJ57" s="123"/>
      <c r="AK57" s="88"/>
      <c r="AL57" s="125"/>
    </row>
    <row r="58" spans="1:38" x14ac:dyDescent="0.2">
      <c r="A58" s="89" t="s">
        <v>3</v>
      </c>
      <c r="B58" s="82"/>
      <c r="C58" s="93"/>
      <c r="D58" s="93"/>
      <c r="E58" s="94"/>
      <c r="F58" s="95"/>
      <c r="G58" s="95"/>
      <c r="H58" s="95"/>
      <c r="I58" s="95"/>
      <c r="J58" s="95"/>
      <c r="K58" s="95"/>
      <c r="L58" s="95"/>
      <c r="M58" s="95"/>
      <c r="N58" s="95"/>
      <c r="O58" s="95"/>
      <c r="P58" s="95"/>
      <c r="Q58" s="83"/>
      <c r="U58" s="122"/>
      <c r="V58" s="123"/>
      <c r="W58" s="123"/>
      <c r="X58" s="123"/>
      <c r="Y58" s="123"/>
      <c r="Z58" s="123"/>
      <c r="AA58" s="123"/>
      <c r="AB58" s="123"/>
      <c r="AC58" s="123"/>
      <c r="AD58" s="123"/>
      <c r="AE58" s="123"/>
      <c r="AF58" s="123"/>
      <c r="AG58" s="123"/>
      <c r="AH58" s="123"/>
      <c r="AI58" s="123"/>
      <c r="AJ58" s="123" t="s">
        <v>68</v>
      </c>
      <c r="AK58" s="88"/>
      <c r="AL58" s="125"/>
    </row>
    <row r="59" spans="1:38" x14ac:dyDescent="0.2">
      <c r="A59" s="89" t="s">
        <v>3</v>
      </c>
      <c r="B59" s="82"/>
      <c r="C59" s="110" t="s">
        <v>184</v>
      </c>
      <c r="D59" s="93"/>
      <c r="E59" s="94"/>
      <c r="F59" s="95"/>
      <c r="G59" s="95"/>
      <c r="H59" s="95"/>
      <c r="I59" s="95"/>
      <c r="J59" s="95"/>
      <c r="K59" s="95"/>
      <c r="L59" s="95"/>
      <c r="M59" s="95"/>
      <c r="N59" s="95"/>
      <c r="O59" s="95"/>
      <c r="P59" s="95"/>
      <c r="Q59" s="83"/>
      <c r="U59" s="122"/>
      <c r="V59" s="123"/>
      <c r="W59" s="123"/>
      <c r="X59" s="123"/>
      <c r="Y59" s="123"/>
      <c r="Z59" s="123"/>
      <c r="AA59" s="123"/>
      <c r="AB59" s="123"/>
      <c r="AC59" s="123"/>
      <c r="AD59" s="123"/>
      <c r="AE59" s="123"/>
      <c r="AF59" s="123"/>
      <c r="AG59" s="123"/>
      <c r="AH59" s="123"/>
      <c r="AI59" s="123" t="s">
        <v>69</v>
      </c>
      <c r="AJ59" s="123">
        <v>0.18764713241087677</v>
      </c>
      <c r="AK59" s="88"/>
      <c r="AL59" s="125"/>
    </row>
    <row r="60" spans="1:38" x14ac:dyDescent="0.2">
      <c r="A60" s="89" t="s">
        <v>3</v>
      </c>
      <c r="B60" s="82"/>
      <c r="C60" s="93"/>
      <c r="D60" s="93"/>
      <c r="E60" s="94"/>
      <c r="F60" s="95"/>
      <c r="G60" s="95"/>
      <c r="H60" s="95"/>
      <c r="I60" s="95"/>
      <c r="J60" s="95"/>
      <c r="K60" s="95"/>
      <c r="L60" s="95"/>
      <c r="M60" s="95"/>
      <c r="N60" s="95"/>
      <c r="O60" s="95"/>
      <c r="P60" s="95"/>
      <c r="Q60" s="83"/>
      <c r="U60" s="122"/>
      <c r="V60" s="123"/>
      <c r="W60" s="123"/>
      <c r="X60" s="123"/>
      <c r="Y60" s="123"/>
      <c r="Z60" s="123"/>
      <c r="AA60" s="123"/>
      <c r="AB60" s="123"/>
      <c r="AC60" s="123"/>
      <c r="AD60" s="123"/>
      <c r="AE60" s="123"/>
      <c r="AF60" s="123"/>
      <c r="AG60" s="123"/>
      <c r="AH60" s="123"/>
      <c r="AI60" s="123" t="s">
        <v>70</v>
      </c>
      <c r="AJ60" s="123">
        <v>0.9991530309984259</v>
      </c>
      <c r="AK60" s="88"/>
      <c r="AL60" s="125"/>
    </row>
    <row r="61" spans="1:38" x14ac:dyDescent="0.2">
      <c r="A61" s="89" t="s">
        <v>3</v>
      </c>
      <c r="B61" s="82"/>
      <c r="C61" s="93"/>
      <c r="D61" s="93"/>
      <c r="E61" s="94"/>
      <c r="F61" s="92" t="s">
        <v>152</v>
      </c>
      <c r="G61" s="95"/>
      <c r="H61" s="95"/>
      <c r="I61" s="95"/>
      <c r="J61" s="95"/>
      <c r="K61" s="95"/>
      <c r="L61" s="95"/>
      <c r="M61" s="95"/>
      <c r="N61" s="95"/>
      <c r="O61" s="95"/>
      <c r="P61" s="95"/>
      <c r="Q61" s="78"/>
      <c r="U61" s="122"/>
      <c r="V61" s="123"/>
      <c r="W61" s="123"/>
      <c r="X61" s="123"/>
      <c r="Y61" s="123"/>
      <c r="Z61" s="123"/>
      <c r="AA61" s="123"/>
      <c r="AB61" s="123"/>
      <c r="AC61" s="123"/>
      <c r="AD61" s="123"/>
      <c r="AE61" s="123"/>
      <c r="AF61" s="123"/>
      <c r="AG61" s="123"/>
      <c r="AH61" s="123"/>
      <c r="AI61" s="123" t="s">
        <v>71</v>
      </c>
      <c r="AJ61" s="123">
        <v>0.99999949507654751</v>
      </c>
      <c r="AK61" s="88"/>
      <c r="AL61" s="125"/>
    </row>
    <row r="62" spans="1:38" x14ac:dyDescent="0.2">
      <c r="A62" s="89" t="s">
        <v>3</v>
      </c>
      <c r="B62" s="82"/>
      <c r="C62" s="93"/>
      <c r="D62" s="93"/>
      <c r="E62" s="94"/>
      <c r="F62" s="92" t="s">
        <v>153</v>
      </c>
      <c r="G62" s="95"/>
      <c r="H62" s="95"/>
      <c r="I62" s="95"/>
      <c r="J62" s="95"/>
      <c r="K62" s="95"/>
      <c r="L62" s="95"/>
      <c r="M62" s="95"/>
      <c r="N62" s="95"/>
      <c r="O62" s="95"/>
      <c r="P62" s="95"/>
      <c r="Q62" s="78"/>
      <c r="U62" s="126"/>
      <c r="V62" s="127"/>
      <c r="W62" s="127"/>
      <c r="X62" s="127"/>
      <c r="Y62" s="127"/>
      <c r="Z62" s="127"/>
      <c r="AA62" s="127"/>
      <c r="AB62" s="127"/>
      <c r="AC62" s="127"/>
      <c r="AD62" s="127"/>
      <c r="AE62" s="127"/>
      <c r="AF62" s="127"/>
      <c r="AG62" s="127"/>
      <c r="AH62" s="127"/>
      <c r="AI62" s="127" t="s">
        <v>72</v>
      </c>
      <c r="AJ62" s="127">
        <v>0.9659268662154481</v>
      </c>
      <c r="AK62" s="128"/>
      <c r="AL62" s="129"/>
    </row>
    <row r="63" spans="1:38" x14ac:dyDescent="0.2">
      <c r="A63" s="89" t="s">
        <v>3</v>
      </c>
      <c r="B63" s="82"/>
      <c r="C63" s="93"/>
      <c r="D63" s="93"/>
      <c r="E63" s="94"/>
      <c r="F63" s="95"/>
      <c r="G63" s="95"/>
      <c r="H63" s="95"/>
      <c r="I63" s="95"/>
      <c r="J63" s="95"/>
      <c r="K63" s="95"/>
      <c r="L63" s="95"/>
      <c r="M63" s="95"/>
      <c r="N63" s="95"/>
      <c r="O63" s="95"/>
      <c r="P63" s="95"/>
      <c r="Q63" s="78"/>
    </row>
    <row r="64" spans="1:38" x14ac:dyDescent="0.2">
      <c r="A64" s="89" t="s">
        <v>3</v>
      </c>
      <c r="B64" s="82"/>
      <c r="C64" s="93"/>
      <c r="D64" s="93"/>
      <c r="E64" s="94"/>
      <c r="F64" s="92" t="s">
        <v>134</v>
      </c>
      <c r="G64" s="92" t="s">
        <v>130</v>
      </c>
      <c r="H64" s="92" t="s">
        <v>154</v>
      </c>
      <c r="I64" s="92" t="s">
        <v>155</v>
      </c>
      <c r="J64" s="92" t="s">
        <v>133</v>
      </c>
      <c r="K64" s="92" t="s">
        <v>156</v>
      </c>
      <c r="L64" s="92" t="s">
        <v>131</v>
      </c>
      <c r="M64" s="95"/>
      <c r="N64" s="95"/>
      <c r="O64" s="95"/>
      <c r="P64" s="95"/>
      <c r="Q64" s="78"/>
    </row>
    <row r="65" spans="1:17" x14ac:dyDescent="0.2">
      <c r="A65" s="89" t="s">
        <v>3</v>
      </c>
      <c r="B65" s="82"/>
      <c r="C65" s="93"/>
      <c r="D65" s="93"/>
      <c r="E65" s="96" t="s">
        <v>69</v>
      </c>
      <c r="F65" s="95">
        <v>24</v>
      </c>
      <c r="G65" s="97">
        <v>614.09065564947491</v>
      </c>
      <c r="H65" s="95">
        <v>25.587110652061455</v>
      </c>
      <c r="I65" s="95">
        <v>3.2420887345379383</v>
      </c>
      <c r="J65" s="95">
        <v>2</v>
      </c>
      <c r="K65" s="95">
        <v>4</v>
      </c>
      <c r="L65" s="95">
        <v>81.810129628910516</v>
      </c>
      <c r="M65" s="97"/>
      <c r="N65" s="98" t="s">
        <v>69</v>
      </c>
      <c r="O65" s="95"/>
      <c r="P65" s="95"/>
      <c r="Q65" s="85"/>
    </row>
    <row r="66" spans="1:17" x14ac:dyDescent="0.2">
      <c r="A66" s="89" t="s">
        <v>3</v>
      </c>
      <c r="B66" s="82"/>
      <c r="C66" s="93"/>
      <c r="D66" s="93"/>
      <c r="E66" s="96" t="s">
        <v>141</v>
      </c>
      <c r="F66" s="95">
        <v>24</v>
      </c>
      <c r="G66" s="97">
        <v>579.80502223630936</v>
      </c>
      <c r="H66" s="95">
        <v>24.158542593179558</v>
      </c>
      <c r="I66" s="95">
        <v>3.1846380481171157</v>
      </c>
      <c r="J66" s="95">
        <v>3</v>
      </c>
      <c r="K66" s="95">
        <v>6</v>
      </c>
      <c r="L66" s="95">
        <v>82.43131315481078</v>
      </c>
      <c r="M66" s="97"/>
      <c r="N66" s="98" t="s">
        <v>141</v>
      </c>
      <c r="O66" s="95"/>
      <c r="P66" s="95"/>
      <c r="Q66" s="85"/>
    </row>
    <row r="67" spans="1:17" x14ac:dyDescent="0.2">
      <c r="A67" s="89" t="s">
        <v>3</v>
      </c>
      <c r="B67" s="82"/>
      <c r="C67" s="93"/>
      <c r="D67" s="93"/>
      <c r="E67" s="96" t="s">
        <v>142</v>
      </c>
      <c r="F67" s="95">
        <v>24</v>
      </c>
      <c r="G67" s="97">
        <v>326.58919917286386</v>
      </c>
      <c r="H67" s="95">
        <v>13.607883298869327</v>
      </c>
      <c r="I67" s="95">
        <v>2.6106492791359557</v>
      </c>
      <c r="J67" s="95">
        <v>3</v>
      </c>
      <c r="K67" s="95">
        <v>6</v>
      </c>
      <c r="L67" s="95">
        <v>68.655582699262936</v>
      </c>
      <c r="M67" s="97"/>
      <c r="N67" s="98" t="s">
        <v>142</v>
      </c>
      <c r="O67" s="99"/>
      <c r="P67" s="99"/>
      <c r="Q67" s="80"/>
    </row>
    <row r="68" spans="1:17" x14ac:dyDescent="0.2">
      <c r="A68" s="89" t="s">
        <v>3</v>
      </c>
      <c r="B68" s="82"/>
      <c r="C68" s="93"/>
      <c r="D68" s="93"/>
      <c r="E68" s="96" t="s">
        <v>143</v>
      </c>
      <c r="F68" s="95">
        <v>24</v>
      </c>
      <c r="G68" s="97">
        <v>583.97148668490968</v>
      </c>
      <c r="H68" s="95">
        <v>24.332145278537904</v>
      </c>
      <c r="I68" s="95">
        <v>3.1917983271186676</v>
      </c>
      <c r="J68" s="95">
        <v>3</v>
      </c>
      <c r="K68" s="95">
        <v>6</v>
      </c>
      <c r="L68" s="95">
        <v>82.603159850848016</v>
      </c>
      <c r="M68" s="97"/>
      <c r="N68" s="98" t="s">
        <v>143</v>
      </c>
      <c r="O68" s="99"/>
      <c r="P68" s="97"/>
      <c r="Q68" s="80"/>
    </row>
    <row r="69" spans="1:17" x14ac:dyDescent="0.2">
      <c r="A69" s="89" t="s">
        <v>3</v>
      </c>
      <c r="B69" s="82"/>
      <c r="C69" s="93"/>
      <c r="D69" s="93"/>
      <c r="E69" s="96" t="s">
        <v>144</v>
      </c>
      <c r="F69" s="95">
        <v>24</v>
      </c>
      <c r="G69" s="97">
        <v>192.08555110361124</v>
      </c>
      <c r="H69" s="95">
        <v>8.0035646293171343</v>
      </c>
      <c r="I69" s="95">
        <v>2.079887021103783</v>
      </c>
      <c r="J69" s="95">
        <v>4</v>
      </c>
      <c r="K69" s="95">
        <v>8</v>
      </c>
      <c r="L69" s="95">
        <v>57.917288506490792</v>
      </c>
      <c r="M69" s="97"/>
      <c r="N69" s="98" t="s">
        <v>144</v>
      </c>
      <c r="O69" s="99"/>
      <c r="P69" s="97"/>
      <c r="Q69" s="80"/>
    </row>
    <row r="70" spans="1:17" x14ac:dyDescent="0.2">
      <c r="A70" s="89" t="s">
        <v>3</v>
      </c>
      <c r="B70" s="82"/>
      <c r="C70" s="93"/>
      <c r="D70" s="93"/>
      <c r="E70" s="96" t="s">
        <v>145</v>
      </c>
      <c r="F70" s="95">
        <v>24</v>
      </c>
      <c r="G70" s="97">
        <v>554.27687972104047</v>
      </c>
      <c r="H70" s="95">
        <v>23.094869988376686</v>
      </c>
      <c r="I70" s="95">
        <v>3.1396105144394313</v>
      </c>
      <c r="J70" s="95">
        <v>4</v>
      </c>
      <c r="K70" s="95">
        <v>8</v>
      </c>
      <c r="L70" s="95">
        <v>83.350652346546354</v>
      </c>
      <c r="M70" s="93"/>
      <c r="N70" s="98" t="s">
        <v>145</v>
      </c>
      <c r="O70" s="100"/>
      <c r="P70" s="100"/>
      <c r="Q70" s="86"/>
    </row>
    <row r="71" spans="1:17" x14ac:dyDescent="0.2">
      <c r="A71" s="89" t="s">
        <v>3</v>
      </c>
      <c r="B71" s="82"/>
      <c r="C71" s="93"/>
      <c r="D71" s="93"/>
      <c r="E71" s="96" t="s">
        <v>146</v>
      </c>
      <c r="F71" s="95">
        <v>24</v>
      </c>
      <c r="G71" s="97">
        <v>256.93780539070201</v>
      </c>
      <c r="H71" s="95">
        <v>10.705741891279251</v>
      </c>
      <c r="I71" s="95">
        <v>2.3707802228891661</v>
      </c>
      <c r="J71" s="95">
        <v>4</v>
      </c>
      <c r="K71" s="95">
        <v>8</v>
      </c>
      <c r="L71" s="95">
        <v>64.898725349339983</v>
      </c>
      <c r="M71" s="100"/>
      <c r="N71" s="98" t="s">
        <v>146</v>
      </c>
      <c r="O71" s="100"/>
      <c r="P71" s="100"/>
      <c r="Q71" s="86"/>
    </row>
    <row r="72" spans="1:17" x14ac:dyDescent="0.2">
      <c r="A72" s="89" t="s">
        <v>3</v>
      </c>
      <c r="B72" s="82"/>
      <c r="C72" s="93"/>
      <c r="D72" s="93"/>
      <c r="E72" s="96" t="s">
        <v>147</v>
      </c>
      <c r="F72" s="95">
        <v>24</v>
      </c>
      <c r="G72" s="97">
        <v>127.90753738726644</v>
      </c>
      <c r="H72" s="95">
        <v>5.3294807244694349</v>
      </c>
      <c r="I72" s="95">
        <v>1.6732538083789856</v>
      </c>
      <c r="J72" s="95">
        <v>5</v>
      </c>
      <c r="K72" s="95">
        <v>10</v>
      </c>
      <c r="L72" s="95">
        <v>50.158091401095653</v>
      </c>
      <c r="M72" s="101"/>
      <c r="N72" s="98" t="s">
        <v>147</v>
      </c>
      <c r="O72" s="101"/>
      <c r="P72" s="101"/>
      <c r="Q72" s="81"/>
    </row>
    <row r="73" spans="1:17" x14ac:dyDescent="0.2">
      <c r="A73" s="89" t="s">
        <v>3</v>
      </c>
      <c r="B73" s="82"/>
      <c r="C73" s="93"/>
      <c r="D73" s="93"/>
      <c r="E73" s="96" t="s">
        <v>70</v>
      </c>
      <c r="F73" s="95">
        <v>24</v>
      </c>
      <c r="G73" s="97">
        <v>593.61973628233784</v>
      </c>
      <c r="H73" s="95">
        <v>24.734155678430742</v>
      </c>
      <c r="I73" s="95">
        <v>3.2081851094065805</v>
      </c>
      <c r="J73" s="95">
        <v>2</v>
      </c>
      <c r="K73" s="95">
        <v>4</v>
      </c>
      <c r="L73" s="95">
        <v>80.996442625757936</v>
      </c>
      <c r="M73" s="101"/>
      <c r="N73" s="98" t="s">
        <v>70</v>
      </c>
      <c r="O73" s="101"/>
      <c r="P73" s="101"/>
      <c r="Q73" s="81"/>
    </row>
    <row r="74" spans="1:17" x14ac:dyDescent="0.2">
      <c r="A74" s="89" t="s">
        <v>3</v>
      </c>
      <c r="B74" s="82"/>
      <c r="C74" s="93"/>
      <c r="D74" s="93"/>
      <c r="E74" s="96" t="s">
        <v>148</v>
      </c>
      <c r="F74" s="95">
        <v>24</v>
      </c>
      <c r="G74" s="97">
        <v>193.46827953555038</v>
      </c>
      <c r="H74" s="95">
        <v>8.0611783139812658</v>
      </c>
      <c r="I74" s="95">
        <v>2.0870597386350567</v>
      </c>
      <c r="J74" s="95">
        <v>3</v>
      </c>
      <c r="K74" s="95">
        <v>6</v>
      </c>
      <c r="L74" s="95">
        <v>56.089433727241357</v>
      </c>
      <c r="M74" s="102"/>
      <c r="N74" s="98" t="s">
        <v>148</v>
      </c>
      <c r="O74" s="102"/>
      <c r="P74" s="102"/>
      <c r="Q74" s="81"/>
    </row>
    <row r="75" spans="1:17" x14ac:dyDescent="0.2">
      <c r="A75" s="89" t="s">
        <v>3</v>
      </c>
      <c r="B75" s="82"/>
      <c r="C75" s="93"/>
      <c r="D75" s="93"/>
      <c r="E75" s="96" t="s">
        <v>149</v>
      </c>
      <c r="F75" s="95">
        <v>24</v>
      </c>
      <c r="G75" s="97">
        <v>569.14421540952128</v>
      </c>
      <c r="H75" s="95">
        <v>23.714342308730053</v>
      </c>
      <c r="I75" s="95">
        <v>3.1660800258110955</v>
      </c>
      <c r="J75" s="95">
        <v>3</v>
      </c>
      <c r="K75" s="95">
        <v>6</v>
      </c>
      <c r="L75" s="95">
        <v>81.985920619466299</v>
      </c>
      <c r="M75" s="102"/>
      <c r="N75" s="98" t="s">
        <v>149</v>
      </c>
      <c r="O75" s="102"/>
      <c r="P75" s="102"/>
      <c r="Q75" s="86"/>
    </row>
    <row r="76" spans="1:17" x14ac:dyDescent="0.2">
      <c r="A76" s="89" t="s">
        <v>3</v>
      </c>
      <c r="B76" s="82"/>
      <c r="C76" s="93"/>
      <c r="D76" s="93"/>
      <c r="E76" s="96" t="s">
        <v>150</v>
      </c>
      <c r="F76" s="95">
        <v>24</v>
      </c>
      <c r="G76" s="97">
        <v>129.45585038418014</v>
      </c>
      <c r="H76" s="95">
        <v>5.3939937660075055</v>
      </c>
      <c r="I76" s="95">
        <v>1.6852860689896745</v>
      </c>
      <c r="J76" s="95">
        <v>4</v>
      </c>
      <c r="K76" s="95">
        <v>8</v>
      </c>
      <c r="L76" s="95">
        <v>48.446865655752191</v>
      </c>
      <c r="M76" s="103"/>
      <c r="N76" s="98" t="s">
        <v>150</v>
      </c>
      <c r="O76" s="102"/>
      <c r="P76" s="102"/>
      <c r="Q76" s="81"/>
    </row>
    <row r="77" spans="1:17" x14ac:dyDescent="0.2">
      <c r="A77" s="89" t="s">
        <v>3</v>
      </c>
      <c r="B77" s="82"/>
      <c r="C77" s="93"/>
      <c r="D77" s="93"/>
      <c r="E77" s="96" t="s">
        <v>71</v>
      </c>
      <c r="F77" s="95">
        <v>24</v>
      </c>
      <c r="G77" s="97">
        <v>341.88872803763866</v>
      </c>
      <c r="H77" s="95">
        <v>14.245363668234944</v>
      </c>
      <c r="I77" s="95">
        <v>2.656431497159621</v>
      </c>
      <c r="J77" s="95">
        <v>2</v>
      </c>
      <c r="K77" s="95">
        <v>4</v>
      </c>
      <c r="L77" s="95">
        <v>67.754355931830901</v>
      </c>
      <c r="M77" s="103"/>
      <c r="N77" s="98" t="s">
        <v>71</v>
      </c>
      <c r="O77" s="102"/>
      <c r="P77" s="102"/>
      <c r="Q77" s="81"/>
    </row>
    <row r="78" spans="1:17" x14ac:dyDescent="0.2">
      <c r="A78" s="89" t="s">
        <v>3</v>
      </c>
      <c r="B78" s="82"/>
      <c r="C78" s="93"/>
      <c r="D78" s="93"/>
      <c r="E78" s="96" t="s">
        <v>151</v>
      </c>
      <c r="F78" s="95">
        <v>24</v>
      </c>
      <c r="G78" s="97">
        <v>270.8009600024854</v>
      </c>
      <c r="H78" s="95">
        <v>11.283373333436892</v>
      </c>
      <c r="I78" s="95">
        <v>2.4233302557447671</v>
      </c>
      <c r="J78" s="95">
        <v>3</v>
      </c>
      <c r="K78" s="95">
        <v>6</v>
      </c>
      <c r="L78" s="95">
        <v>64.159926137874407</v>
      </c>
      <c r="M78" s="103"/>
      <c r="N78" s="98" t="s">
        <v>151</v>
      </c>
      <c r="O78" s="102"/>
      <c r="P78" s="102"/>
      <c r="Q78" s="81"/>
    </row>
    <row r="79" spans="1:17" x14ac:dyDescent="0.2">
      <c r="A79" s="89" t="s">
        <v>3</v>
      </c>
      <c r="B79" s="82"/>
      <c r="C79" s="93"/>
      <c r="D79" s="93"/>
      <c r="E79" s="96" t="s">
        <v>72</v>
      </c>
      <c r="F79" s="95">
        <v>24</v>
      </c>
      <c r="G79" s="97">
        <v>623.22383051074848</v>
      </c>
      <c r="H79" s="95">
        <v>25.967659604614521</v>
      </c>
      <c r="I79" s="95">
        <v>3.2568519024228633</v>
      </c>
      <c r="J79" s="95">
        <v>2</v>
      </c>
      <c r="K79" s="95">
        <v>4</v>
      </c>
      <c r="L79" s="95">
        <v>82.164445658148722</v>
      </c>
      <c r="M79" s="103"/>
      <c r="N79" s="98" t="s">
        <v>72</v>
      </c>
      <c r="O79" s="102"/>
      <c r="P79" s="102"/>
      <c r="Q79" s="8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AB07A-2F10-4FBC-8172-9146D187EF2A}">
  <dimension ref="A1:O77"/>
  <sheetViews>
    <sheetView workbookViewId="0"/>
  </sheetViews>
  <sheetFormatPr defaultRowHeight="12.75" x14ac:dyDescent="0.2"/>
  <cols>
    <col min="1" max="1" width="10.140625" style="1" bestFit="1" customWidth="1"/>
    <col min="2" max="14" width="9.140625" style="1"/>
    <col min="15" max="15" width="10.28515625" style="1" customWidth="1"/>
    <col min="16" max="16384" width="9.140625" style="1"/>
  </cols>
  <sheetData>
    <row r="1" spans="1:15" ht="51" x14ac:dyDescent="0.2">
      <c r="A1" s="9" t="s">
        <v>115</v>
      </c>
      <c r="B1" s="15" t="s">
        <v>120</v>
      </c>
      <c r="C1" s="15" t="s">
        <v>116</v>
      </c>
      <c r="D1" s="15" t="s">
        <v>117</v>
      </c>
      <c r="E1" s="15" t="s">
        <v>118</v>
      </c>
      <c r="F1" s="15" t="s">
        <v>119</v>
      </c>
      <c r="G1" s="15" t="s">
        <v>86</v>
      </c>
      <c r="H1" s="72" t="s">
        <v>87</v>
      </c>
      <c r="I1" s="72" t="s">
        <v>88</v>
      </c>
      <c r="J1" s="72" t="s">
        <v>89</v>
      </c>
      <c r="K1" s="72" t="s">
        <v>90</v>
      </c>
      <c r="L1" s="72" t="s">
        <v>91</v>
      </c>
      <c r="M1" s="70" t="s">
        <v>92</v>
      </c>
      <c r="N1" s="70" t="s">
        <v>93</v>
      </c>
      <c r="O1" s="72" t="s">
        <v>94</v>
      </c>
    </row>
    <row r="2" spans="1:15" x14ac:dyDescent="0.2">
      <c r="A2" s="1" t="s">
        <v>95</v>
      </c>
      <c r="B2" s="2">
        <v>36</v>
      </c>
      <c r="C2" s="2" t="s">
        <v>96</v>
      </c>
      <c r="D2" s="2">
        <v>3</v>
      </c>
      <c r="E2" s="2">
        <v>2</v>
      </c>
      <c r="F2" s="2">
        <v>3</v>
      </c>
      <c r="G2" s="2">
        <v>1</v>
      </c>
      <c r="H2" s="6">
        <v>2.2170000000000001</v>
      </c>
      <c r="I2" s="6">
        <v>15.366</v>
      </c>
      <c r="J2" s="6">
        <v>6.1509999999999998</v>
      </c>
      <c r="K2" s="6">
        <f>I2-H2</f>
        <v>13.148999999999999</v>
      </c>
      <c r="L2" s="6">
        <f>J2-H2</f>
        <v>3.9339999999999997</v>
      </c>
      <c r="M2" s="8">
        <f>D2*E2*F2</f>
        <v>18</v>
      </c>
      <c r="N2" s="8">
        <f>L2/M2</f>
        <v>0.21855555555555553</v>
      </c>
      <c r="O2" s="8">
        <f>1-(L2/K2)</f>
        <v>0.70081375009506419</v>
      </c>
    </row>
    <row r="3" spans="1:15" x14ac:dyDescent="0.2">
      <c r="A3" s="1" t="s">
        <v>95</v>
      </c>
      <c r="B3" s="2">
        <v>36</v>
      </c>
      <c r="C3" s="73" t="s">
        <v>97</v>
      </c>
      <c r="D3" s="2">
        <v>3</v>
      </c>
      <c r="E3" s="2">
        <v>3</v>
      </c>
      <c r="F3" s="2">
        <v>2</v>
      </c>
      <c r="G3" s="2">
        <v>2</v>
      </c>
      <c r="H3" s="6">
        <v>2.2269999999999999</v>
      </c>
      <c r="I3" s="6">
        <v>21.876999999999999</v>
      </c>
      <c r="J3" s="6">
        <v>7.9039999999999999</v>
      </c>
      <c r="K3" s="6">
        <f t="shared" ref="K3:K66" si="0">I3-H3</f>
        <v>19.649999999999999</v>
      </c>
      <c r="L3" s="6">
        <f t="shared" ref="L3:L66" si="1">J3-H3</f>
        <v>5.6769999999999996</v>
      </c>
      <c r="M3" s="8">
        <f t="shared" ref="M3:M66" si="2">D3*E3*F3</f>
        <v>18</v>
      </c>
      <c r="N3" s="8">
        <f t="shared" ref="N3:N66" si="3">L3/M3</f>
        <v>0.31538888888888889</v>
      </c>
      <c r="O3" s="8">
        <f t="shared" ref="O3:O66" si="4">1-(L3/K3)</f>
        <v>0.71109414758269718</v>
      </c>
    </row>
    <row r="4" spans="1:15" x14ac:dyDescent="0.2">
      <c r="A4" s="1" t="s">
        <v>95</v>
      </c>
      <c r="B4" s="2">
        <v>36</v>
      </c>
      <c r="C4" s="74" t="s">
        <v>98</v>
      </c>
      <c r="D4" s="2">
        <v>5</v>
      </c>
      <c r="E4" s="2">
        <v>3</v>
      </c>
      <c r="F4" s="2">
        <v>2.5</v>
      </c>
      <c r="G4" s="2">
        <v>3</v>
      </c>
      <c r="H4" s="6">
        <v>2.2200000000000002</v>
      </c>
      <c r="I4" s="6">
        <v>40.886000000000003</v>
      </c>
      <c r="J4" s="6">
        <v>13.561999999999999</v>
      </c>
      <c r="K4" s="6">
        <f t="shared" si="0"/>
        <v>38.666000000000004</v>
      </c>
      <c r="L4" s="6">
        <f t="shared" si="1"/>
        <v>11.341999999999999</v>
      </c>
      <c r="M4" s="8">
        <f t="shared" si="2"/>
        <v>37.5</v>
      </c>
      <c r="N4" s="8">
        <f t="shared" si="3"/>
        <v>0.3024533333333333</v>
      </c>
      <c r="O4" s="8">
        <f t="shared" si="4"/>
        <v>0.70666735633373001</v>
      </c>
    </row>
    <row r="5" spans="1:15" x14ac:dyDescent="0.2">
      <c r="A5" s="1" t="s">
        <v>95</v>
      </c>
      <c r="B5" s="2">
        <v>36</v>
      </c>
      <c r="C5" s="2" t="s">
        <v>99</v>
      </c>
      <c r="D5" s="2">
        <v>5</v>
      </c>
      <c r="E5" s="2">
        <v>3</v>
      </c>
      <c r="F5" s="2">
        <v>2</v>
      </c>
      <c r="G5" s="2">
        <v>4</v>
      </c>
      <c r="H5" s="6">
        <v>2.2440000000000002</v>
      </c>
      <c r="I5" s="6">
        <v>38.317</v>
      </c>
      <c r="J5" s="6">
        <v>12.221</v>
      </c>
      <c r="K5" s="6">
        <f t="shared" si="0"/>
        <v>36.073</v>
      </c>
      <c r="L5" s="6">
        <f t="shared" si="1"/>
        <v>9.9770000000000003</v>
      </c>
      <c r="M5" s="8">
        <f t="shared" si="2"/>
        <v>30</v>
      </c>
      <c r="N5" s="8">
        <f t="shared" si="3"/>
        <v>0.33256666666666668</v>
      </c>
      <c r="O5" s="8">
        <f t="shared" si="4"/>
        <v>0.72342194993485431</v>
      </c>
    </row>
    <row r="6" spans="1:15" x14ac:dyDescent="0.2">
      <c r="A6" s="1" t="s">
        <v>95</v>
      </c>
      <c r="B6" s="2">
        <v>36</v>
      </c>
      <c r="C6" s="2" t="s">
        <v>100</v>
      </c>
      <c r="D6" s="2">
        <v>5</v>
      </c>
      <c r="E6" s="2">
        <v>2</v>
      </c>
      <c r="F6" s="2">
        <v>3</v>
      </c>
      <c r="G6" s="2">
        <v>5</v>
      </c>
      <c r="H6" s="6">
        <v>2.2240000000000002</v>
      </c>
      <c r="I6" s="6">
        <v>43.201000000000001</v>
      </c>
      <c r="J6" s="6">
        <v>11.358000000000001</v>
      </c>
      <c r="K6" s="6">
        <f t="shared" si="0"/>
        <v>40.977000000000004</v>
      </c>
      <c r="L6" s="6">
        <f t="shared" si="1"/>
        <v>9.1340000000000003</v>
      </c>
      <c r="M6" s="8">
        <f t="shared" si="2"/>
        <v>30</v>
      </c>
      <c r="N6" s="8">
        <f t="shared" si="3"/>
        <v>0.30446666666666666</v>
      </c>
      <c r="O6" s="8">
        <f t="shared" si="4"/>
        <v>0.77709446762818168</v>
      </c>
    </row>
    <row r="7" spans="1:15" x14ac:dyDescent="0.2">
      <c r="A7" s="1" t="s">
        <v>95</v>
      </c>
      <c r="B7" s="2">
        <v>36</v>
      </c>
      <c r="C7" s="2" t="s">
        <v>101</v>
      </c>
      <c r="D7" s="2">
        <v>5</v>
      </c>
      <c r="E7" s="2">
        <v>2.5</v>
      </c>
      <c r="F7" s="2">
        <v>3</v>
      </c>
      <c r="G7" s="2">
        <v>6</v>
      </c>
      <c r="H7" s="6">
        <v>2.2149999999999999</v>
      </c>
      <c r="I7" s="6">
        <v>38.890999999999998</v>
      </c>
      <c r="J7" s="6">
        <v>9.1890000000000001</v>
      </c>
      <c r="K7" s="6">
        <f t="shared" si="0"/>
        <v>36.676000000000002</v>
      </c>
      <c r="L7" s="6">
        <f t="shared" si="1"/>
        <v>6.9740000000000002</v>
      </c>
      <c r="M7" s="8">
        <f t="shared" si="2"/>
        <v>37.5</v>
      </c>
      <c r="N7" s="8">
        <f t="shared" si="3"/>
        <v>0.18597333333333335</v>
      </c>
      <c r="O7" s="8">
        <f t="shared" si="4"/>
        <v>0.80984840222488819</v>
      </c>
    </row>
    <row r="8" spans="1:15" x14ac:dyDescent="0.2">
      <c r="A8" s="1" t="s">
        <v>95</v>
      </c>
      <c r="B8" s="2">
        <v>36</v>
      </c>
      <c r="C8" s="2" t="s">
        <v>102</v>
      </c>
      <c r="D8" s="2">
        <v>5</v>
      </c>
      <c r="E8" s="2">
        <v>4.5</v>
      </c>
      <c r="F8" s="2">
        <v>2</v>
      </c>
      <c r="G8" s="2">
        <v>7</v>
      </c>
      <c r="H8" s="6">
        <v>2.2080000000000002</v>
      </c>
      <c r="I8" s="6">
        <v>44.076999999999998</v>
      </c>
      <c r="J8" s="6">
        <v>10.787000000000001</v>
      </c>
      <c r="K8" s="6">
        <f t="shared" si="0"/>
        <v>41.869</v>
      </c>
      <c r="L8" s="6">
        <f t="shared" si="1"/>
        <v>8.5790000000000006</v>
      </c>
      <c r="M8" s="8">
        <f t="shared" si="2"/>
        <v>45</v>
      </c>
      <c r="N8" s="8">
        <f t="shared" si="3"/>
        <v>0.19064444444444445</v>
      </c>
      <c r="O8" s="8">
        <f t="shared" si="4"/>
        <v>0.79509899925959537</v>
      </c>
    </row>
    <row r="9" spans="1:15" x14ac:dyDescent="0.2">
      <c r="A9" s="1" t="s">
        <v>103</v>
      </c>
      <c r="B9" s="2">
        <v>32.5</v>
      </c>
      <c r="C9" s="2" t="s">
        <v>96</v>
      </c>
      <c r="D9" s="2">
        <v>4</v>
      </c>
      <c r="E9" s="2">
        <v>3</v>
      </c>
      <c r="F9" s="2">
        <v>2.5</v>
      </c>
      <c r="G9" s="2">
        <v>8</v>
      </c>
      <c r="H9" s="6">
        <v>2.202</v>
      </c>
      <c r="I9" s="6">
        <v>35.491</v>
      </c>
      <c r="J9" s="6">
        <v>12.381</v>
      </c>
      <c r="K9" s="6">
        <f t="shared" si="0"/>
        <v>33.289000000000001</v>
      </c>
      <c r="L9" s="6">
        <f t="shared" si="1"/>
        <v>10.179</v>
      </c>
      <c r="M9" s="8">
        <f t="shared" si="2"/>
        <v>30</v>
      </c>
      <c r="N9" s="8">
        <f t="shared" si="3"/>
        <v>0.33929999999999999</v>
      </c>
      <c r="O9" s="8">
        <f t="shared" si="4"/>
        <v>0.69422331701162543</v>
      </c>
    </row>
    <row r="10" spans="1:15" x14ac:dyDescent="0.2">
      <c r="A10" s="1" t="s">
        <v>103</v>
      </c>
      <c r="B10" s="2">
        <v>32.5</v>
      </c>
      <c r="C10" s="73" t="s">
        <v>97</v>
      </c>
      <c r="D10" s="2">
        <v>5</v>
      </c>
      <c r="E10" s="2">
        <v>4</v>
      </c>
      <c r="F10" s="2">
        <v>3</v>
      </c>
      <c r="G10" s="2">
        <v>9</v>
      </c>
      <c r="H10" s="6">
        <v>2.2160000000000002</v>
      </c>
      <c r="I10" s="6">
        <v>59.999000000000002</v>
      </c>
      <c r="J10" s="6">
        <v>21.119</v>
      </c>
      <c r="K10" s="6">
        <f t="shared" si="0"/>
        <v>57.783000000000001</v>
      </c>
      <c r="L10" s="6">
        <f t="shared" si="1"/>
        <v>18.902999999999999</v>
      </c>
      <c r="M10" s="8">
        <f t="shared" si="2"/>
        <v>60</v>
      </c>
      <c r="N10" s="8">
        <f t="shared" si="3"/>
        <v>0.31505</v>
      </c>
      <c r="O10" s="8">
        <f t="shared" si="4"/>
        <v>0.67286226052645248</v>
      </c>
    </row>
    <row r="11" spans="1:15" x14ac:dyDescent="0.2">
      <c r="A11" s="1" t="s">
        <v>103</v>
      </c>
      <c r="B11" s="2">
        <v>32.5</v>
      </c>
      <c r="C11" s="74" t="s">
        <v>98</v>
      </c>
      <c r="D11" s="2">
        <v>5</v>
      </c>
      <c r="E11" s="2">
        <v>2</v>
      </c>
      <c r="F11" s="2">
        <v>3.5</v>
      </c>
      <c r="G11" s="2">
        <v>10</v>
      </c>
      <c r="H11" s="6">
        <v>2.2170000000000001</v>
      </c>
      <c r="I11" s="6">
        <v>46.078000000000003</v>
      </c>
      <c r="J11" s="6">
        <v>16.567</v>
      </c>
      <c r="K11" s="6">
        <f t="shared" si="0"/>
        <v>43.861000000000004</v>
      </c>
      <c r="L11" s="6">
        <f t="shared" si="1"/>
        <v>14.35</v>
      </c>
      <c r="M11" s="8">
        <f t="shared" si="2"/>
        <v>35</v>
      </c>
      <c r="N11" s="8">
        <f t="shared" si="3"/>
        <v>0.41</v>
      </c>
      <c r="O11" s="8">
        <f t="shared" si="4"/>
        <v>0.67283007683363349</v>
      </c>
    </row>
    <row r="12" spans="1:15" x14ac:dyDescent="0.2">
      <c r="A12" s="1" t="s">
        <v>103</v>
      </c>
      <c r="B12" s="2">
        <v>32.5</v>
      </c>
      <c r="C12" s="2" t="s">
        <v>99</v>
      </c>
      <c r="D12" s="2">
        <v>5</v>
      </c>
      <c r="E12" s="2">
        <v>3.5</v>
      </c>
      <c r="F12" s="2">
        <v>2</v>
      </c>
      <c r="G12" s="2">
        <v>11</v>
      </c>
      <c r="H12" s="6">
        <v>2.2160000000000002</v>
      </c>
      <c r="I12" s="6">
        <v>47.598999999999997</v>
      </c>
      <c r="J12" s="6">
        <v>15.22</v>
      </c>
      <c r="K12" s="6">
        <f t="shared" si="0"/>
        <v>45.382999999999996</v>
      </c>
      <c r="L12" s="6">
        <f t="shared" si="1"/>
        <v>13.004000000000001</v>
      </c>
      <c r="M12" s="8">
        <f t="shared" si="2"/>
        <v>35</v>
      </c>
      <c r="N12" s="8">
        <f t="shared" si="3"/>
        <v>0.37154285714285717</v>
      </c>
      <c r="O12" s="8">
        <f t="shared" si="4"/>
        <v>0.71346098759447363</v>
      </c>
    </row>
    <row r="13" spans="1:15" x14ac:dyDescent="0.2">
      <c r="A13" s="1" t="s">
        <v>103</v>
      </c>
      <c r="B13" s="2">
        <v>32.5</v>
      </c>
      <c r="C13" s="2" t="s">
        <v>100</v>
      </c>
      <c r="D13" s="2">
        <v>5</v>
      </c>
      <c r="E13" s="2">
        <v>4</v>
      </c>
      <c r="F13" s="2">
        <v>2.5</v>
      </c>
      <c r="G13" s="2">
        <v>12</v>
      </c>
      <c r="H13" s="6">
        <v>2.2349999999999999</v>
      </c>
      <c r="I13" s="6">
        <v>45.451999999999998</v>
      </c>
      <c r="J13" s="6">
        <v>12.506</v>
      </c>
      <c r="K13" s="6">
        <f t="shared" si="0"/>
        <v>43.216999999999999</v>
      </c>
      <c r="L13" s="6">
        <f t="shared" si="1"/>
        <v>10.271000000000001</v>
      </c>
      <c r="M13" s="8">
        <f t="shared" si="2"/>
        <v>50</v>
      </c>
      <c r="N13" s="8">
        <f t="shared" si="3"/>
        <v>0.20542000000000002</v>
      </c>
      <c r="O13" s="8">
        <f t="shared" si="4"/>
        <v>0.76233889441654901</v>
      </c>
    </row>
    <row r="14" spans="1:15" x14ac:dyDescent="0.2">
      <c r="A14" s="1" t="s">
        <v>103</v>
      </c>
      <c r="B14" s="2">
        <v>32.5</v>
      </c>
      <c r="C14" s="2" t="s">
        <v>101</v>
      </c>
      <c r="D14" s="2">
        <v>4.5</v>
      </c>
      <c r="E14" s="2">
        <v>4</v>
      </c>
      <c r="F14" s="2">
        <v>2</v>
      </c>
      <c r="G14" s="2">
        <v>13</v>
      </c>
      <c r="H14" s="6">
        <v>2.2250000000000001</v>
      </c>
      <c r="I14" s="6">
        <v>42.491999999999997</v>
      </c>
      <c r="J14" s="6">
        <v>9.468</v>
      </c>
      <c r="K14" s="6">
        <f t="shared" si="0"/>
        <v>40.266999999999996</v>
      </c>
      <c r="L14" s="6">
        <f t="shared" si="1"/>
        <v>7.2430000000000003</v>
      </c>
      <c r="M14" s="8">
        <f t="shared" si="2"/>
        <v>36</v>
      </c>
      <c r="N14" s="8">
        <f t="shared" si="3"/>
        <v>0.20119444444444445</v>
      </c>
      <c r="O14" s="8">
        <f t="shared" si="4"/>
        <v>0.82012566121141384</v>
      </c>
    </row>
    <row r="15" spans="1:15" x14ac:dyDescent="0.2">
      <c r="A15" s="1" t="s">
        <v>104</v>
      </c>
      <c r="B15" s="2">
        <v>33</v>
      </c>
      <c r="C15" s="2" t="s">
        <v>96</v>
      </c>
      <c r="D15" s="2">
        <v>4</v>
      </c>
      <c r="E15" s="2">
        <v>3</v>
      </c>
      <c r="F15" s="2">
        <v>1</v>
      </c>
      <c r="G15" s="2">
        <v>14</v>
      </c>
      <c r="H15" s="6">
        <v>2.218</v>
      </c>
      <c r="I15" s="6">
        <v>18.687999999999999</v>
      </c>
      <c r="J15" s="6">
        <v>4.6630000000000003</v>
      </c>
      <c r="K15" s="6">
        <f t="shared" si="0"/>
        <v>16.47</v>
      </c>
      <c r="L15" s="6">
        <f t="shared" si="1"/>
        <v>2.4450000000000003</v>
      </c>
      <c r="M15" s="8">
        <f t="shared" si="2"/>
        <v>12</v>
      </c>
      <c r="N15" s="8">
        <f t="shared" si="3"/>
        <v>0.20375000000000001</v>
      </c>
      <c r="O15" s="8">
        <f t="shared" si="4"/>
        <v>0.85154826958105645</v>
      </c>
    </row>
    <row r="16" spans="1:15" x14ac:dyDescent="0.2">
      <c r="A16" s="1" t="s">
        <v>104</v>
      </c>
      <c r="B16" s="2">
        <v>33</v>
      </c>
      <c r="C16" s="73" t="s">
        <v>97</v>
      </c>
      <c r="D16" s="2">
        <v>4.5</v>
      </c>
      <c r="E16" s="2">
        <v>3.5</v>
      </c>
      <c r="F16" s="2">
        <v>1.5</v>
      </c>
      <c r="G16" s="2">
        <v>15</v>
      </c>
      <c r="H16" s="6">
        <v>2.2080000000000002</v>
      </c>
      <c r="I16" s="6">
        <v>31.212</v>
      </c>
      <c r="J16" s="6">
        <v>6.415</v>
      </c>
      <c r="K16" s="6">
        <f t="shared" si="0"/>
        <v>29.003999999999998</v>
      </c>
      <c r="L16" s="6">
        <f t="shared" si="1"/>
        <v>4.2069999999999999</v>
      </c>
      <c r="M16" s="8">
        <f t="shared" si="2"/>
        <v>23.625</v>
      </c>
      <c r="N16" s="8">
        <f t="shared" si="3"/>
        <v>0.17807407407407408</v>
      </c>
      <c r="O16" s="8">
        <f t="shared" si="4"/>
        <v>0.85495104123569166</v>
      </c>
    </row>
    <row r="17" spans="1:15" x14ac:dyDescent="0.2">
      <c r="A17" s="1" t="s">
        <v>104</v>
      </c>
      <c r="B17" s="2">
        <v>33</v>
      </c>
      <c r="C17" s="74" t="s">
        <v>98</v>
      </c>
      <c r="D17" s="2">
        <v>2.5</v>
      </c>
      <c r="E17" s="2">
        <v>4.5</v>
      </c>
      <c r="F17" s="2">
        <v>3.5</v>
      </c>
      <c r="G17" s="2">
        <v>16</v>
      </c>
      <c r="H17" s="6">
        <v>2.198</v>
      </c>
      <c r="I17" s="6">
        <v>44.158000000000001</v>
      </c>
      <c r="J17" s="6">
        <v>9.3219999999999992</v>
      </c>
      <c r="K17" s="6">
        <f t="shared" si="0"/>
        <v>41.96</v>
      </c>
      <c r="L17" s="6">
        <f t="shared" si="1"/>
        <v>7.1239999999999988</v>
      </c>
      <c r="M17" s="8">
        <f t="shared" si="2"/>
        <v>39.375</v>
      </c>
      <c r="N17" s="8">
        <f t="shared" si="3"/>
        <v>0.1809269841269841</v>
      </c>
      <c r="O17" s="8">
        <f t="shared" si="4"/>
        <v>0.83021925643469974</v>
      </c>
    </row>
    <row r="18" spans="1:15" x14ac:dyDescent="0.2">
      <c r="A18" s="1" t="s">
        <v>104</v>
      </c>
      <c r="B18" s="2">
        <v>33</v>
      </c>
      <c r="C18" s="2" t="s">
        <v>99</v>
      </c>
      <c r="D18" s="2">
        <v>4.5</v>
      </c>
      <c r="E18" s="2">
        <v>4</v>
      </c>
      <c r="F18" s="2">
        <v>2.5</v>
      </c>
      <c r="G18" s="2">
        <v>17</v>
      </c>
      <c r="H18" s="6">
        <v>2.2160000000000002</v>
      </c>
      <c r="I18" s="6">
        <v>47.709000000000003</v>
      </c>
      <c r="J18" s="6">
        <v>9.7270000000000003</v>
      </c>
      <c r="K18" s="6">
        <f t="shared" si="0"/>
        <v>45.493000000000002</v>
      </c>
      <c r="L18" s="6">
        <f t="shared" si="1"/>
        <v>7.5110000000000001</v>
      </c>
      <c r="M18" s="8">
        <f t="shared" si="2"/>
        <v>45</v>
      </c>
      <c r="N18" s="8">
        <f t="shared" si="3"/>
        <v>0.16691111111111112</v>
      </c>
      <c r="O18" s="8">
        <f t="shared" si="4"/>
        <v>0.83489767656562552</v>
      </c>
    </row>
    <row r="19" spans="1:15" x14ac:dyDescent="0.2">
      <c r="A19" s="1" t="s">
        <v>104</v>
      </c>
      <c r="B19" s="2">
        <v>33</v>
      </c>
      <c r="C19" s="2" t="s">
        <v>100</v>
      </c>
      <c r="D19" s="2">
        <v>5</v>
      </c>
      <c r="E19" s="2">
        <v>2</v>
      </c>
      <c r="F19" s="2">
        <v>3</v>
      </c>
      <c r="G19" s="2">
        <v>18</v>
      </c>
      <c r="H19" s="6">
        <v>2.2200000000000002</v>
      </c>
      <c r="I19" s="6">
        <v>44.259</v>
      </c>
      <c r="J19" s="6">
        <v>8.7940000000000005</v>
      </c>
      <c r="K19" s="6">
        <f t="shared" si="0"/>
        <v>42.039000000000001</v>
      </c>
      <c r="L19" s="6">
        <f t="shared" si="1"/>
        <v>6.5739999999999998</v>
      </c>
      <c r="M19" s="8">
        <f t="shared" si="2"/>
        <v>30</v>
      </c>
      <c r="N19" s="8">
        <f t="shared" si="3"/>
        <v>0.21913333333333332</v>
      </c>
      <c r="O19" s="8">
        <f t="shared" si="4"/>
        <v>0.84362139917695478</v>
      </c>
    </row>
    <row r="20" spans="1:15" x14ac:dyDescent="0.2">
      <c r="A20" s="1" t="s">
        <v>104</v>
      </c>
      <c r="B20" s="2">
        <v>33</v>
      </c>
      <c r="C20" s="2" t="s">
        <v>101</v>
      </c>
      <c r="D20" s="2">
        <v>4.5</v>
      </c>
      <c r="E20" s="2">
        <v>4.5</v>
      </c>
      <c r="F20" s="2">
        <v>2.5</v>
      </c>
      <c r="G20" s="2">
        <v>19</v>
      </c>
      <c r="H20" s="6">
        <v>2.21</v>
      </c>
      <c r="I20" s="6">
        <v>60.752000000000002</v>
      </c>
      <c r="J20" s="6">
        <v>10.922000000000001</v>
      </c>
      <c r="K20" s="6">
        <f t="shared" si="0"/>
        <v>58.542000000000002</v>
      </c>
      <c r="L20" s="6">
        <f t="shared" si="1"/>
        <v>8.7119999999999997</v>
      </c>
      <c r="M20" s="8">
        <f t="shared" si="2"/>
        <v>50.625</v>
      </c>
      <c r="N20" s="8">
        <f t="shared" si="3"/>
        <v>0.17208888888888887</v>
      </c>
      <c r="O20" s="8">
        <f t="shared" si="4"/>
        <v>0.85118376550169117</v>
      </c>
    </row>
    <row r="21" spans="1:15" x14ac:dyDescent="0.2">
      <c r="A21" s="1" t="s">
        <v>105</v>
      </c>
      <c r="B21" s="2">
        <v>36</v>
      </c>
      <c r="C21" s="2" t="s">
        <v>96</v>
      </c>
      <c r="D21" s="2">
        <v>3.5</v>
      </c>
      <c r="E21" s="2">
        <v>2.5</v>
      </c>
      <c r="F21" s="2">
        <v>1.5</v>
      </c>
      <c r="G21" s="2">
        <v>20</v>
      </c>
      <c r="H21" s="6">
        <v>2.2330000000000001</v>
      </c>
      <c r="I21" s="6">
        <v>16.466999999999999</v>
      </c>
      <c r="J21" s="6">
        <v>4.1959999999999997</v>
      </c>
      <c r="K21" s="6">
        <f t="shared" si="0"/>
        <v>14.233999999999998</v>
      </c>
      <c r="L21" s="6">
        <f t="shared" si="1"/>
        <v>1.9629999999999996</v>
      </c>
      <c r="M21" s="8">
        <f t="shared" si="2"/>
        <v>13.125</v>
      </c>
      <c r="N21" s="8">
        <f t="shared" si="3"/>
        <v>0.14956190476190473</v>
      </c>
      <c r="O21" s="8">
        <f t="shared" si="4"/>
        <v>0.86209076858226785</v>
      </c>
    </row>
    <row r="22" spans="1:15" x14ac:dyDescent="0.2">
      <c r="A22" s="1" t="s">
        <v>105</v>
      </c>
      <c r="B22" s="2">
        <v>36</v>
      </c>
      <c r="C22" s="73" t="s">
        <v>97</v>
      </c>
      <c r="D22" s="2">
        <v>3.5</v>
      </c>
      <c r="E22" s="2">
        <v>2.5</v>
      </c>
      <c r="F22" s="2">
        <v>1</v>
      </c>
      <c r="G22" s="2">
        <v>21</v>
      </c>
      <c r="H22" s="6">
        <v>2.2330000000000001</v>
      </c>
      <c r="I22" s="6">
        <v>14.101000000000001</v>
      </c>
      <c r="J22" s="6">
        <v>3.867</v>
      </c>
      <c r="K22" s="6">
        <f t="shared" si="0"/>
        <v>11.868</v>
      </c>
      <c r="L22" s="6">
        <f t="shared" si="1"/>
        <v>1.6339999999999999</v>
      </c>
      <c r="M22" s="8">
        <f t="shared" si="2"/>
        <v>8.75</v>
      </c>
      <c r="N22" s="8">
        <f t="shared" si="3"/>
        <v>0.18674285714285713</v>
      </c>
      <c r="O22" s="8">
        <f t="shared" si="4"/>
        <v>0.8623188405797102</v>
      </c>
    </row>
    <row r="23" spans="1:15" x14ac:dyDescent="0.2">
      <c r="A23" s="1" t="s">
        <v>105</v>
      </c>
      <c r="B23" s="2">
        <v>36</v>
      </c>
      <c r="C23" s="74" t="s">
        <v>98</v>
      </c>
      <c r="D23" s="2">
        <v>4</v>
      </c>
      <c r="E23" s="2">
        <v>3.5</v>
      </c>
      <c r="F23" s="2">
        <v>2</v>
      </c>
      <c r="G23" s="2">
        <v>22</v>
      </c>
      <c r="H23" s="6">
        <v>2.2269999999999999</v>
      </c>
      <c r="I23" s="6">
        <v>31.132999999999999</v>
      </c>
      <c r="J23" s="6">
        <v>7.1710000000000003</v>
      </c>
      <c r="K23" s="6">
        <f t="shared" si="0"/>
        <v>28.905999999999999</v>
      </c>
      <c r="L23" s="6">
        <f t="shared" si="1"/>
        <v>4.9440000000000008</v>
      </c>
      <c r="M23" s="8">
        <f t="shared" si="2"/>
        <v>28</v>
      </c>
      <c r="N23" s="8">
        <f t="shared" si="3"/>
        <v>0.1765714285714286</v>
      </c>
      <c r="O23" s="8">
        <f t="shared" si="4"/>
        <v>0.82896284508406559</v>
      </c>
    </row>
    <row r="24" spans="1:15" x14ac:dyDescent="0.2">
      <c r="A24" s="1" t="s">
        <v>105</v>
      </c>
      <c r="B24" s="2">
        <v>36</v>
      </c>
      <c r="C24" s="2" t="s">
        <v>99</v>
      </c>
      <c r="D24" s="2">
        <v>4.5</v>
      </c>
      <c r="E24" s="2">
        <v>4</v>
      </c>
      <c r="F24" s="2">
        <v>2</v>
      </c>
      <c r="G24" s="2">
        <v>23</v>
      </c>
      <c r="H24" s="6">
        <v>2.218</v>
      </c>
      <c r="I24" s="6">
        <v>48.838999999999999</v>
      </c>
      <c r="J24" s="6">
        <v>10.242000000000001</v>
      </c>
      <c r="K24" s="6">
        <f t="shared" si="0"/>
        <v>46.620999999999995</v>
      </c>
      <c r="L24" s="6">
        <f t="shared" si="1"/>
        <v>8.0240000000000009</v>
      </c>
      <c r="M24" s="8">
        <f t="shared" si="2"/>
        <v>36</v>
      </c>
      <c r="N24" s="8">
        <f t="shared" si="3"/>
        <v>0.22288888888888891</v>
      </c>
      <c r="O24" s="8">
        <f t="shared" si="4"/>
        <v>0.82788871967568256</v>
      </c>
    </row>
    <row r="25" spans="1:15" x14ac:dyDescent="0.2">
      <c r="A25" s="1" t="s">
        <v>105</v>
      </c>
      <c r="B25" s="2">
        <v>36</v>
      </c>
      <c r="C25" s="2" t="s">
        <v>100</v>
      </c>
      <c r="D25" s="2">
        <v>4.5</v>
      </c>
      <c r="E25" s="2">
        <v>4.5</v>
      </c>
      <c r="F25" s="2">
        <v>2</v>
      </c>
      <c r="G25" s="2">
        <v>24</v>
      </c>
      <c r="H25" s="6">
        <v>2.2389999999999999</v>
      </c>
      <c r="I25" s="6">
        <v>50.841999999999999</v>
      </c>
      <c r="J25" s="6">
        <v>10.151999999999999</v>
      </c>
      <c r="K25" s="6">
        <f t="shared" si="0"/>
        <v>48.603000000000002</v>
      </c>
      <c r="L25" s="6">
        <f t="shared" si="1"/>
        <v>7.9129999999999994</v>
      </c>
      <c r="M25" s="8">
        <f t="shared" si="2"/>
        <v>40.5</v>
      </c>
      <c r="N25" s="8">
        <f t="shared" si="3"/>
        <v>0.1953827160493827</v>
      </c>
      <c r="O25" s="8">
        <f t="shared" si="4"/>
        <v>0.83719111988971873</v>
      </c>
    </row>
    <row r="26" spans="1:15" x14ac:dyDescent="0.2">
      <c r="A26" s="1" t="s">
        <v>105</v>
      </c>
      <c r="B26" s="2">
        <v>36</v>
      </c>
      <c r="C26" s="2" t="s">
        <v>101</v>
      </c>
      <c r="D26" s="2">
        <v>4.5</v>
      </c>
      <c r="E26" s="2">
        <v>4</v>
      </c>
      <c r="F26" s="2">
        <v>2.5</v>
      </c>
      <c r="G26" s="2">
        <v>25</v>
      </c>
      <c r="H26" s="6">
        <v>2.2080000000000002</v>
      </c>
      <c r="I26" s="6">
        <v>53.158000000000001</v>
      </c>
      <c r="J26" s="6">
        <v>10.318</v>
      </c>
      <c r="K26" s="6">
        <f t="shared" si="0"/>
        <v>50.95</v>
      </c>
      <c r="L26" s="6">
        <f t="shared" si="1"/>
        <v>8.11</v>
      </c>
      <c r="M26" s="8">
        <f t="shared" si="2"/>
        <v>45</v>
      </c>
      <c r="N26" s="8">
        <f t="shared" si="3"/>
        <v>0.1802222222222222</v>
      </c>
      <c r="O26" s="8">
        <f t="shared" si="4"/>
        <v>0.8408243375858685</v>
      </c>
    </row>
    <row r="27" spans="1:15" x14ac:dyDescent="0.2">
      <c r="A27" s="1" t="s">
        <v>105</v>
      </c>
      <c r="B27" s="2">
        <v>36</v>
      </c>
      <c r="C27" s="2" t="s">
        <v>102</v>
      </c>
      <c r="D27" s="2">
        <v>4</v>
      </c>
      <c r="E27" s="2">
        <v>4.5</v>
      </c>
      <c r="F27" s="2">
        <v>2.5</v>
      </c>
      <c r="G27" s="2">
        <v>26</v>
      </c>
      <c r="H27" s="6">
        <v>2.2189999999999999</v>
      </c>
      <c r="I27" s="6">
        <v>47.972000000000001</v>
      </c>
      <c r="J27" s="6">
        <v>8.8390000000000004</v>
      </c>
      <c r="K27" s="6">
        <f t="shared" si="0"/>
        <v>45.753</v>
      </c>
      <c r="L27" s="6">
        <f t="shared" si="1"/>
        <v>6.620000000000001</v>
      </c>
      <c r="M27" s="8">
        <f t="shared" si="2"/>
        <v>45</v>
      </c>
      <c r="N27" s="8">
        <f t="shared" si="3"/>
        <v>0.14711111111111114</v>
      </c>
      <c r="O27" s="8">
        <f t="shared" si="4"/>
        <v>0.85531003431468977</v>
      </c>
    </row>
    <row r="28" spans="1:15" x14ac:dyDescent="0.2">
      <c r="A28" s="1" t="s">
        <v>106</v>
      </c>
      <c r="B28" s="2">
        <v>24</v>
      </c>
      <c r="C28" s="2" t="s">
        <v>96</v>
      </c>
      <c r="D28" s="2">
        <v>4</v>
      </c>
      <c r="E28" s="2">
        <v>3.5</v>
      </c>
      <c r="F28" s="2">
        <v>2</v>
      </c>
      <c r="G28" s="2">
        <v>27</v>
      </c>
      <c r="H28" s="6">
        <v>2.23</v>
      </c>
      <c r="I28" s="6">
        <v>20.962</v>
      </c>
      <c r="J28" s="6">
        <v>5.7009999999999996</v>
      </c>
      <c r="K28" s="6">
        <f t="shared" si="0"/>
        <v>18.731999999999999</v>
      </c>
      <c r="L28" s="6">
        <f t="shared" si="1"/>
        <v>3.4709999999999996</v>
      </c>
      <c r="M28" s="8">
        <f t="shared" si="2"/>
        <v>28</v>
      </c>
      <c r="N28" s="8">
        <f t="shared" si="3"/>
        <v>0.12396428571428571</v>
      </c>
      <c r="O28" s="8">
        <f t="shared" si="4"/>
        <v>0.81470211402946835</v>
      </c>
    </row>
    <row r="29" spans="1:15" x14ac:dyDescent="0.2">
      <c r="A29" s="1" t="s">
        <v>106</v>
      </c>
      <c r="B29" s="2">
        <v>24</v>
      </c>
      <c r="C29" s="73" t="s">
        <v>97</v>
      </c>
      <c r="D29" s="2">
        <v>3.5</v>
      </c>
      <c r="E29" s="2">
        <v>2.5</v>
      </c>
      <c r="F29" s="2">
        <v>2</v>
      </c>
      <c r="G29" s="2">
        <v>28</v>
      </c>
      <c r="H29" s="6">
        <v>2.2210000000000001</v>
      </c>
      <c r="I29" s="6">
        <v>19.64</v>
      </c>
      <c r="J29" s="6">
        <v>5.4349999999999996</v>
      </c>
      <c r="K29" s="6">
        <f t="shared" si="0"/>
        <v>17.419</v>
      </c>
      <c r="L29" s="6">
        <f t="shared" si="1"/>
        <v>3.2139999999999995</v>
      </c>
      <c r="M29" s="8">
        <f t="shared" si="2"/>
        <v>17.5</v>
      </c>
      <c r="N29" s="8">
        <f t="shared" si="3"/>
        <v>0.18365714285714282</v>
      </c>
      <c r="O29" s="8">
        <f t="shared" si="4"/>
        <v>0.81548883403180439</v>
      </c>
    </row>
    <row r="30" spans="1:15" x14ac:dyDescent="0.2">
      <c r="A30" s="1" t="s">
        <v>106</v>
      </c>
      <c r="B30" s="2">
        <v>24</v>
      </c>
      <c r="C30" s="74" t="s">
        <v>98</v>
      </c>
      <c r="D30" s="2">
        <v>4</v>
      </c>
      <c r="E30" s="2">
        <v>3.5</v>
      </c>
      <c r="F30" s="2">
        <v>3</v>
      </c>
      <c r="G30" s="2">
        <v>29</v>
      </c>
      <c r="H30" s="6">
        <v>2.218</v>
      </c>
      <c r="I30" s="6">
        <v>30.986999999999998</v>
      </c>
      <c r="J30" s="6">
        <v>8.5009999999999994</v>
      </c>
      <c r="K30" s="6">
        <f t="shared" si="0"/>
        <v>28.768999999999998</v>
      </c>
      <c r="L30" s="6">
        <f t="shared" si="1"/>
        <v>6.2829999999999995</v>
      </c>
      <c r="M30" s="8">
        <f t="shared" si="2"/>
        <v>42</v>
      </c>
      <c r="N30" s="8">
        <f t="shared" si="3"/>
        <v>0.14959523809523809</v>
      </c>
      <c r="O30" s="8">
        <f t="shared" si="4"/>
        <v>0.78160520004171152</v>
      </c>
    </row>
    <row r="31" spans="1:15" x14ac:dyDescent="0.2">
      <c r="A31" s="1" t="s">
        <v>106</v>
      </c>
      <c r="B31" s="2">
        <v>24</v>
      </c>
      <c r="C31" s="2" t="s">
        <v>99</v>
      </c>
      <c r="D31" s="2">
        <v>5</v>
      </c>
      <c r="E31" s="2">
        <v>4</v>
      </c>
      <c r="F31" s="2">
        <v>2.5</v>
      </c>
      <c r="G31" s="2">
        <v>30</v>
      </c>
      <c r="H31" s="6">
        <v>2.23</v>
      </c>
      <c r="I31" s="6">
        <v>53.344999999999999</v>
      </c>
      <c r="J31" s="6">
        <v>18.256</v>
      </c>
      <c r="K31" s="6">
        <f t="shared" si="0"/>
        <v>51.115000000000002</v>
      </c>
      <c r="L31" s="6">
        <f t="shared" si="1"/>
        <v>16.026</v>
      </c>
      <c r="M31" s="8">
        <f t="shared" si="2"/>
        <v>50</v>
      </c>
      <c r="N31" s="8">
        <f t="shared" si="3"/>
        <v>0.32051999999999997</v>
      </c>
      <c r="O31" s="8">
        <f t="shared" si="4"/>
        <v>0.68647168150249438</v>
      </c>
    </row>
    <row r="32" spans="1:15" x14ac:dyDescent="0.2">
      <c r="A32" s="1" t="s">
        <v>106</v>
      </c>
      <c r="B32" s="2">
        <v>24</v>
      </c>
      <c r="C32" s="2" t="s">
        <v>100</v>
      </c>
      <c r="D32" s="2">
        <v>5</v>
      </c>
      <c r="E32" s="2">
        <v>5</v>
      </c>
      <c r="F32" s="2">
        <v>2</v>
      </c>
      <c r="G32" s="2">
        <v>31</v>
      </c>
      <c r="H32" s="6">
        <v>2.2269999999999999</v>
      </c>
      <c r="I32" s="6">
        <v>65.64</v>
      </c>
      <c r="J32" s="6">
        <v>37.347999999999999</v>
      </c>
      <c r="K32" s="6">
        <f t="shared" si="0"/>
        <v>63.413000000000004</v>
      </c>
      <c r="L32" s="6">
        <f t="shared" si="1"/>
        <v>35.121000000000002</v>
      </c>
      <c r="M32" s="8">
        <f t="shared" si="2"/>
        <v>50</v>
      </c>
      <c r="N32" s="8">
        <f t="shared" si="3"/>
        <v>0.70242000000000004</v>
      </c>
      <c r="O32" s="8">
        <f t="shared" si="4"/>
        <v>0.44615457398325264</v>
      </c>
    </row>
    <row r="33" spans="1:15" x14ac:dyDescent="0.2">
      <c r="A33" s="1" t="s">
        <v>107</v>
      </c>
      <c r="B33" s="2">
        <v>30</v>
      </c>
      <c r="C33" s="2" t="s">
        <v>96</v>
      </c>
      <c r="D33" s="2">
        <v>4</v>
      </c>
      <c r="E33" s="2">
        <v>5</v>
      </c>
      <c r="F33" s="2">
        <v>3</v>
      </c>
      <c r="G33" s="2">
        <v>32</v>
      </c>
      <c r="H33" s="6">
        <v>2.2149999999999999</v>
      </c>
      <c r="I33" s="6">
        <v>35.606999999999999</v>
      </c>
      <c r="J33" s="6">
        <v>8.7230000000000008</v>
      </c>
      <c r="K33" s="6">
        <f t="shared" si="0"/>
        <v>33.391999999999996</v>
      </c>
      <c r="L33" s="6">
        <f t="shared" si="1"/>
        <v>6.5080000000000009</v>
      </c>
      <c r="M33" s="8">
        <f t="shared" si="2"/>
        <v>60</v>
      </c>
      <c r="N33" s="8">
        <f t="shared" si="3"/>
        <v>0.10846666666666668</v>
      </c>
      <c r="O33" s="8">
        <f t="shared" si="4"/>
        <v>0.80510301868711065</v>
      </c>
    </row>
    <row r="34" spans="1:15" x14ac:dyDescent="0.2">
      <c r="A34" s="1" t="s">
        <v>107</v>
      </c>
      <c r="B34" s="2">
        <v>30</v>
      </c>
      <c r="C34" s="73" t="s">
        <v>97</v>
      </c>
      <c r="D34" s="2">
        <v>5</v>
      </c>
      <c r="E34" s="2">
        <v>4</v>
      </c>
      <c r="F34" s="2">
        <v>2.5</v>
      </c>
      <c r="G34" s="2">
        <v>33</v>
      </c>
      <c r="H34" s="6">
        <v>2.2250000000000001</v>
      </c>
      <c r="I34" s="6">
        <v>38.829000000000001</v>
      </c>
      <c r="J34" s="6">
        <v>9.7170000000000005</v>
      </c>
      <c r="K34" s="6">
        <f t="shared" si="0"/>
        <v>36.603999999999999</v>
      </c>
      <c r="L34" s="6">
        <f t="shared" si="1"/>
        <v>7.4920000000000009</v>
      </c>
      <c r="M34" s="8">
        <f t="shared" si="2"/>
        <v>50</v>
      </c>
      <c r="N34" s="8">
        <f t="shared" si="3"/>
        <v>0.14984000000000003</v>
      </c>
      <c r="O34" s="8">
        <f t="shared" si="4"/>
        <v>0.79532291552835754</v>
      </c>
    </row>
    <row r="35" spans="1:15" x14ac:dyDescent="0.2">
      <c r="A35" s="1" t="s">
        <v>107</v>
      </c>
      <c r="B35" s="2">
        <v>30</v>
      </c>
      <c r="C35" s="74" t="s">
        <v>98</v>
      </c>
      <c r="D35" s="2">
        <v>4.5</v>
      </c>
      <c r="E35" s="2">
        <v>4</v>
      </c>
      <c r="F35" s="2">
        <v>2</v>
      </c>
      <c r="G35" s="2">
        <v>34</v>
      </c>
      <c r="H35" s="6">
        <v>2.1909999999999998</v>
      </c>
      <c r="I35" s="6">
        <v>35.130000000000003</v>
      </c>
      <c r="J35" s="6">
        <v>9.8230000000000004</v>
      </c>
      <c r="K35" s="6">
        <f t="shared" si="0"/>
        <v>32.939</v>
      </c>
      <c r="L35" s="6">
        <f t="shared" si="1"/>
        <v>7.6320000000000006</v>
      </c>
      <c r="M35" s="8">
        <f t="shared" si="2"/>
        <v>36</v>
      </c>
      <c r="N35" s="8">
        <f t="shared" si="3"/>
        <v>0.21200000000000002</v>
      </c>
      <c r="O35" s="8">
        <f t="shared" si="4"/>
        <v>0.7682989768966878</v>
      </c>
    </row>
    <row r="36" spans="1:15" x14ac:dyDescent="0.2">
      <c r="A36" s="1" t="s">
        <v>107</v>
      </c>
      <c r="B36" s="2">
        <v>30</v>
      </c>
      <c r="C36" s="2" t="s">
        <v>99</v>
      </c>
      <c r="D36" s="2">
        <v>5</v>
      </c>
      <c r="E36" s="2">
        <v>4</v>
      </c>
      <c r="F36" s="2">
        <v>2</v>
      </c>
      <c r="G36" s="2">
        <v>35</v>
      </c>
      <c r="H36" s="6">
        <v>2.2069999999999999</v>
      </c>
      <c r="I36" s="6">
        <v>53.991999999999997</v>
      </c>
      <c r="J36" s="6">
        <v>22.318999999999999</v>
      </c>
      <c r="K36" s="6">
        <f t="shared" si="0"/>
        <v>51.784999999999997</v>
      </c>
      <c r="L36" s="6">
        <f t="shared" si="1"/>
        <v>20.111999999999998</v>
      </c>
      <c r="M36" s="8">
        <f t="shared" si="2"/>
        <v>40</v>
      </c>
      <c r="N36" s="8">
        <f t="shared" si="3"/>
        <v>0.50279999999999991</v>
      </c>
      <c r="O36" s="8">
        <f t="shared" si="4"/>
        <v>0.61162498793086795</v>
      </c>
    </row>
    <row r="37" spans="1:15" x14ac:dyDescent="0.2">
      <c r="A37" s="1" t="s">
        <v>107</v>
      </c>
      <c r="B37" s="2">
        <v>30</v>
      </c>
      <c r="C37" s="2" t="s">
        <v>100</v>
      </c>
      <c r="D37" s="2">
        <v>5</v>
      </c>
      <c r="E37" s="2">
        <v>4.5</v>
      </c>
      <c r="F37" s="2">
        <v>2.5</v>
      </c>
      <c r="G37" s="2">
        <v>36</v>
      </c>
      <c r="H37" s="6">
        <v>2.2330000000000001</v>
      </c>
      <c r="I37" s="6">
        <v>84.227999999999994</v>
      </c>
      <c r="J37" s="6">
        <v>53.118000000000002</v>
      </c>
      <c r="K37" s="6">
        <f t="shared" si="0"/>
        <v>81.99499999999999</v>
      </c>
      <c r="L37" s="6">
        <f t="shared" si="1"/>
        <v>50.885000000000005</v>
      </c>
      <c r="M37" s="8">
        <f t="shared" si="2"/>
        <v>56.25</v>
      </c>
      <c r="N37" s="8">
        <f t="shared" si="3"/>
        <v>0.90462222222222233</v>
      </c>
      <c r="O37" s="8">
        <f t="shared" si="4"/>
        <v>0.37941337886456483</v>
      </c>
    </row>
    <row r="38" spans="1:15" x14ac:dyDescent="0.2">
      <c r="A38" s="1" t="s">
        <v>107</v>
      </c>
      <c r="B38" s="2">
        <v>30</v>
      </c>
      <c r="C38" s="2" t="s">
        <v>101</v>
      </c>
      <c r="D38" s="2">
        <v>3.5</v>
      </c>
      <c r="E38" s="2">
        <v>3</v>
      </c>
      <c r="F38" s="2">
        <v>2.5</v>
      </c>
      <c r="G38" s="2">
        <v>37</v>
      </c>
      <c r="H38" s="6">
        <v>2.2090000000000001</v>
      </c>
      <c r="I38" s="6">
        <v>48.142000000000003</v>
      </c>
      <c r="J38" s="6">
        <v>31.587</v>
      </c>
      <c r="K38" s="6">
        <f t="shared" si="0"/>
        <v>45.933</v>
      </c>
      <c r="L38" s="6">
        <f t="shared" si="1"/>
        <v>29.378</v>
      </c>
      <c r="M38" s="8">
        <f t="shared" si="2"/>
        <v>26.25</v>
      </c>
      <c r="N38" s="8">
        <f t="shared" si="3"/>
        <v>1.1191619047619048</v>
      </c>
      <c r="O38" s="8">
        <f t="shared" si="4"/>
        <v>0.36041625846341407</v>
      </c>
    </row>
    <row r="39" spans="1:15" x14ac:dyDescent="0.2">
      <c r="A39" s="1" t="s">
        <v>108</v>
      </c>
      <c r="B39" s="2">
        <v>32</v>
      </c>
      <c r="C39" s="2" t="s">
        <v>96</v>
      </c>
      <c r="D39" s="2">
        <v>1.5</v>
      </c>
      <c r="E39" s="2">
        <v>4</v>
      </c>
      <c r="F39" s="2">
        <v>3</v>
      </c>
      <c r="G39" s="2">
        <v>38</v>
      </c>
      <c r="H39" s="6">
        <v>2.2250000000000001</v>
      </c>
      <c r="I39" s="6">
        <v>22.835000000000001</v>
      </c>
      <c r="J39" s="6">
        <v>7.1920000000000002</v>
      </c>
      <c r="K39" s="6">
        <f t="shared" si="0"/>
        <v>20.61</v>
      </c>
      <c r="L39" s="6">
        <f t="shared" si="1"/>
        <v>4.9670000000000005</v>
      </c>
      <c r="M39" s="8">
        <f t="shared" si="2"/>
        <v>18</v>
      </c>
      <c r="N39" s="8">
        <f t="shared" si="3"/>
        <v>0.27594444444444449</v>
      </c>
      <c r="O39" s="8">
        <f t="shared" si="4"/>
        <v>0.75900048520135854</v>
      </c>
    </row>
    <row r="40" spans="1:15" x14ac:dyDescent="0.2">
      <c r="A40" s="1" t="s">
        <v>108</v>
      </c>
      <c r="B40" s="2">
        <v>32</v>
      </c>
      <c r="C40" s="73" t="s">
        <v>97</v>
      </c>
      <c r="D40" s="2">
        <v>5</v>
      </c>
      <c r="E40" s="2">
        <v>3</v>
      </c>
      <c r="F40" s="2">
        <v>2.5</v>
      </c>
      <c r="G40" s="2">
        <v>39</v>
      </c>
      <c r="H40" s="6">
        <v>2.2360000000000002</v>
      </c>
      <c r="I40" s="6">
        <v>34.406999999999996</v>
      </c>
      <c r="J40" s="6">
        <v>10.015000000000001</v>
      </c>
      <c r="K40" s="6">
        <f t="shared" si="0"/>
        <v>32.170999999999999</v>
      </c>
      <c r="L40" s="6">
        <f t="shared" si="1"/>
        <v>7.7789999999999999</v>
      </c>
      <c r="M40" s="8">
        <f t="shared" si="2"/>
        <v>37.5</v>
      </c>
      <c r="N40" s="8">
        <f t="shared" si="3"/>
        <v>0.20743999999999999</v>
      </c>
      <c r="O40" s="8">
        <f t="shared" si="4"/>
        <v>0.75819837742065832</v>
      </c>
    </row>
    <row r="41" spans="1:15" x14ac:dyDescent="0.2">
      <c r="A41" s="1" t="s">
        <v>108</v>
      </c>
      <c r="B41" s="2">
        <v>32</v>
      </c>
      <c r="C41" s="74" t="s">
        <v>98</v>
      </c>
      <c r="D41" s="2">
        <v>4.5</v>
      </c>
      <c r="E41" s="2">
        <v>3.5</v>
      </c>
      <c r="F41" s="2">
        <v>3</v>
      </c>
      <c r="G41" s="2">
        <v>40</v>
      </c>
      <c r="H41" s="6">
        <v>2.2029999999999998</v>
      </c>
      <c r="I41" s="6">
        <v>37.948999999999998</v>
      </c>
      <c r="J41" s="6">
        <v>10.147</v>
      </c>
      <c r="K41" s="6">
        <f t="shared" si="0"/>
        <v>35.745999999999995</v>
      </c>
      <c r="L41" s="6">
        <f t="shared" si="1"/>
        <v>7.9440000000000008</v>
      </c>
      <c r="M41" s="8">
        <f t="shared" si="2"/>
        <v>47.25</v>
      </c>
      <c r="N41" s="8">
        <f t="shared" si="3"/>
        <v>0.16812698412698415</v>
      </c>
      <c r="O41" s="8">
        <f t="shared" si="4"/>
        <v>0.77776534437419564</v>
      </c>
    </row>
    <row r="42" spans="1:15" x14ac:dyDescent="0.2">
      <c r="A42" s="1" t="s">
        <v>108</v>
      </c>
      <c r="B42" s="2">
        <v>32</v>
      </c>
      <c r="C42" s="2" t="s">
        <v>99</v>
      </c>
      <c r="D42" s="2">
        <v>4.5</v>
      </c>
      <c r="E42" s="2">
        <v>3</v>
      </c>
      <c r="F42" s="2">
        <v>2.5</v>
      </c>
      <c r="G42" s="2">
        <v>41</v>
      </c>
      <c r="H42" s="6">
        <v>2.1989999999999998</v>
      </c>
      <c r="I42" s="6">
        <v>38.756</v>
      </c>
      <c r="J42" s="6">
        <v>10.965999999999999</v>
      </c>
      <c r="K42" s="6">
        <f t="shared" si="0"/>
        <v>36.557000000000002</v>
      </c>
      <c r="L42" s="6">
        <f t="shared" si="1"/>
        <v>8.7669999999999995</v>
      </c>
      <c r="M42" s="8">
        <f t="shared" si="2"/>
        <v>33.75</v>
      </c>
      <c r="N42" s="8">
        <f t="shared" si="3"/>
        <v>0.25976296296296297</v>
      </c>
      <c r="O42" s="8">
        <f t="shared" si="4"/>
        <v>0.76018272834204126</v>
      </c>
    </row>
    <row r="43" spans="1:15" x14ac:dyDescent="0.2">
      <c r="A43" s="1" t="s">
        <v>108</v>
      </c>
      <c r="B43" s="2">
        <v>32</v>
      </c>
      <c r="C43" s="2" t="s">
        <v>100</v>
      </c>
      <c r="D43" s="2">
        <v>5</v>
      </c>
      <c r="E43" s="2">
        <v>3</v>
      </c>
      <c r="F43" s="2">
        <v>4</v>
      </c>
      <c r="G43" s="2">
        <v>42</v>
      </c>
      <c r="H43" s="6">
        <v>2.2309999999999999</v>
      </c>
      <c r="I43" s="6">
        <v>62.058</v>
      </c>
      <c r="J43" s="6">
        <v>17.062999999999999</v>
      </c>
      <c r="K43" s="6">
        <f t="shared" si="0"/>
        <v>59.826999999999998</v>
      </c>
      <c r="L43" s="6">
        <f t="shared" si="1"/>
        <v>14.831999999999999</v>
      </c>
      <c r="M43" s="8">
        <f t="shared" si="2"/>
        <v>60</v>
      </c>
      <c r="N43" s="8">
        <f t="shared" si="3"/>
        <v>0.24719999999999998</v>
      </c>
      <c r="O43" s="8">
        <f t="shared" si="4"/>
        <v>0.75208517893258897</v>
      </c>
    </row>
    <row r="44" spans="1:15" x14ac:dyDescent="0.2">
      <c r="A44" s="1" t="s">
        <v>108</v>
      </c>
      <c r="B44" s="2">
        <v>32</v>
      </c>
      <c r="C44" s="2" t="s">
        <v>101</v>
      </c>
      <c r="D44" s="2">
        <v>5</v>
      </c>
      <c r="E44" s="2">
        <v>2.5</v>
      </c>
      <c r="F44" s="2">
        <v>4.5</v>
      </c>
      <c r="G44" s="2">
        <v>43</v>
      </c>
      <c r="H44" s="6">
        <v>2.2290000000000001</v>
      </c>
      <c r="I44" s="6">
        <v>60.716000000000001</v>
      </c>
      <c r="J44" s="6">
        <v>18.838999999999999</v>
      </c>
      <c r="K44" s="6">
        <f t="shared" si="0"/>
        <v>58.487000000000002</v>
      </c>
      <c r="L44" s="6">
        <f t="shared" si="1"/>
        <v>16.61</v>
      </c>
      <c r="M44" s="8">
        <f t="shared" si="2"/>
        <v>56.25</v>
      </c>
      <c r="N44" s="8">
        <f t="shared" si="3"/>
        <v>0.29528888888888888</v>
      </c>
      <c r="O44" s="8">
        <f t="shared" si="4"/>
        <v>0.71600526612751558</v>
      </c>
    </row>
    <row r="45" spans="1:15" x14ac:dyDescent="0.2">
      <c r="A45" s="1" t="s">
        <v>109</v>
      </c>
      <c r="B45" s="2">
        <v>35</v>
      </c>
      <c r="C45" s="2" t="s">
        <v>96</v>
      </c>
      <c r="D45" s="2">
        <v>3</v>
      </c>
      <c r="E45" s="2">
        <v>3.5</v>
      </c>
      <c r="F45" s="2">
        <v>1.5</v>
      </c>
      <c r="G45" s="2">
        <v>44</v>
      </c>
      <c r="H45" s="6">
        <v>2.25</v>
      </c>
      <c r="I45" s="6">
        <v>18.623000000000001</v>
      </c>
      <c r="J45" s="6">
        <v>5.726</v>
      </c>
      <c r="K45" s="6">
        <f t="shared" si="0"/>
        <v>16.373000000000001</v>
      </c>
      <c r="L45" s="6">
        <f t="shared" si="1"/>
        <v>3.476</v>
      </c>
      <c r="M45" s="8">
        <f t="shared" si="2"/>
        <v>15.75</v>
      </c>
      <c r="N45" s="8">
        <f t="shared" si="3"/>
        <v>0.2206984126984127</v>
      </c>
      <c r="O45" s="8">
        <f t="shared" si="4"/>
        <v>0.78769926097844012</v>
      </c>
    </row>
    <row r="46" spans="1:15" x14ac:dyDescent="0.2">
      <c r="A46" s="1" t="s">
        <v>109</v>
      </c>
      <c r="B46" s="2">
        <v>35</v>
      </c>
      <c r="C46" s="73" t="s">
        <v>97</v>
      </c>
      <c r="D46" s="2">
        <v>4</v>
      </c>
      <c r="E46" s="2">
        <v>4.5</v>
      </c>
      <c r="F46" s="2">
        <v>3.5</v>
      </c>
      <c r="G46" s="2">
        <v>45</v>
      </c>
      <c r="H46" s="6">
        <v>2.23</v>
      </c>
      <c r="I46" s="6">
        <v>40.637</v>
      </c>
      <c r="J46" s="6">
        <v>9.93</v>
      </c>
      <c r="K46" s="6">
        <f t="shared" si="0"/>
        <v>38.407000000000004</v>
      </c>
      <c r="L46" s="6">
        <f t="shared" si="1"/>
        <v>7.6999999999999993</v>
      </c>
      <c r="M46" s="8">
        <f t="shared" si="2"/>
        <v>63</v>
      </c>
      <c r="N46" s="8">
        <f t="shared" si="3"/>
        <v>0.1222222222222222</v>
      </c>
      <c r="O46" s="8">
        <f t="shared" si="4"/>
        <v>0.79951571328143312</v>
      </c>
    </row>
    <row r="47" spans="1:15" x14ac:dyDescent="0.2">
      <c r="A47" s="1" t="s">
        <v>109</v>
      </c>
      <c r="B47" s="2">
        <v>35</v>
      </c>
      <c r="C47" s="74" t="s">
        <v>98</v>
      </c>
      <c r="D47" s="2">
        <v>4</v>
      </c>
      <c r="E47" s="2">
        <v>3.5</v>
      </c>
      <c r="F47" s="2">
        <v>2</v>
      </c>
      <c r="G47" s="2">
        <v>46</v>
      </c>
      <c r="H47" s="6">
        <v>2.202</v>
      </c>
      <c r="I47" s="6">
        <v>36.487000000000002</v>
      </c>
      <c r="J47" s="6">
        <v>10.423999999999999</v>
      </c>
      <c r="K47" s="6">
        <f t="shared" si="0"/>
        <v>34.285000000000004</v>
      </c>
      <c r="L47" s="6">
        <f t="shared" si="1"/>
        <v>8.2219999999999995</v>
      </c>
      <c r="M47" s="8">
        <f t="shared" si="2"/>
        <v>28</v>
      </c>
      <c r="N47" s="8">
        <f t="shared" si="3"/>
        <v>0.29364285714285715</v>
      </c>
      <c r="O47" s="8">
        <f t="shared" si="4"/>
        <v>0.7601866705556366</v>
      </c>
    </row>
    <row r="48" spans="1:15" x14ac:dyDescent="0.2">
      <c r="A48" s="1" t="s">
        <v>109</v>
      </c>
      <c r="B48" s="2">
        <v>35</v>
      </c>
      <c r="C48" s="2" t="s">
        <v>99</v>
      </c>
      <c r="D48" s="2">
        <v>5</v>
      </c>
      <c r="E48" s="2">
        <v>2.5</v>
      </c>
      <c r="F48" s="2">
        <v>3</v>
      </c>
      <c r="G48" s="2">
        <v>47</v>
      </c>
      <c r="H48" s="6">
        <v>2.2090000000000001</v>
      </c>
      <c r="I48" s="6">
        <v>43.686999999999998</v>
      </c>
      <c r="J48" s="6">
        <v>11.590999999999999</v>
      </c>
      <c r="K48" s="6">
        <f t="shared" si="0"/>
        <v>41.477999999999994</v>
      </c>
      <c r="L48" s="6">
        <f t="shared" si="1"/>
        <v>9.3819999999999997</v>
      </c>
      <c r="M48" s="8">
        <f t="shared" si="2"/>
        <v>37.5</v>
      </c>
      <c r="N48" s="8">
        <f t="shared" si="3"/>
        <v>0.25018666666666667</v>
      </c>
      <c r="O48" s="8">
        <f t="shared" si="4"/>
        <v>0.77380780172621622</v>
      </c>
    </row>
    <row r="49" spans="1:15" x14ac:dyDescent="0.2">
      <c r="A49" s="1" t="s">
        <v>109</v>
      </c>
      <c r="B49" s="2">
        <v>35</v>
      </c>
      <c r="C49" s="2" t="s">
        <v>100</v>
      </c>
      <c r="D49" s="2">
        <v>4.5</v>
      </c>
      <c r="E49" s="2">
        <v>3.5</v>
      </c>
      <c r="F49" s="2">
        <v>2</v>
      </c>
      <c r="G49" s="2">
        <v>48</v>
      </c>
      <c r="H49" s="6">
        <v>2.2469999999999999</v>
      </c>
      <c r="I49" s="6">
        <v>55.216000000000001</v>
      </c>
      <c r="J49" s="6">
        <v>14.015000000000001</v>
      </c>
      <c r="K49" s="6">
        <f t="shared" si="0"/>
        <v>52.969000000000001</v>
      </c>
      <c r="L49" s="6">
        <f t="shared" si="1"/>
        <v>11.768000000000001</v>
      </c>
      <c r="M49" s="8">
        <f t="shared" si="2"/>
        <v>31.5</v>
      </c>
      <c r="N49" s="8">
        <f t="shared" si="3"/>
        <v>0.37358730158730163</v>
      </c>
      <c r="O49" s="8">
        <f t="shared" si="4"/>
        <v>0.77783231701561295</v>
      </c>
    </row>
    <row r="50" spans="1:15" x14ac:dyDescent="0.2">
      <c r="A50" s="1" t="s">
        <v>109</v>
      </c>
      <c r="B50" s="2">
        <v>35</v>
      </c>
      <c r="C50" s="2" t="s">
        <v>101</v>
      </c>
      <c r="D50" s="2">
        <v>5</v>
      </c>
      <c r="E50" s="2">
        <v>4</v>
      </c>
      <c r="F50" s="2">
        <v>2.5</v>
      </c>
      <c r="G50" s="2">
        <v>49</v>
      </c>
      <c r="H50" s="6">
        <v>2.2280000000000002</v>
      </c>
      <c r="I50" s="6">
        <v>69.003</v>
      </c>
      <c r="J50" s="6">
        <v>21.283000000000001</v>
      </c>
      <c r="K50" s="6">
        <f t="shared" si="0"/>
        <v>66.775000000000006</v>
      </c>
      <c r="L50" s="6">
        <f t="shared" si="1"/>
        <v>19.055</v>
      </c>
      <c r="M50" s="8">
        <f t="shared" si="2"/>
        <v>50</v>
      </c>
      <c r="N50" s="8">
        <f t="shared" si="3"/>
        <v>0.38109999999999999</v>
      </c>
      <c r="O50" s="8">
        <f t="shared" si="4"/>
        <v>0.71463871209284913</v>
      </c>
    </row>
    <row r="51" spans="1:15" x14ac:dyDescent="0.2">
      <c r="A51" s="1" t="s">
        <v>109</v>
      </c>
      <c r="B51" s="2">
        <v>35</v>
      </c>
      <c r="C51" s="2" t="s">
        <v>102</v>
      </c>
      <c r="D51" s="2">
        <v>5</v>
      </c>
      <c r="E51" s="2">
        <v>4</v>
      </c>
      <c r="F51" s="2">
        <v>2</v>
      </c>
      <c r="G51" s="2">
        <v>50</v>
      </c>
      <c r="H51" s="6">
        <v>2.2170000000000001</v>
      </c>
      <c r="I51" s="6">
        <v>53.103999999999999</v>
      </c>
      <c r="J51" s="6">
        <v>13.698</v>
      </c>
      <c r="K51" s="6">
        <f t="shared" si="0"/>
        <v>50.887</v>
      </c>
      <c r="L51" s="6">
        <f t="shared" si="1"/>
        <v>11.481</v>
      </c>
      <c r="M51" s="8">
        <f t="shared" si="2"/>
        <v>40</v>
      </c>
      <c r="N51" s="8">
        <f t="shared" si="3"/>
        <v>0.28702499999999997</v>
      </c>
      <c r="O51" s="8">
        <f t="shared" si="4"/>
        <v>0.77438245524397198</v>
      </c>
    </row>
    <row r="52" spans="1:15" x14ac:dyDescent="0.2">
      <c r="A52" s="1" t="s">
        <v>110</v>
      </c>
      <c r="B52" s="2">
        <v>26</v>
      </c>
      <c r="C52" s="2" t="s">
        <v>96</v>
      </c>
      <c r="D52" s="2">
        <v>3</v>
      </c>
      <c r="E52" s="2">
        <v>4</v>
      </c>
      <c r="F52" s="2">
        <v>2</v>
      </c>
      <c r="G52" s="2">
        <v>51</v>
      </c>
      <c r="H52" s="6">
        <v>2.21</v>
      </c>
      <c r="I52" s="6">
        <v>25.704000000000001</v>
      </c>
      <c r="J52" s="6">
        <v>5.7990000000000004</v>
      </c>
      <c r="K52" s="6">
        <f t="shared" si="0"/>
        <v>23.494</v>
      </c>
      <c r="L52" s="6">
        <f t="shared" si="1"/>
        <v>3.5890000000000004</v>
      </c>
      <c r="M52" s="8">
        <f t="shared" si="2"/>
        <v>24</v>
      </c>
      <c r="N52" s="8">
        <f t="shared" si="3"/>
        <v>0.14954166666666668</v>
      </c>
      <c r="O52" s="8">
        <f t="shared" si="4"/>
        <v>0.84723759257682807</v>
      </c>
    </row>
    <row r="53" spans="1:15" x14ac:dyDescent="0.2">
      <c r="A53" s="1" t="s">
        <v>110</v>
      </c>
      <c r="B53" s="2">
        <v>26</v>
      </c>
      <c r="C53" s="73" t="s">
        <v>97</v>
      </c>
      <c r="D53" s="2">
        <v>4.5</v>
      </c>
      <c r="E53" s="2">
        <v>2.5</v>
      </c>
      <c r="F53" s="2">
        <v>4</v>
      </c>
      <c r="G53" s="2">
        <v>52</v>
      </c>
      <c r="H53" s="6">
        <v>2.2160000000000002</v>
      </c>
      <c r="I53" s="6">
        <v>46.651000000000003</v>
      </c>
      <c r="J53" s="6">
        <v>10.34</v>
      </c>
      <c r="K53" s="6">
        <f t="shared" si="0"/>
        <v>44.435000000000002</v>
      </c>
      <c r="L53" s="6">
        <f t="shared" si="1"/>
        <v>8.1239999999999988</v>
      </c>
      <c r="M53" s="8">
        <f t="shared" si="2"/>
        <v>45</v>
      </c>
      <c r="N53" s="8">
        <f t="shared" si="3"/>
        <v>0.1805333333333333</v>
      </c>
      <c r="O53" s="8">
        <f t="shared" si="4"/>
        <v>0.81717114886913467</v>
      </c>
    </row>
    <row r="54" spans="1:15" x14ac:dyDescent="0.2">
      <c r="A54" s="1" t="s">
        <v>110</v>
      </c>
      <c r="B54" s="2">
        <v>26</v>
      </c>
      <c r="C54" s="74" t="s">
        <v>98</v>
      </c>
      <c r="D54" s="2">
        <v>5</v>
      </c>
      <c r="E54" s="2">
        <v>4</v>
      </c>
      <c r="F54" s="2">
        <v>2.5</v>
      </c>
      <c r="G54" s="2">
        <v>53</v>
      </c>
      <c r="H54" s="6">
        <v>2.2200000000000002</v>
      </c>
      <c r="I54" s="6">
        <v>44</v>
      </c>
      <c r="J54" s="6">
        <v>8.0990000000000002</v>
      </c>
      <c r="K54" s="6">
        <f t="shared" si="0"/>
        <v>41.78</v>
      </c>
      <c r="L54" s="6">
        <f t="shared" si="1"/>
        <v>5.8789999999999996</v>
      </c>
      <c r="M54" s="8">
        <f t="shared" si="2"/>
        <v>50</v>
      </c>
      <c r="N54" s="8">
        <f t="shared" si="3"/>
        <v>0.11757999999999999</v>
      </c>
      <c r="O54" s="8">
        <f t="shared" si="4"/>
        <v>0.85928674006701766</v>
      </c>
    </row>
    <row r="55" spans="1:15" x14ac:dyDescent="0.2">
      <c r="A55" s="1" t="s">
        <v>110</v>
      </c>
      <c r="B55" s="2">
        <v>26</v>
      </c>
      <c r="C55" s="2" t="s">
        <v>99</v>
      </c>
      <c r="D55" s="2">
        <v>5</v>
      </c>
      <c r="E55" s="2">
        <v>4.5</v>
      </c>
      <c r="F55" s="2">
        <v>2.5</v>
      </c>
      <c r="G55" s="2">
        <v>54</v>
      </c>
      <c r="H55" s="6">
        <v>2.2290000000000001</v>
      </c>
      <c r="I55" s="6">
        <v>57.124000000000002</v>
      </c>
      <c r="J55" s="6">
        <v>11.89</v>
      </c>
      <c r="K55" s="6">
        <f t="shared" si="0"/>
        <v>54.895000000000003</v>
      </c>
      <c r="L55" s="6">
        <f t="shared" si="1"/>
        <v>9.6610000000000014</v>
      </c>
      <c r="M55" s="8">
        <f t="shared" si="2"/>
        <v>56.25</v>
      </c>
      <c r="N55" s="8">
        <f t="shared" si="3"/>
        <v>0.17175111111111113</v>
      </c>
      <c r="O55" s="8">
        <f t="shared" si="4"/>
        <v>0.82400947262956548</v>
      </c>
    </row>
    <row r="56" spans="1:15" x14ac:dyDescent="0.2">
      <c r="A56" s="1" t="s">
        <v>110</v>
      </c>
      <c r="B56" s="2">
        <v>26</v>
      </c>
      <c r="C56" s="2" t="s">
        <v>100</v>
      </c>
      <c r="D56" s="2">
        <v>4.5</v>
      </c>
      <c r="E56" s="2">
        <v>4</v>
      </c>
      <c r="F56" s="2">
        <v>2</v>
      </c>
      <c r="G56" s="2">
        <v>55</v>
      </c>
      <c r="H56" s="6">
        <v>2.2240000000000002</v>
      </c>
      <c r="I56" s="6">
        <v>39.185000000000002</v>
      </c>
      <c r="J56" s="6">
        <v>8.4619999999999997</v>
      </c>
      <c r="K56" s="6">
        <f t="shared" si="0"/>
        <v>36.960999999999999</v>
      </c>
      <c r="L56" s="6">
        <f t="shared" si="1"/>
        <v>6.2379999999999995</v>
      </c>
      <c r="M56" s="8">
        <f t="shared" si="2"/>
        <v>36</v>
      </c>
      <c r="N56" s="8">
        <f t="shared" si="3"/>
        <v>0.17327777777777775</v>
      </c>
      <c r="O56" s="8">
        <f t="shared" si="4"/>
        <v>0.83122751007819051</v>
      </c>
    </row>
    <row r="57" spans="1:15" x14ac:dyDescent="0.2">
      <c r="A57" s="1" t="s">
        <v>111</v>
      </c>
      <c r="B57" s="2">
        <v>43</v>
      </c>
      <c r="C57" s="2" t="s">
        <v>96</v>
      </c>
      <c r="D57" s="2">
        <v>4</v>
      </c>
      <c r="E57" s="2">
        <v>3</v>
      </c>
      <c r="F57" s="2">
        <v>1.5</v>
      </c>
      <c r="G57" s="2">
        <v>56</v>
      </c>
      <c r="H57" s="6">
        <v>2.2290000000000001</v>
      </c>
      <c r="I57" s="6">
        <v>30.54</v>
      </c>
      <c r="J57" s="6">
        <v>6.2409999999999997</v>
      </c>
      <c r="K57" s="6">
        <f t="shared" si="0"/>
        <v>28.311</v>
      </c>
      <c r="L57" s="6">
        <f t="shared" si="1"/>
        <v>4.0119999999999996</v>
      </c>
      <c r="M57" s="8">
        <f t="shared" si="2"/>
        <v>18</v>
      </c>
      <c r="N57" s="8">
        <f t="shared" si="3"/>
        <v>0.22288888888888886</v>
      </c>
      <c r="O57" s="8">
        <f t="shared" si="4"/>
        <v>0.8582882978347639</v>
      </c>
    </row>
    <row r="58" spans="1:15" x14ac:dyDescent="0.2">
      <c r="A58" s="1" t="s">
        <v>111</v>
      </c>
      <c r="B58" s="2">
        <v>43</v>
      </c>
      <c r="C58" s="73" t="s">
        <v>97</v>
      </c>
      <c r="D58" s="2">
        <v>5</v>
      </c>
      <c r="E58" s="2">
        <v>3</v>
      </c>
      <c r="F58" s="2">
        <v>1.5</v>
      </c>
      <c r="G58" s="2">
        <v>57</v>
      </c>
      <c r="H58" s="6">
        <v>2.2400000000000002</v>
      </c>
      <c r="I58" s="6">
        <v>27.341999999999999</v>
      </c>
      <c r="J58" s="6">
        <v>5.7309999999999999</v>
      </c>
      <c r="K58" s="6">
        <f t="shared" si="0"/>
        <v>25.101999999999997</v>
      </c>
      <c r="L58" s="6">
        <f t="shared" si="1"/>
        <v>3.4909999999999997</v>
      </c>
      <c r="M58" s="8">
        <f t="shared" si="2"/>
        <v>22.5</v>
      </c>
      <c r="N58" s="8">
        <f t="shared" si="3"/>
        <v>0.15515555555555555</v>
      </c>
      <c r="O58" s="8">
        <f t="shared" si="4"/>
        <v>0.86092741614214008</v>
      </c>
    </row>
    <row r="59" spans="1:15" x14ac:dyDescent="0.2">
      <c r="A59" s="1" t="s">
        <v>111</v>
      </c>
      <c r="B59" s="2">
        <v>43</v>
      </c>
      <c r="C59" s="74" t="s">
        <v>98</v>
      </c>
      <c r="D59" s="2">
        <v>4.5</v>
      </c>
      <c r="E59" s="2">
        <v>3.5</v>
      </c>
      <c r="F59" s="2">
        <v>2</v>
      </c>
      <c r="G59" s="2">
        <v>58</v>
      </c>
      <c r="H59" s="6">
        <v>2.2160000000000002</v>
      </c>
      <c r="I59" s="6">
        <v>39.523000000000003</v>
      </c>
      <c r="J59" s="6">
        <v>7.5339999999999998</v>
      </c>
      <c r="K59" s="6">
        <f t="shared" si="0"/>
        <v>37.307000000000002</v>
      </c>
      <c r="L59" s="6">
        <f t="shared" si="1"/>
        <v>5.3179999999999996</v>
      </c>
      <c r="M59" s="8">
        <f t="shared" si="2"/>
        <v>31.5</v>
      </c>
      <c r="N59" s="8">
        <f t="shared" si="3"/>
        <v>0.16882539682539682</v>
      </c>
      <c r="O59" s="8">
        <f t="shared" si="4"/>
        <v>0.857453024901493</v>
      </c>
    </row>
    <row r="60" spans="1:15" x14ac:dyDescent="0.2">
      <c r="A60" s="1" t="s">
        <v>111</v>
      </c>
      <c r="B60" s="2">
        <v>43</v>
      </c>
      <c r="C60" s="2" t="s">
        <v>99</v>
      </c>
      <c r="D60" s="2">
        <v>4.5</v>
      </c>
      <c r="E60" s="2">
        <v>4</v>
      </c>
      <c r="F60" s="2">
        <v>3</v>
      </c>
      <c r="G60" s="2">
        <v>59</v>
      </c>
      <c r="H60" s="6">
        <v>2.23</v>
      </c>
      <c r="I60" s="6">
        <v>50.156999999999996</v>
      </c>
      <c r="J60" s="6">
        <v>9.4629999999999992</v>
      </c>
      <c r="K60" s="6">
        <f t="shared" si="0"/>
        <v>47.927</v>
      </c>
      <c r="L60" s="6">
        <f t="shared" si="1"/>
        <v>7.2329999999999988</v>
      </c>
      <c r="M60" s="8">
        <f t="shared" si="2"/>
        <v>54</v>
      </c>
      <c r="N60" s="8">
        <f t="shared" si="3"/>
        <v>0.13394444444444442</v>
      </c>
      <c r="O60" s="8">
        <f t="shared" si="4"/>
        <v>0.84908298036597329</v>
      </c>
    </row>
    <row r="61" spans="1:15" x14ac:dyDescent="0.2">
      <c r="A61" s="1" t="s">
        <v>111</v>
      </c>
      <c r="B61" s="2">
        <v>43</v>
      </c>
      <c r="C61" s="2" t="s">
        <v>100</v>
      </c>
      <c r="D61" s="2">
        <v>5</v>
      </c>
      <c r="E61" s="2">
        <v>4</v>
      </c>
      <c r="F61" s="2">
        <v>3</v>
      </c>
      <c r="G61" s="2">
        <v>60</v>
      </c>
      <c r="H61" s="6">
        <v>2.2240000000000002</v>
      </c>
      <c r="I61" s="6">
        <v>62.09</v>
      </c>
      <c r="J61" s="6">
        <v>13.35</v>
      </c>
      <c r="K61" s="6">
        <f t="shared" si="0"/>
        <v>59.866</v>
      </c>
      <c r="L61" s="6">
        <f t="shared" si="1"/>
        <v>11.125999999999999</v>
      </c>
      <c r="M61" s="8">
        <f t="shared" si="2"/>
        <v>60</v>
      </c>
      <c r="N61" s="8">
        <f t="shared" si="3"/>
        <v>0.18543333333333331</v>
      </c>
      <c r="O61" s="8">
        <f t="shared" si="4"/>
        <v>0.8141516052517288</v>
      </c>
    </row>
    <row r="62" spans="1:15" x14ac:dyDescent="0.2">
      <c r="A62" s="1" t="s">
        <v>111</v>
      </c>
      <c r="B62" s="2">
        <v>43</v>
      </c>
      <c r="C62" s="2" t="s">
        <v>101</v>
      </c>
      <c r="D62" s="2">
        <v>5</v>
      </c>
      <c r="E62" s="2">
        <v>3.5</v>
      </c>
      <c r="F62" s="2">
        <v>2.5</v>
      </c>
      <c r="G62" s="2">
        <v>61</v>
      </c>
      <c r="H62" s="6">
        <v>2.2109999999999999</v>
      </c>
      <c r="I62" s="6">
        <v>51.265000000000001</v>
      </c>
      <c r="J62" s="6">
        <v>10.214</v>
      </c>
      <c r="K62" s="6">
        <f t="shared" si="0"/>
        <v>49.054000000000002</v>
      </c>
      <c r="L62" s="6">
        <f t="shared" si="1"/>
        <v>8.0030000000000001</v>
      </c>
      <c r="M62" s="8">
        <f t="shared" si="2"/>
        <v>43.75</v>
      </c>
      <c r="N62" s="8">
        <f t="shared" si="3"/>
        <v>0.18292571428571427</v>
      </c>
      <c r="O62" s="8">
        <f t="shared" si="4"/>
        <v>0.8368532637501529</v>
      </c>
    </row>
    <row r="63" spans="1:15" x14ac:dyDescent="0.2">
      <c r="A63" s="1" t="s">
        <v>111</v>
      </c>
      <c r="B63" s="2">
        <v>43</v>
      </c>
      <c r="C63" s="2" t="s">
        <v>102</v>
      </c>
      <c r="D63" s="2">
        <v>5</v>
      </c>
      <c r="E63" s="2">
        <v>4.5</v>
      </c>
      <c r="F63" s="2">
        <v>2.5</v>
      </c>
      <c r="G63" s="2">
        <v>62</v>
      </c>
      <c r="H63" s="6">
        <v>2.2330000000000001</v>
      </c>
      <c r="I63" s="6">
        <v>65.081000000000003</v>
      </c>
      <c r="J63" s="6">
        <v>12.973000000000001</v>
      </c>
      <c r="K63" s="6">
        <f t="shared" si="0"/>
        <v>62.848000000000006</v>
      </c>
      <c r="L63" s="6">
        <f t="shared" si="1"/>
        <v>10.74</v>
      </c>
      <c r="M63" s="8">
        <f t="shared" si="2"/>
        <v>56.25</v>
      </c>
      <c r="N63" s="8">
        <f t="shared" si="3"/>
        <v>0.19093333333333334</v>
      </c>
      <c r="O63" s="8">
        <f t="shared" si="4"/>
        <v>0.82911150712830961</v>
      </c>
    </row>
    <row r="64" spans="1:15" x14ac:dyDescent="0.2">
      <c r="A64" s="1" t="s">
        <v>111</v>
      </c>
      <c r="B64" s="2">
        <v>43</v>
      </c>
      <c r="C64" s="2" t="s">
        <v>112</v>
      </c>
      <c r="D64" s="2">
        <v>4.5</v>
      </c>
      <c r="E64" s="2">
        <v>4.5</v>
      </c>
      <c r="F64" s="2">
        <v>2.5</v>
      </c>
      <c r="G64" s="2">
        <v>63</v>
      </c>
      <c r="H64" s="6">
        <v>2.2160000000000002</v>
      </c>
      <c r="I64" s="6">
        <v>63.680999999999997</v>
      </c>
      <c r="J64" s="6">
        <v>16.463000000000001</v>
      </c>
      <c r="K64" s="6">
        <f t="shared" si="0"/>
        <v>61.464999999999996</v>
      </c>
      <c r="L64" s="6">
        <f t="shared" si="1"/>
        <v>14.247</v>
      </c>
      <c r="M64" s="8">
        <f t="shared" si="2"/>
        <v>50.625</v>
      </c>
      <c r="N64" s="8">
        <f t="shared" si="3"/>
        <v>0.28142222222222224</v>
      </c>
      <c r="O64" s="8">
        <f t="shared" si="4"/>
        <v>0.76820955015049219</v>
      </c>
    </row>
    <row r="65" spans="1:15" x14ac:dyDescent="0.2">
      <c r="A65" s="1" t="s">
        <v>113</v>
      </c>
      <c r="B65" s="2">
        <v>28</v>
      </c>
      <c r="C65" s="2" t="s">
        <v>96</v>
      </c>
      <c r="D65" s="2">
        <v>4.5</v>
      </c>
      <c r="E65" s="2">
        <v>3</v>
      </c>
      <c r="F65" s="2">
        <v>1.5</v>
      </c>
      <c r="G65" s="2">
        <v>64</v>
      </c>
      <c r="H65" s="6">
        <v>2.2170000000000001</v>
      </c>
      <c r="I65" s="6">
        <v>18.582000000000001</v>
      </c>
      <c r="J65" s="6">
        <v>4.8609999999999998</v>
      </c>
      <c r="K65" s="6">
        <f t="shared" si="0"/>
        <v>16.365000000000002</v>
      </c>
      <c r="L65" s="6">
        <f t="shared" si="1"/>
        <v>2.6439999999999997</v>
      </c>
      <c r="M65" s="8">
        <f t="shared" si="2"/>
        <v>20.25</v>
      </c>
      <c r="N65" s="8">
        <f t="shared" si="3"/>
        <v>0.13056790123456788</v>
      </c>
      <c r="O65" s="8">
        <f t="shared" si="4"/>
        <v>0.83843568591506268</v>
      </c>
    </row>
    <row r="66" spans="1:15" x14ac:dyDescent="0.2">
      <c r="A66" s="1" t="s">
        <v>113</v>
      </c>
      <c r="B66" s="2">
        <v>28</v>
      </c>
      <c r="C66" s="73" t="s">
        <v>97</v>
      </c>
      <c r="D66" s="2">
        <v>5</v>
      </c>
      <c r="E66" s="2">
        <v>4</v>
      </c>
      <c r="F66" s="2">
        <v>2.5</v>
      </c>
      <c r="G66" s="2">
        <v>65</v>
      </c>
      <c r="H66" s="6">
        <v>2.1960000000000002</v>
      </c>
      <c r="I66" s="6">
        <v>41.156999999999996</v>
      </c>
      <c r="J66" s="6">
        <v>9.4510000000000005</v>
      </c>
      <c r="K66" s="6">
        <f t="shared" si="0"/>
        <v>38.960999999999999</v>
      </c>
      <c r="L66" s="6">
        <f t="shared" si="1"/>
        <v>7.2550000000000008</v>
      </c>
      <c r="M66" s="8">
        <f t="shared" si="2"/>
        <v>50</v>
      </c>
      <c r="N66" s="8">
        <f t="shared" si="3"/>
        <v>0.14510000000000001</v>
      </c>
      <c r="O66" s="8">
        <f t="shared" si="4"/>
        <v>0.8137881471214804</v>
      </c>
    </row>
    <row r="67" spans="1:15" x14ac:dyDescent="0.2">
      <c r="A67" s="1" t="s">
        <v>113</v>
      </c>
      <c r="B67" s="2">
        <v>28</v>
      </c>
      <c r="C67" s="74" t="s">
        <v>98</v>
      </c>
      <c r="D67" s="2">
        <v>4.5</v>
      </c>
      <c r="E67" s="2">
        <v>4</v>
      </c>
      <c r="F67" s="2">
        <v>2.5</v>
      </c>
      <c r="G67" s="2">
        <v>66</v>
      </c>
      <c r="H67" s="6">
        <v>2.2080000000000002</v>
      </c>
      <c r="I67" s="6">
        <v>43.368000000000002</v>
      </c>
      <c r="J67" s="6">
        <v>8.3260000000000005</v>
      </c>
      <c r="K67" s="6">
        <f t="shared" ref="K67:K77" si="5">I67-H67</f>
        <v>41.160000000000004</v>
      </c>
      <c r="L67" s="6">
        <f t="shared" ref="L67:L77" si="6">J67-H67</f>
        <v>6.1180000000000003</v>
      </c>
      <c r="M67" s="8">
        <f t="shared" ref="M67:M77" si="7">D67*E67*F67</f>
        <v>45</v>
      </c>
      <c r="N67" s="8">
        <f t="shared" ref="N67:N77" si="8">L67/M67</f>
        <v>0.13595555555555555</v>
      </c>
      <c r="O67" s="8">
        <f t="shared" ref="O67:O77" si="9">1-(L67/K67)</f>
        <v>0.85136054421768703</v>
      </c>
    </row>
    <row r="68" spans="1:15" x14ac:dyDescent="0.2">
      <c r="A68" s="1" t="s">
        <v>113</v>
      </c>
      <c r="B68" s="2">
        <v>28</v>
      </c>
      <c r="C68" s="2" t="s">
        <v>99</v>
      </c>
      <c r="D68" s="2">
        <v>5</v>
      </c>
      <c r="E68" s="2">
        <v>4.5</v>
      </c>
      <c r="F68" s="2">
        <v>2.5</v>
      </c>
      <c r="G68" s="2">
        <v>67</v>
      </c>
      <c r="H68" s="6">
        <v>2.2330000000000001</v>
      </c>
      <c r="I68" s="6">
        <v>52.957999999999998</v>
      </c>
      <c r="J68" s="6">
        <v>10.241</v>
      </c>
      <c r="K68" s="6">
        <f t="shared" si="5"/>
        <v>50.725000000000001</v>
      </c>
      <c r="L68" s="6">
        <f t="shared" si="6"/>
        <v>8.0079999999999991</v>
      </c>
      <c r="M68" s="8">
        <f t="shared" si="7"/>
        <v>56.25</v>
      </c>
      <c r="N68" s="8">
        <f t="shared" si="8"/>
        <v>0.14236444444444443</v>
      </c>
      <c r="O68" s="8">
        <f t="shared" si="9"/>
        <v>0.8421291276490882</v>
      </c>
    </row>
    <row r="69" spans="1:15" x14ac:dyDescent="0.2">
      <c r="A69" s="1" t="s">
        <v>113</v>
      </c>
      <c r="B69" s="2">
        <v>28</v>
      </c>
      <c r="C69" s="2" t="s">
        <v>100</v>
      </c>
      <c r="D69" s="2">
        <v>3.5</v>
      </c>
      <c r="E69" s="2">
        <v>4.5</v>
      </c>
      <c r="F69" s="2">
        <v>2.5</v>
      </c>
      <c r="G69" s="2">
        <v>68</v>
      </c>
      <c r="H69" s="6">
        <v>2.2010000000000001</v>
      </c>
      <c r="I69" s="6">
        <v>41.851999999999997</v>
      </c>
      <c r="J69" s="6">
        <v>9.968</v>
      </c>
      <c r="K69" s="6">
        <f t="shared" si="5"/>
        <v>39.650999999999996</v>
      </c>
      <c r="L69" s="6">
        <f t="shared" si="6"/>
        <v>7.7669999999999995</v>
      </c>
      <c r="M69" s="8">
        <f t="shared" si="7"/>
        <v>39.375</v>
      </c>
      <c r="N69" s="8">
        <f t="shared" si="8"/>
        <v>0.19725714285714285</v>
      </c>
      <c r="O69" s="8">
        <f t="shared" si="9"/>
        <v>0.8041159113263221</v>
      </c>
    </row>
    <row r="70" spans="1:15" x14ac:dyDescent="0.2">
      <c r="A70" s="1" t="s">
        <v>114</v>
      </c>
      <c r="B70" s="2">
        <v>42</v>
      </c>
      <c r="C70" s="2" t="s">
        <v>96</v>
      </c>
      <c r="D70" s="2">
        <v>3.5</v>
      </c>
      <c r="E70" s="2">
        <v>3</v>
      </c>
      <c r="F70" s="2">
        <v>1.5</v>
      </c>
      <c r="G70" s="2">
        <v>69</v>
      </c>
      <c r="H70" s="6">
        <v>2.206</v>
      </c>
      <c r="I70" s="6">
        <v>19.498000000000001</v>
      </c>
      <c r="J70" s="6">
        <v>4.6219999999999999</v>
      </c>
      <c r="K70" s="6">
        <f t="shared" si="5"/>
        <v>17.292000000000002</v>
      </c>
      <c r="L70" s="6">
        <f t="shared" si="6"/>
        <v>2.4159999999999999</v>
      </c>
      <c r="M70" s="8">
        <f t="shared" si="7"/>
        <v>15.75</v>
      </c>
      <c r="N70" s="8">
        <f t="shared" si="8"/>
        <v>0.15339682539682539</v>
      </c>
      <c r="O70" s="8">
        <f t="shared" si="9"/>
        <v>0.86028221142724959</v>
      </c>
    </row>
    <row r="71" spans="1:15" x14ac:dyDescent="0.2">
      <c r="A71" s="1" t="s">
        <v>114</v>
      </c>
      <c r="B71" s="2">
        <v>42</v>
      </c>
      <c r="C71" s="73" t="s">
        <v>97</v>
      </c>
      <c r="D71" s="2">
        <v>4.5</v>
      </c>
      <c r="E71" s="2">
        <v>3.5</v>
      </c>
      <c r="F71" s="2">
        <v>2</v>
      </c>
      <c r="G71" s="2">
        <v>70</v>
      </c>
      <c r="H71" s="6">
        <v>2.2240000000000002</v>
      </c>
      <c r="I71" s="6">
        <v>37.659999999999997</v>
      </c>
      <c r="J71" s="6">
        <v>9.6020000000000003</v>
      </c>
      <c r="K71" s="6">
        <f t="shared" si="5"/>
        <v>35.435999999999993</v>
      </c>
      <c r="L71" s="6">
        <f t="shared" si="6"/>
        <v>7.3780000000000001</v>
      </c>
      <c r="M71" s="8">
        <f t="shared" si="7"/>
        <v>31.5</v>
      </c>
      <c r="N71" s="8">
        <f t="shared" si="8"/>
        <v>0.23422222222222222</v>
      </c>
      <c r="O71" s="8">
        <f t="shared" si="9"/>
        <v>0.79179365616886777</v>
      </c>
    </row>
    <row r="72" spans="1:15" x14ac:dyDescent="0.2">
      <c r="A72" s="1" t="s">
        <v>114</v>
      </c>
      <c r="B72" s="2">
        <v>42</v>
      </c>
      <c r="C72" s="74" t="s">
        <v>98</v>
      </c>
      <c r="D72" s="2">
        <v>4.5</v>
      </c>
      <c r="E72" s="2">
        <v>4</v>
      </c>
      <c r="F72" s="2">
        <v>2.5</v>
      </c>
      <c r="G72" s="2">
        <v>71</v>
      </c>
      <c r="H72" s="6">
        <v>2.1869999999999998</v>
      </c>
      <c r="I72" s="6">
        <v>44.881999999999998</v>
      </c>
      <c r="J72" s="6">
        <v>8.7569999999999997</v>
      </c>
      <c r="K72" s="6">
        <f t="shared" si="5"/>
        <v>42.695</v>
      </c>
      <c r="L72" s="6">
        <f t="shared" si="6"/>
        <v>6.57</v>
      </c>
      <c r="M72" s="8">
        <f t="shared" si="7"/>
        <v>45</v>
      </c>
      <c r="N72" s="8">
        <f t="shared" si="8"/>
        <v>0.14600000000000002</v>
      </c>
      <c r="O72" s="8">
        <f t="shared" si="9"/>
        <v>0.84611781239020956</v>
      </c>
    </row>
    <row r="73" spans="1:15" x14ac:dyDescent="0.2">
      <c r="A73" s="1" t="s">
        <v>114</v>
      </c>
      <c r="B73" s="2">
        <v>42</v>
      </c>
      <c r="C73" s="2" t="s">
        <v>99</v>
      </c>
      <c r="D73" s="2">
        <v>4.5</v>
      </c>
      <c r="E73" s="2">
        <v>3.5</v>
      </c>
      <c r="F73" s="2">
        <v>3</v>
      </c>
      <c r="G73" s="2">
        <v>72</v>
      </c>
      <c r="H73" s="6">
        <v>2.2250000000000001</v>
      </c>
      <c r="I73" s="6">
        <v>43.06</v>
      </c>
      <c r="J73" s="6">
        <v>7.9539999999999997</v>
      </c>
      <c r="K73" s="6">
        <f t="shared" si="5"/>
        <v>40.835000000000001</v>
      </c>
      <c r="L73" s="6">
        <f t="shared" si="6"/>
        <v>5.7289999999999992</v>
      </c>
      <c r="M73" s="8">
        <f t="shared" si="7"/>
        <v>47.25</v>
      </c>
      <c r="N73" s="8">
        <f t="shared" si="8"/>
        <v>0.12124867724867723</v>
      </c>
      <c r="O73" s="8">
        <f t="shared" si="9"/>
        <v>0.85970368556385457</v>
      </c>
    </row>
    <row r="74" spans="1:15" x14ac:dyDescent="0.2">
      <c r="A74" s="1" t="s">
        <v>114</v>
      </c>
      <c r="B74" s="2">
        <v>42</v>
      </c>
      <c r="C74" s="2" t="s">
        <v>100</v>
      </c>
      <c r="D74" s="2">
        <v>4.5</v>
      </c>
      <c r="E74" s="2">
        <v>4</v>
      </c>
      <c r="F74" s="2">
        <v>2.5</v>
      </c>
      <c r="G74" s="2">
        <v>73</v>
      </c>
      <c r="H74" s="6">
        <v>2.1840000000000002</v>
      </c>
      <c r="I74" s="6">
        <v>48.079000000000001</v>
      </c>
      <c r="J74" s="6">
        <v>10.801</v>
      </c>
      <c r="K74" s="6">
        <f t="shared" si="5"/>
        <v>45.895000000000003</v>
      </c>
      <c r="L74" s="6">
        <f t="shared" si="6"/>
        <v>8.6170000000000009</v>
      </c>
      <c r="M74" s="8">
        <f t="shared" si="7"/>
        <v>45</v>
      </c>
      <c r="N74" s="8">
        <f t="shared" si="8"/>
        <v>0.1914888888888889</v>
      </c>
      <c r="O74" s="8">
        <f t="shared" si="9"/>
        <v>0.8122453426299161</v>
      </c>
    </row>
    <row r="75" spans="1:15" x14ac:dyDescent="0.2">
      <c r="A75" s="1" t="s">
        <v>114</v>
      </c>
      <c r="B75" s="2">
        <v>42</v>
      </c>
      <c r="C75" s="2" t="s">
        <v>101</v>
      </c>
      <c r="D75" s="2">
        <v>4</v>
      </c>
      <c r="E75" s="2">
        <v>3</v>
      </c>
      <c r="F75" s="2">
        <v>2</v>
      </c>
      <c r="G75" s="2">
        <v>74</v>
      </c>
      <c r="H75" s="6">
        <v>2.1869999999999998</v>
      </c>
      <c r="I75" s="6">
        <v>32.908999999999999</v>
      </c>
      <c r="J75" s="6">
        <v>6.726</v>
      </c>
      <c r="K75" s="6">
        <f t="shared" si="5"/>
        <v>30.721999999999998</v>
      </c>
      <c r="L75" s="6">
        <f t="shared" si="6"/>
        <v>4.5389999999999997</v>
      </c>
      <c r="M75" s="8">
        <f t="shared" si="7"/>
        <v>24</v>
      </c>
      <c r="N75" s="8">
        <f t="shared" si="8"/>
        <v>0.18912499999999999</v>
      </c>
      <c r="O75" s="8">
        <f t="shared" si="9"/>
        <v>0.85225571251871624</v>
      </c>
    </row>
    <row r="76" spans="1:15" x14ac:dyDescent="0.2">
      <c r="A76" s="1" t="s">
        <v>114</v>
      </c>
      <c r="B76" s="2">
        <v>42</v>
      </c>
      <c r="C76" s="2" t="s">
        <v>102</v>
      </c>
      <c r="D76" s="2">
        <v>4</v>
      </c>
      <c r="E76" s="2">
        <v>2.5</v>
      </c>
      <c r="F76" s="2">
        <v>2</v>
      </c>
      <c r="G76" s="2">
        <v>75</v>
      </c>
      <c r="H76" s="6">
        <v>2.17</v>
      </c>
      <c r="I76" s="6">
        <v>30.437999999999999</v>
      </c>
      <c r="J76" s="6">
        <v>6.532</v>
      </c>
      <c r="K76" s="6">
        <f t="shared" si="5"/>
        <v>28.268000000000001</v>
      </c>
      <c r="L76" s="6">
        <f t="shared" si="6"/>
        <v>4.3620000000000001</v>
      </c>
      <c r="M76" s="8">
        <f t="shared" si="7"/>
        <v>20</v>
      </c>
      <c r="N76" s="8">
        <f t="shared" si="8"/>
        <v>0.21810000000000002</v>
      </c>
      <c r="O76" s="8">
        <f t="shared" si="9"/>
        <v>0.84569124097919912</v>
      </c>
    </row>
    <row r="77" spans="1:15" x14ac:dyDescent="0.2">
      <c r="A77" s="1" t="s">
        <v>114</v>
      </c>
      <c r="B77" s="2">
        <v>42</v>
      </c>
      <c r="C77" s="2" t="s">
        <v>112</v>
      </c>
      <c r="D77" s="2">
        <v>5</v>
      </c>
      <c r="E77" s="2">
        <v>3.5</v>
      </c>
      <c r="F77" s="2">
        <v>2</v>
      </c>
      <c r="G77" s="2">
        <v>76</v>
      </c>
      <c r="H77" s="6">
        <v>2.1869999999999998</v>
      </c>
      <c r="I77" s="6">
        <v>44.091000000000001</v>
      </c>
      <c r="J77" s="6">
        <v>8.6329999999999991</v>
      </c>
      <c r="K77" s="6">
        <f t="shared" si="5"/>
        <v>41.904000000000003</v>
      </c>
      <c r="L77" s="6">
        <f t="shared" si="6"/>
        <v>6.4459999999999997</v>
      </c>
      <c r="M77" s="8">
        <f t="shared" si="7"/>
        <v>35</v>
      </c>
      <c r="N77" s="8">
        <f t="shared" si="8"/>
        <v>0.18417142857142857</v>
      </c>
      <c r="O77" s="8">
        <f t="shared" si="9"/>
        <v>0.84617220313096597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7B683-A3B9-4862-B7E9-F2FB870F5A24}">
  <dimension ref="A1:L1170"/>
  <sheetViews>
    <sheetView workbookViewId="0"/>
  </sheetViews>
  <sheetFormatPr defaultRowHeight="12.75" x14ac:dyDescent="0.2"/>
  <cols>
    <col min="1" max="1" width="9.140625" style="2"/>
    <col min="2" max="3" width="11.140625" style="2" customWidth="1"/>
    <col min="4" max="4" width="10.140625" style="11" bestFit="1" customWidth="1"/>
    <col min="5" max="5" width="10.85546875" style="8" customWidth="1"/>
    <col min="6" max="10" width="9.140625" style="8"/>
    <col min="11" max="11" width="10.85546875" style="8" customWidth="1"/>
    <col min="12" max="12" width="9.140625" style="8"/>
    <col min="13" max="16384" width="9.140625" style="1"/>
  </cols>
  <sheetData>
    <row r="1" spans="1:12" ht="38.25" x14ac:dyDescent="0.2">
      <c r="A1" s="69" t="s">
        <v>75</v>
      </c>
      <c r="B1" s="15" t="s">
        <v>76</v>
      </c>
      <c r="C1" s="30" t="s">
        <v>80</v>
      </c>
      <c r="D1" s="30" t="s">
        <v>81</v>
      </c>
      <c r="E1" s="70" t="s">
        <v>79</v>
      </c>
      <c r="F1" s="70" t="s">
        <v>50</v>
      </c>
      <c r="H1" s="30"/>
    </row>
    <row r="2" spans="1:12" x14ac:dyDescent="0.2">
      <c r="A2" s="2" t="s">
        <v>0</v>
      </c>
      <c r="B2" s="29">
        <v>42466</v>
      </c>
      <c r="C2" s="11">
        <v>41.4479985348</v>
      </c>
      <c r="D2" s="11">
        <v>-71.449605320100005</v>
      </c>
      <c r="E2" s="8">
        <v>21.991600000000002</v>
      </c>
      <c r="F2" s="8">
        <v>2.41285991669</v>
      </c>
      <c r="G2" s="1"/>
      <c r="H2" s="1"/>
      <c r="I2" s="1"/>
      <c r="J2" s="1"/>
      <c r="K2" s="1"/>
      <c r="L2" s="1"/>
    </row>
    <row r="3" spans="1:12" x14ac:dyDescent="0.2">
      <c r="A3" s="2" t="s">
        <v>0</v>
      </c>
      <c r="B3" s="29">
        <v>42466</v>
      </c>
      <c r="C3" s="11">
        <v>41.447939868100001</v>
      </c>
      <c r="D3" s="11">
        <v>-71.449430320100006</v>
      </c>
      <c r="E3" s="8">
        <v>25.240400000000001</v>
      </c>
      <c r="F3" s="8">
        <v>1.3571208715400001</v>
      </c>
      <c r="G3" s="1"/>
      <c r="H3" s="1"/>
      <c r="I3" s="1"/>
      <c r="J3" s="1"/>
      <c r="K3" s="1"/>
      <c r="L3" s="1"/>
    </row>
    <row r="4" spans="1:12" x14ac:dyDescent="0.2">
      <c r="A4" s="2" t="s">
        <v>0</v>
      </c>
      <c r="B4" s="29">
        <v>42466</v>
      </c>
      <c r="C4" s="11">
        <v>41.447919034800002</v>
      </c>
      <c r="D4" s="11">
        <v>-71.449490153499994</v>
      </c>
      <c r="E4" s="8">
        <v>19.958000000000002</v>
      </c>
      <c r="F4" s="8">
        <v>1.5943593978899999</v>
      </c>
      <c r="G4" s="1"/>
      <c r="H4" s="1"/>
      <c r="I4" s="1"/>
      <c r="J4" s="1"/>
      <c r="K4" s="1"/>
      <c r="L4" s="1"/>
    </row>
    <row r="5" spans="1:12" x14ac:dyDescent="0.2">
      <c r="A5" s="2" t="s">
        <v>0</v>
      </c>
      <c r="B5" s="29">
        <v>42466</v>
      </c>
      <c r="C5" s="11">
        <v>41.447900201400003</v>
      </c>
      <c r="D5" s="11">
        <v>-71.449387153499998</v>
      </c>
      <c r="E5" s="8">
        <v>24.694800000000001</v>
      </c>
      <c r="F5" s="8">
        <v>1.12929451466</v>
      </c>
      <c r="G5" s="1"/>
      <c r="H5" s="1"/>
      <c r="I5" s="1"/>
      <c r="J5" s="1"/>
      <c r="K5" s="1"/>
      <c r="L5" s="1"/>
    </row>
    <row r="6" spans="1:12" x14ac:dyDescent="0.2">
      <c r="A6" s="2" t="s">
        <v>0</v>
      </c>
      <c r="B6" s="29">
        <v>42466</v>
      </c>
      <c r="C6" s="11">
        <v>41.447868034800003</v>
      </c>
      <c r="D6" s="11">
        <v>-71.449445153499994</v>
      </c>
      <c r="E6" s="8">
        <v>24.124400000000001</v>
      </c>
      <c r="F6" s="8">
        <v>1.4479409456300001</v>
      </c>
      <c r="G6" s="1"/>
      <c r="H6" s="1"/>
      <c r="I6" s="1"/>
      <c r="J6" s="1"/>
      <c r="K6" s="1"/>
      <c r="L6" s="1"/>
    </row>
    <row r="7" spans="1:12" x14ac:dyDescent="0.2">
      <c r="A7" s="2" t="s">
        <v>0</v>
      </c>
      <c r="B7" s="29">
        <v>42466</v>
      </c>
      <c r="C7" s="11">
        <v>41.447813534799998</v>
      </c>
      <c r="D7" s="11">
        <v>-71.449510653499999</v>
      </c>
      <c r="E7" s="8">
        <v>18.6188</v>
      </c>
      <c r="F7" s="8">
        <v>1.6826002597800001</v>
      </c>
      <c r="G7" s="1"/>
      <c r="H7" s="1"/>
      <c r="I7" s="1"/>
      <c r="J7" s="1"/>
      <c r="K7" s="1"/>
      <c r="L7" s="1"/>
    </row>
    <row r="8" spans="1:12" x14ac:dyDescent="0.2">
      <c r="A8" s="2" t="s">
        <v>0</v>
      </c>
      <c r="B8" s="29">
        <v>42466</v>
      </c>
      <c r="C8" s="11">
        <v>41.447784368100002</v>
      </c>
      <c r="D8" s="11">
        <v>-71.449431820100003</v>
      </c>
      <c r="E8" s="8">
        <v>23.008400000000002</v>
      </c>
      <c r="F8" s="8">
        <v>1.46115195751</v>
      </c>
      <c r="G8" s="1"/>
      <c r="H8" s="1"/>
      <c r="I8" s="1"/>
      <c r="J8" s="1"/>
      <c r="K8" s="1"/>
      <c r="L8" s="1"/>
    </row>
    <row r="9" spans="1:12" x14ac:dyDescent="0.2">
      <c r="A9" s="2" t="s">
        <v>0</v>
      </c>
      <c r="B9" s="29">
        <v>42466</v>
      </c>
      <c r="C9" s="11">
        <v>41.447742201499999</v>
      </c>
      <c r="D9" s="11">
        <v>-71.449328486799999</v>
      </c>
      <c r="E9" s="8">
        <v>24.917999999999999</v>
      </c>
      <c r="F9" s="8">
        <v>1.2104130983400001</v>
      </c>
      <c r="G9" s="1"/>
      <c r="H9" s="1"/>
      <c r="I9" s="1"/>
      <c r="J9" s="1"/>
      <c r="K9" s="1"/>
      <c r="L9" s="1"/>
    </row>
    <row r="10" spans="1:12" x14ac:dyDescent="0.2">
      <c r="A10" s="2" t="s">
        <v>0</v>
      </c>
      <c r="B10" s="29">
        <v>42466</v>
      </c>
      <c r="C10" s="11">
        <v>41.447712201500003</v>
      </c>
      <c r="D10" s="11">
        <v>-71.4494223202</v>
      </c>
      <c r="E10" s="8">
        <v>20.454000000000001</v>
      </c>
      <c r="F10" s="8">
        <v>1.4866985082599999</v>
      </c>
      <c r="G10" s="1"/>
      <c r="H10" s="1"/>
      <c r="I10" s="1"/>
      <c r="J10" s="1"/>
      <c r="K10" s="1"/>
      <c r="L10" s="1"/>
    </row>
    <row r="11" spans="1:12" x14ac:dyDescent="0.2">
      <c r="A11" s="2" t="s">
        <v>0</v>
      </c>
      <c r="B11" s="29">
        <v>42466</v>
      </c>
      <c r="C11" s="11">
        <v>41.447665868199998</v>
      </c>
      <c r="D11" s="11">
        <v>-71.449543486799996</v>
      </c>
      <c r="E11" s="8">
        <v>16.783600000000003</v>
      </c>
      <c r="F11" s="8">
        <v>1.5953160524400001</v>
      </c>
      <c r="G11" s="1"/>
      <c r="H11" s="1"/>
      <c r="I11" s="1"/>
      <c r="J11" s="1"/>
      <c r="K11" s="1"/>
      <c r="L11" s="1"/>
    </row>
    <row r="12" spans="1:12" x14ac:dyDescent="0.2">
      <c r="A12" s="2" t="s">
        <v>0</v>
      </c>
      <c r="B12" s="29">
        <v>42466</v>
      </c>
      <c r="C12" s="11">
        <v>41.447554701500003</v>
      </c>
      <c r="D12" s="11">
        <v>-71.449430153500003</v>
      </c>
      <c r="E12" s="8">
        <v>20.1812</v>
      </c>
      <c r="F12" s="8">
        <v>1.5260555744199999</v>
      </c>
      <c r="G12" s="1"/>
      <c r="H12" s="1"/>
      <c r="I12" s="1"/>
      <c r="J12" s="1"/>
      <c r="K12" s="1"/>
      <c r="L12" s="1"/>
    </row>
    <row r="13" spans="1:12" x14ac:dyDescent="0.2">
      <c r="A13" s="2" t="s">
        <v>0</v>
      </c>
      <c r="B13" s="29">
        <v>42466</v>
      </c>
      <c r="C13" s="11">
        <v>41.447543034900001</v>
      </c>
      <c r="D13" s="11">
        <v>-71.449304153499995</v>
      </c>
      <c r="E13" s="8">
        <v>25.6372</v>
      </c>
      <c r="F13" s="8">
        <v>1.4111714363100001</v>
      </c>
      <c r="G13" s="1"/>
      <c r="H13" s="1"/>
      <c r="I13" s="1"/>
      <c r="J13" s="1"/>
      <c r="K13" s="1"/>
      <c r="L13" s="1"/>
    </row>
    <row r="14" spans="1:12" x14ac:dyDescent="0.2">
      <c r="A14" s="2" t="s">
        <v>0</v>
      </c>
      <c r="B14" s="29">
        <v>42466</v>
      </c>
      <c r="C14" s="11">
        <v>41.447489201499998</v>
      </c>
      <c r="D14" s="11">
        <v>-71.449442986799994</v>
      </c>
      <c r="E14" s="8">
        <v>24.67</v>
      </c>
      <c r="F14" s="8">
        <v>1.53486537933</v>
      </c>
      <c r="G14" s="1"/>
      <c r="H14" s="1"/>
      <c r="I14" s="1"/>
      <c r="J14" s="1"/>
      <c r="K14" s="1"/>
      <c r="L14" s="1"/>
    </row>
    <row r="15" spans="1:12" x14ac:dyDescent="0.2">
      <c r="A15" s="2" t="s">
        <v>0</v>
      </c>
      <c r="B15" s="29">
        <v>42466</v>
      </c>
      <c r="C15" s="11">
        <v>41.447457201500001</v>
      </c>
      <c r="D15" s="11">
        <v>-71.449563986800001</v>
      </c>
      <c r="E15" s="8">
        <v>16.858000000000001</v>
      </c>
      <c r="F15" s="8">
        <v>1.71669209003</v>
      </c>
      <c r="G15" s="1"/>
      <c r="H15" s="1"/>
      <c r="I15" s="1"/>
      <c r="J15" s="1"/>
      <c r="K15" s="1"/>
      <c r="L15" s="1"/>
    </row>
    <row r="16" spans="1:12" x14ac:dyDescent="0.2">
      <c r="A16" s="2" t="s">
        <v>0</v>
      </c>
      <c r="B16" s="29">
        <v>42466</v>
      </c>
      <c r="C16" s="11">
        <v>41.447401034899997</v>
      </c>
      <c r="D16" s="11">
        <v>-71.4494448202</v>
      </c>
      <c r="E16" s="8">
        <v>20.057200000000002</v>
      </c>
      <c r="F16" s="8">
        <v>1.5414261817899999</v>
      </c>
      <c r="G16" s="1"/>
      <c r="H16" s="1"/>
      <c r="I16" s="1"/>
      <c r="J16" s="1"/>
      <c r="K16" s="1"/>
      <c r="L16" s="1"/>
    </row>
    <row r="17" spans="1:12" x14ac:dyDescent="0.2">
      <c r="A17" s="2" t="s">
        <v>0</v>
      </c>
      <c r="B17" s="29">
        <v>42466</v>
      </c>
      <c r="C17" s="11">
        <v>41.447312034900001</v>
      </c>
      <c r="D17" s="11">
        <v>-71.449306153500004</v>
      </c>
      <c r="E17" s="8">
        <v>27.150000000000002</v>
      </c>
      <c r="F17" s="8">
        <v>1.52266287804</v>
      </c>
      <c r="G17" s="1"/>
      <c r="H17" s="1"/>
      <c r="I17" s="1"/>
      <c r="J17" s="1"/>
      <c r="K17" s="1"/>
      <c r="L17" s="1"/>
    </row>
    <row r="18" spans="1:12" x14ac:dyDescent="0.2">
      <c r="A18" s="2" t="s">
        <v>0</v>
      </c>
      <c r="B18" s="29">
        <v>42466</v>
      </c>
      <c r="C18" s="11">
        <v>41.447265701600003</v>
      </c>
      <c r="D18" s="11">
        <v>-71.449420986800007</v>
      </c>
      <c r="E18" s="8">
        <v>20.230800000000002</v>
      </c>
      <c r="F18" s="8">
        <v>1.5710226297400001</v>
      </c>
      <c r="G18" s="1"/>
      <c r="H18" s="1"/>
      <c r="I18" s="1"/>
      <c r="J18" s="1"/>
      <c r="K18" s="1"/>
      <c r="L18" s="1"/>
    </row>
    <row r="19" spans="1:12" x14ac:dyDescent="0.2">
      <c r="A19" s="2" t="s">
        <v>0</v>
      </c>
      <c r="B19" s="29">
        <v>42466</v>
      </c>
      <c r="C19" s="11">
        <v>41.447212368300001</v>
      </c>
      <c r="D19" s="11">
        <v>-71.449605486799996</v>
      </c>
      <c r="E19" s="8">
        <v>16.907600000000002</v>
      </c>
      <c r="F19" s="8">
        <v>1.6650468111000001</v>
      </c>
      <c r="G19" s="1"/>
      <c r="H19" s="1"/>
      <c r="I19" s="1"/>
      <c r="J19" s="1"/>
      <c r="K19" s="1"/>
      <c r="L19" s="1"/>
    </row>
    <row r="20" spans="1:12" x14ac:dyDescent="0.2">
      <c r="A20" s="2" t="s">
        <v>0</v>
      </c>
      <c r="B20" s="29">
        <v>42466</v>
      </c>
      <c r="C20" s="11">
        <v>41.447168034900002</v>
      </c>
      <c r="D20" s="11">
        <v>-71.449474986799999</v>
      </c>
      <c r="E20" s="8">
        <v>21.495600000000003</v>
      </c>
      <c r="F20" s="8">
        <v>1.5926837921100001</v>
      </c>
      <c r="G20" s="1"/>
      <c r="H20" s="1"/>
      <c r="I20" s="1"/>
      <c r="J20" s="1"/>
      <c r="K20" s="1"/>
      <c r="L20" s="1"/>
    </row>
    <row r="21" spans="1:12" x14ac:dyDescent="0.2">
      <c r="A21" s="2" t="s">
        <v>0</v>
      </c>
      <c r="B21" s="29">
        <v>42466</v>
      </c>
      <c r="C21" s="11">
        <v>41.447105034899998</v>
      </c>
      <c r="D21" s="11">
        <v>-71.449350153500006</v>
      </c>
      <c r="E21" s="8">
        <v>24.744399999999999</v>
      </c>
      <c r="F21" s="8">
        <v>1.44405245781</v>
      </c>
      <c r="G21" s="1"/>
      <c r="H21" s="1"/>
      <c r="I21" s="1"/>
      <c r="J21" s="1"/>
      <c r="K21" s="1"/>
      <c r="L21" s="1"/>
    </row>
    <row r="22" spans="1:12" x14ac:dyDescent="0.2">
      <c r="A22" s="2" t="s">
        <v>0</v>
      </c>
      <c r="B22" s="29">
        <v>42466</v>
      </c>
      <c r="C22" s="11">
        <v>41.447083201600002</v>
      </c>
      <c r="D22" s="11">
        <v>-71.449451153499993</v>
      </c>
      <c r="E22" s="8">
        <v>22.4876</v>
      </c>
      <c r="F22" s="8">
        <v>1.5676106214500001</v>
      </c>
      <c r="G22" s="1"/>
      <c r="H22" s="1"/>
      <c r="I22" s="1"/>
      <c r="J22" s="1"/>
      <c r="K22" s="1"/>
      <c r="L22" s="1"/>
    </row>
    <row r="23" spans="1:12" x14ac:dyDescent="0.2">
      <c r="A23" s="2" t="s">
        <v>0</v>
      </c>
      <c r="B23" s="29">
        <v>42466</v>
      </c>
      <c r="C23" s="11">
        <v>41.447033701599999</v>
      </c>
      <c r="D23" s="11">
        <v>-71.449553486799999</v>
      </c>
      <c r="E23" s="8">
        <v>19.3628</v>
      </c>
      <c r="F23" s="8">
        <v>1.6270565986600001</v>
      </c>
      <c r="G23" s="1"/>
      <c r="H23" s="1"/>
      <c r="I23" s="1"/>
      <c r="J23" s="1"/>
      <c r="K23" s="1"/>
      <c r="L23" s="1"/>
    </row>
    <row r="24" spans="1:12" x14ac:dyDescent="0.2">
      <c r="A24" s="2" t="s">
        <v>0</v>
      </c>
      <c r="B24" s="29">
        <v>42466</v>
      </c>
      <c r="C24" s="11">
        <v>41.446925035</v>
      </c>
      <c r="D24" s="11">
        <v>-71.449372986900002</v>
      </c>
      <c r="E24" s="8">
        <v>24.099600000000002</v>
      </c>
      <c r="F24" s="8">
        <v>1.3012920618099999</v>
      </c>
      <c r="G24" s="1"/>
      <c r="H24" s="1"/>
      <c r="I24" s="1"/>
      <c r="J24" s="1"/>
      <c r="K24" s="1"/>
      <c r="L24" s="1"/>
    </row>
    <row r="25" spans="1:12" x14ac:dyDescent="0.2">
      <c r="A25" s="2" t="s">
        <v>0</v>
      </c>
      <c r="B25" s="29">
        <v>42466</v>
      </c>
      <c r="C25" s="11">
        <v>41.446912535000003</v>
      </c>
      <c r="D25" s="11">
        <v>-71.449468820199996</v>
      </c>
      <c r="E25" s="8">
        <v>23.653200000000002</v>
      </c>
      <c r="F25" s="8">
        <v>1.40722596645</v>
      </c>
      <c r="G25" s="1"/>
      <c r="H25" s="1"/>
      <c r="I25" s="1"/>
      <c r="J25" s="1"/>
      <c r="K25" s="1"/>
      <c r="L25" s="1"/>
    </row>
    <row r="26" spans="1:12" x14ac:dyDescent="0.2">
      <c r="A26" s="2" t="s">
        <v>0</v>
      </c>
      <c r="B26" s="29">
        <v>42466</v>
      </c>
      <c r="C26" s="11">
        <v>41.446930868300001</v>
      </c>
      <c r="D26" s="11">
        <v>-71.449549153500001</v>
      </c>
      <c r="E26" s="8">
        <v>20.5532</v>
      </c>
      <c r="F26" s="8">
        <v>1.5353035926800001</v>
      </c>
      <c r="G26" s="1"/>
      <c r="H26" s="1"/>
      <c r="I26" s="1"/>
      <c r="J26" s="1"/>
      <c r="K26" s="1"/>
      <c r="L26" s="1"/>
    </row>
    <row r="27" spans="1:12" x14ac:dyDescent="0.2">
      <c r="A27" s="2" t="s">
        <v>0</v>
      </c>
      <c r="B27" s="29">
        <v>42466</v>
      </c>
      <c r="C27" s="11">
        <v>41.446870368299997</v>
      </c>
      <c r="D27" s="11">
        <v>-71.449532820200005</v>
      </c>
      <c r="E27" s="8">
        <v>22.760400000000001</v>
      </c>
      <c r="F27" s="8">
        <v>1.44179987907</v>
      </c>
      <c r="G27" s="1"/>
      <c r="H27" s="1"/>
      <c r="I27" s="1"/>
      <c r="J27" s="1"/>
      <c r="K27" s="1"/>
      <c r="L27" s="1"/>
    </row>
    <row r="28" spans="1:12" x14ac:dyDescent="0.2">
      <c r="A28" s="2" t="s">
        <v>0</v>
      </c>
      <c r="B28" s="29">
        <v>42466</v>
      </c>
      <c r="C28" s="11">
        <v>41.446801701699997</v>
      </c>
      <c r="D28" s="11">
        <v>-71.449538153500001</v>
      </c>
      <c r="E28" s="8">
        <v>23.306000000000001</v>
      </c>
      <c r="F28" s="8">
        <v>1.34422385693</v>
      </c>
      <c r="G28" s="1"/>
      <c r="H28" s="1"/>
      <c r="I28" s="1"/>
      <c r="J28" s="1"/>
      <c r="K28" s="1"/>
      <c r="L28" s="1"/>
    </row>
    <row r="29" spans="1:12" x14ac:dyDescent="0.2">
      <c r="A29" s="2" t="s">
        <v>0</v>
      </c>
      <c r="B29" s="29">
        <v>42466</v>
      </c>
      <c r="C29" s="11">
        <v>41.446869201699997</v>
      </c>
      <c r="D29" s="11">
        <v>-71.449685153399997</v>
      </c>
      <c r="E29" s="8">
        <v>21.222799999999999</v>
      </c>
      <c r="F29" s="8">
        <v>1.51183831692</v>
      </c>
      <c r="G29" s="1"/>
      <c r="H29" s="1"/>
      <c r="I29" s="1"/>
      <c r="J29" s="1"/>
      <c r="K29" s="1"/>
      <c r="L29" s="1"/>
    </row>
    <row r="30" spans="1:12" x14ac:dyDescent="0.2">
      <c r="A30" s="2" t="s">
        <v>0</v>
      </c>
      <c r="B30" s="29">
        <v>42466</v>
      </c>
      <c r="C30" s="11">
        <v>41.446771535000003</v>
      </c>
      <c r="D30" s="11">
        <v>-71.449728653400001</v>
      </c>
      <c r="E30" s="8">
        <v>25.438800000000001</v>
      </c>
      <c r="F30" s="8">
        <v>1.41268491745</v>
      </c>
      <c r="G30" s="1"/>
      <c r="H30" s="1"/>
      <c r="I30" s="1"/>
      <c r="J30" s="1"/>
      <c r="K30" s="1"/>
      <c r="L30" s="1"/>
    </row>
    <row r="31" spans="1:12" x14ac:dyDescent="0.2">
      <c r="A31" s="2" t="s">
        <v>0</v>
      </c>
      <c r="B31" s="29">
        <v>42466</v>
      </c>
      <c r="C31" s="11">
        <v>41.446807701700003</v>
      </c>
      <c r="D31" s="11">
        <v>-71.449852320100007</v>
      </c>
      <c r="E31" s="8">
        <v>18.742800000000003</v>
      </c>
      <c r="F31" s="8">
        <v>1.50516748428</v>
      </c>
      <c r="G31" s="1"/>
      <c r="H31" s="1"/>
      <c r="I31" s="1"/>
      <c r="J31" s="1"/>
      <c r="K31" s="1"/>
      <c r="L31" s="1"/>
    </row>
    <row r="32" spans="1:12" x14ac:dyDescent="0.2">
      <c r="A32" s="2" t="s">
        <v>0</v>
      </c>
      <c r="B32" s="29">
        <v>42466</v>
      </c>
      <c r="C32" s="11">
        <v>41.446705701699997</v>
      </c>
      <c r="D32" s="11">
        <v>-71.449912986699999</v>
      </c>
      <c r="E32" s="8">
        <v>23.9756</v>
      </c>
      <c r="F32" s="8">
        <v>1.4270247221000001</v>
      </c>
      <c r="G32" s="1"/>
      <c r="H32" s="1"/>
      <c r="I32" s="1"/>
      <c r="J32" s="1"/>
      <c r="K32" s="1"/>
      <c r="L32" s="1"/>
    </row>
    <row r="33" spans="1:12" x14ac:dyDescent="0.2">
      <c r="A33" s="2" t="s">
        <v>0</v>
      </c>
      <c r="B33" s="29">
        <v>42466</v>
      </c>
      <c r="C33" s="11">
        <v>41.446800368399998</v>
      </c>
      <c r="D33" s="11">
        <v>-71.449989819999999</v>
      </c>
      <c r="E33" s="8">
        <v>20.8508</v>
      </c>
      <c r="F33" s="8">
        <v>1.4770727157600001</v>
      </c>
      <c r="G33" s="1"/>
      <c r="H33" s="1"/>
      <c r="I33" s="1"/>
      <c r="J33" s="1"/>
      <c r="K33" s="1"/>
      <c r="L33" s="1"/>
    </row>
    <row r="34" spans="1:12" x14ac:dyDescent="0.2">
      <c r="A34" s="2" t="s">
        <v>0</v>
      </c>
      <c r="B34" s="29">
        <v>42466</v>
      </c>
      <c r="C34" s="11">
        <v>41.446896368300003</v>
      </c>
      <c r="D34" s="11">
        <v>-71.450018819999997</v>
      </c>
      <c r="E34" s="8">
        <v>17.726000000000003</v>
      </c>
      <c r="F34" s="8">
        <v>1.7277680635499999</v>
      </c>
      <c r="G34" s="1"/>
      <c r="H34" s="1"/>
      <c r="I34" s="1"/>
      <c r="J34" s="1"/>
      <c r="K34" s="1"/>
      <c r="L34" s="1"/>
    </row>
    <row r="35" spans="1:12" x14ac:dyDescent="0.2">
      <c r="A35" s="2" t="s">
        <v>0</v>
      </c>
      <c r="B35" s="29">
        <v>42466</v>
      </c>
      <c r="C35" s="11">
        <v>41.446795201699999</v>
      </c>
      <c r="D35" s="11">
        <v>-71.450068153299995</v>
      </c>
      <c r="E35" s="8">
        <v>21.942</v>
      </c>
      <c r="F35" s="8">
        <v>1.50552260876</v>
      </c>
      <c r="G35" s="1"/>
      <c r="H35" s="1"/>
      <c r="I35" s="1"/>
      <c r="J35" s="1"/>
      <c r="K35" s="1"/>
      <c r="L35" s="1"/>
    </row>
    <row r="36" spans="1:12" x14ac:dyDescent="0.2">
      <c r="A36" s="2" t="s">
        <v>0</v>
      </c>
      <c r="B36" s="29">
        <v>42466</v>
      </c>
      <c r="C36" s="11">
        <v>41.446674368399997</v>
      </c>
      <c r="D36" s="11">
        <v>-71.450184820000004</v>
      </c>
      <c r="E36" s="8">
        <v>23.405200000000001</v>
      </c>
      <c r="F36" s="8">
        <v>1.3663260936699999</v>
      </c>
      <c r="G36" s="1"/>
      <c r="H36" s="1"/>
      <c r="I36" s="1"/>
      <c r="J36" s="1"/>
      <c r="K36" s="1"/>
      <c r="L36" s="1"/>
    </row>
    <row r="37" spans="1:12" x14ac:dyDescent="0.2">
      <c r="A37" s="2" t="s">
        <v>0</v>
      </c>
      <c r="B37" s="29">
        <v>42466</v>
      </c>
      <c r="C37" s="11">
        <v>41.446818534999998</v>
      </c>
      <c r="D37" s="11">
        <v>-71.450264153299997</v>
      </c>
      <c r="E37" s="8">
        <v>23.281200000000002</v>
      </c>
      <c r="F37" s="8">
        <v>1.47419500351</v>
      </c>
      <c r="G37" s="1"/>
      <c r="H37" s="1"/>
      <c r="I37" s="1"/>
      <c r="J37" s="1"/>
      <c r="K37" s="1"/>
      <c r="L37" s="1"/>
    </row>
    <row r="38" spans="1:12" x14ac:dyDescent="0.2">
      <c r="A38" s="2" t="s">
        <v>0</v>
      </c>
      <c r="B38" s="29">
        <v>42466</v>
      </c>
      <c r="C38" s="11">
        <v>41.446923368299998</v>
      </c>
      <c r="D38" s="11">
        <v>-71.450264486600005</v>
      </c>
      <c r="E38" s="8">
        <v>20.503600000000002</v>
      </c>
      <c r="F38" s="8">
        <v>1.62969899178</v>
      </c>
      <c r="G38" s="1"/>
      <c r="H38" s="1"/>
      <c r="I38" s="1"/>
      <c r="J38" s="1"/>
      <c r="K38" s="1"/>
      <c r="L38" s="1"/>
    </row>
    <row r="39" spans="1:12" x14ac:dyDescent="0.2">
      <c r="A39" s="2" t="s">
        <v>0</v>
      </c>
      <c r="B39" s="29">
        <v>42466</v>
      </c>
      <c r="C39" s="11">
        <v>41.446846035</v>
      </c>
      <c r="D39" s="11">
        <v>-71.450365486600006</v>
      </c>
      <c r="E39" s="8">
        <v>21.247600000000002</v>
      </c>
      <c r="F39" s="8">
        <v>1.52943372726</v>
      </c>
      <c r="G39" s="1"/>
      <c r="H39" s="1"/>
      <c r="I39" s="1"/>
      <c r="J39" s="1"/>
      <c r="K39" s="1"/>
      <c r="L39" s="1"/>
    </row>
    <row r="40" spans="1:12" x14ac:dyDescent="0.2">
      <c r="A40" s="2" t="s">
        <v>0</v>
      </c>
      <c r="B40" s="29">
        <v>42466</v>
      </c>
      <c r="C40" s="11">
        <v>41.4467518684</v>
      </c>
      <c r="D40" s="11">
        <v>-71.450464153200002</v>
      </c>
      <c r="E40" s="8">
        <v>26.133200000000002</v>
      </c>
      <c r="F40" s="8">
        <v>1.45936191082</v>
      </c>
      <c r="G40" s="1"/>
      <c r="H40" s="1"/>
      <c r="I40" s="1"/>
      <c r="J40" s="1"/>
      <c r="K40" s="1"/>
      <c r="L40" s="1"/>
    </row>
    <row r="41" spans="1:12" x14ac:dyDescent="0.2">
      <c r="A41" s="2" t="s">
        <v>0</v>
      </c>
      <c r="B41" s="29">
        <v>42466</v>
      </c>
      <c r="C41" s="11">
        <v>41.446662201700001</v>
      </c>
      <c r="D41" s="11">
        <v>-71.450611653199999</v>
      </c>
      <c r="E41" s="8">
        <v>17.130800000000001</v>
      </c>
      <c r="F41" s="8">
        <v>1.5936675071699999</v>
      </c>
      <c r="G41" s="1"/>
      <c r="H41" s="1"/>
      <c r="I41" s="1"/>
      <c r="J41" s="1"/>
      <c r="K41" s="1"/>
      <c r="L41" s="1"/>
    </row>
    <row r="42" spans="1:12" x14ac:dyDescent="0.2">
      <c r="A42" s="2" t="s">
        <v>0</v>
      </c>
      <c r="B42" s="29">
        <v>42466</v>
      </c>
      <c r="C42" s="11">
        <v>41.446809535</v>
      </c>
      <c r="D42" s="11">
        <v>-71.450622819800003</v>
      </c>
      <c r="E42" s="8">
        <v>19.214000000000002</v>
      </c>
      <c r="F42" s="8">
        <v>1.6853193044699999</v>
      </c>
      <c r="G42" s="1"/>
      <c r="H42" s="1"/>
      <c r="I42" s="1"/>
      <c r="J42" s="1"/>
      <c r="K42" s="1"/>
      <c r="L42" s="1"/>
    </row>
    <row r="43" spans="1:12" x14ac:dyDescent="0.2">
      <c r="A43" s="2" t="s">
        <v>0</v>
      </c>
      <c r="B43" s="29">
        <v>42466</v>
      </c>
      <c r="C43" s="11">
        <v>41.446921701699999</v>
      </c>
      <c r="D43" s="11">
        <v>-71.450605319800005</v>
      </c>
      <c r="E43" s="8">
        <v>17.924400000000002</v>
      </c>
      <c r="F43" s="8">
        <v>1.71108567715</v>
      </c>
      <c r="G43" s="1"/>
      <c r="H43" s="1"/>
      <c r="I43" s="1"/>
      <c r="J43" s="1"/>
      <c r="K43" s="1"/>
      <c r="L43" s="1"/>
    </row>
    <row r="44" spans="1:12" x14ac:dyDescent="0.2">
      <c r="A44" s="2" t="s">
        <v>0</v>
      </c>
      <c r="B44" s="29">
        <v>42466</v>
      </c>
      <c r="C44" s="11">
        <v>41.447061868299997</v>
      </c>
      <c r="D44" s="11">
        <v>-71.450542153200004</v>
      </c>
      <c r="E44" s="8">
        <v>18.519600000000001</v>
      </c>
      <c r="F44" s="8">
        <v>1.8033926487</v>
      </c>
      <c r="G44" s="1"/>
      <c r="H44" s="1"/>
      <c r="I44" s="1"/>
      <c r="J44" s="1"/>
      <c r="K44" s="1"/>
      <c r="L44" s="1"/>
    </row>
    <row r="45" spans="1:12" x14ac:dyDescent="0.2">
      <c r="A45" s="2" t="s">
        <v>0</v>
      </c>
      <c r="B45" s="29">
        <v>42466</v>
      </c>
      <c r="C45" s="11">
        <v>41.4470537017</v>
      </c>
      <c r="D45" s="11">
        <v>-71.450718653099997</v>
      </c>
      <c r="E45" s="8">
        <v>17.428400000000003</v>
      </c>
      <c r="F45" s="8">
        <v>1.88710224628</v>
      </c>
      <c r="G45" s="1"/>
      <c r="H45" s="1"/>
      <c r="I45" s="1"/>
      <c r="J45" s="1"/>
      <c r="K45" s="1"/>
      <c r="L45" s="1"/>
    </row>
    <row r="46" spans="1:12" x14ac:dyDescent="0.2">
      <c r="A46" s="2" t="s">
        <v>0</v>
      </c>
      <c r="B46" s="29">
        <v>42466</v>
      </c>
      <c r="C46" s="11">
        <v>41.447026201699998</v>
      </c>
      <c r="D46" s="11">
        <v>-71.450881152999997</v>
      </c>
      <c r="E46" s="8">
        <v>17.23</v>
      </c>
      <c r="F46" s="8">
        <v>1.89440572262</v>
      </c>
      <c r="G46" s="1"/>
      <c r="H46" s="1"/>
      <c r="I46" s="1"/>
      <c r="J46" s="1"/>
      <c r="K46" s="1"/>
      <c r="L46" s="1"/>
    </row>
    <row r="47" spans="1:12" x14ac:dyDescent="0.2">
      <c r="A47" s="2" t="s">
        <v>0</v>
      </c>
      <c r="B47" s="29">
        <v>42466</v>
      </c>
      <c r="C47" s="11">
        <v>41.447098035000003</v>
      </c>
      <c r="D47" s="11">
        <v>-71.450886986399993</v>
      </c>
      <c r="E47" s="8">
        <v>17.031600000000001</v>
      </c>
      <c r="F47" s="8">
        <v>1.94213068485</v>
      </c>
      <c r="G47" s="1"/>
      <c r="H47" s="1"/>
      <c r="I47" s="1"/>
      <c r="J47" s="1"/>
      <c r="K47" s="1"/>
      <c r="L47" s="1"/>
    </row>
    <row r="48" spans="1:12" x14ac:dyDescent="0.2">
      <c r="A48" s="2" t="s">
        <v>0</v>
      </c>
      <c r="B48" s="29">
        <v>42494</v>
      </c>
      <c r="C48" s="11">
        <v>41.4481520215</v>
      </c>
      <c r="D48" s="11">
        <v>-71.449493607899996</v>
      </c>
      <c r="E48" s="8">
        <v>27.227</v>
      </c>
      <c r="F48" s="8">
        <v>0.97519642114600003</v>
      </c>
      <c r="G48" s="1"/>
      <c r="H48" s="1"/>
      <c r="I48" s="1"/>
      <c r="J48" s="1"/>
      <c r="K48" s="1"/>
      <c r="L48" s="1"/>
    </row>
    <row r="49" spans="1:12" x14ac:dyDescent="0.2">
      <c r="A49" s="2" t="s">
        <v>0</v>
      </c>
      <c r="B49" s="29">
        <v>42494</v>
      </c>
      <c r="C49" s="11">
        <v>41.4481237157</v>
      </c>
      <c r="D49" s="11">
        <v>-71.449506172599996</v>
      </c>
      <c r="E49" s="8">
        <v>16.381999999999998</v>
      </c>
      <c r="F49" s="8">
        <v>1.21299397945</v>
      </c>
      <c r="G49" s="1"/>
      <c r="H49" s="1"/>
      <c r="I49" s="1"/>
      <c r="J49" s="1"/>
      <c r="K49" s="1"/>
      <c r="L49" s="1"/>
    </row>
    <row r="50" spans="1:12" x14ac:dyDescent="0.2">
      <c r="A50" s="2" t="s">
        <v>0</v>
      </c>
      <c r="B50" s="29">
        <v>42494</v>
      </c>
      <c r="C50" s="11">
        <v>41.448057639600002</v>
      </c>
      <c r="D50" s="11">
        <v>-71.449468595599996</v>
      </c>
      <c r="E50" s="8">
        <v>27.317</v>
      </c>
      <c r="F50" s="8">
        <v>1.2092499732999999</v>
      </c>
      <c r="G50" s="1"/>
      <c r="H50" s="1"/>
      <c r="I50" s="1"/>
      <c r="J50" s="1"/>
      <c r="K50" s="1"/>
      <c r="L50" s="1"/>
    </row>
    <row r="51" spans="1:12" x14ac:dyDescent="0.2">
      <c r="A51" s="2" t="s">
        <v>0</v>
      </c>
      <c r="B51" s="29">
        <v>42494</v>
      </c>
      <c r="C51" s="11">
        <v>41.447996868099999</v>
      </c>
      <c r="D51" s="11">
        <v>-71.449497486799999</v>
      </c>
      <c r="E51" s="8">
        <v>19.576999999999998</v>
      </c>
      <c r="F51" s="8">
        <v>1.71064603329</v>
      </c>
      <c r="G51" s="1"/>
      <c r="H51" s="1"/>
      <c r="I51" s="1"/>
      <c r="J51" s="1"/>
      <c r="K51" s="1"/>
      <c r="L51" s="1"/>
    </row>
    <row r="52" spans="1:12" x14ac:dyDescent="0.2">
      <c r="A52" s="2" t="s">
        <v>0</v>
      </c>
      <c r="B52" s="29">
        <v>42494</v>
      </c>
      <c r="C52" s="11">
        <v>41.447993368100001</v>
      </c>
      <c r="D52" s="11">
        <v>-71.449466653399995</v>
      </c>
      <c r="E52" s="8">
        <v>21.016999999999999</v>
      </c>
      <c r="F52" s="8">
        <v>1.4902466535600001</v>
      </c>
      <c r="G52" s="1"/>
      <c r="H52" s="1"/>
      <c r="I52" s="1"/>
      <c r="J52" s="1"/>
      <c r="K52" s="1"/>
      <c r="L52" s="1"/>
    </row>
    <row r="53" spans="1:12" x14ac:dyDescent="0.2">
      <c r="A53" s="2" t="s">
        <v>0</v>
      </c>
      <c r="B53" s="29">
        <v>42494</v>
      </c>
      <c r="C53" s="11">
        <v>41.448029701400003</v>
      </c>
      <c r="D53" s="11">
        <v>-71.449397986799994</v>
      </c>
      <c r="E53" s="8">
        <v>25.786999999999999</v>
      </c>
      <c r="F53" s="8">
        <v>1.29987835884</v>
      </c>
      <c r="G53" s="1"/>
      <c r="H53" s="1"/>
      <c r="I53" s="1"/>
      <c r="J53" s="1"/>
      <c r="K53" s="1"/>
      <c r="L53" s="1"/>
    </row>
    <row r="54" spans="1:12" x14ac:dyDescent="0.2">
      <c r="A54" s="2" t="s">
        <v>0</v>
      </c>
      <c r="B54" s="29">
        <v>42494</v>
      </c>
      <c r="C54" s="11">
        <v>41.447937701400001</v>
      </c>
      <c r="D54" s="11">
        <v>-71.449469653500003</v>
      </c>
      <c r="E54" s="8">
        <v>19.666999999999998</v>
      </c>
      <c r="F54" s="8">
        <v>1.5599901676200001</v>
      </c>
      <c r="G54" s="1"/>
      <c r="H54" s="1"/>
      <c r="I54" s="1"/>
      <c r="J54" s="1"/>
      <c r="K54" s="1"/>
      <c r="L54" s="1"/>
    </row>
    <row r="55" spans="1:12" x14ac:dyDescent="0.2">
      <c r="A55" s="2" t="s">
        <v>0</v>
      </c>
      <c r="B55" s="29">
        <v>42494</v>
      </c>
      <c r="C55" s="11">
        <v>41.4478558681</v>
      </c>
      <c r="D55" s="11">
        <v>-71.449589320100003</v>
      </c>
      <c r="E55" s="8">
        <v>10.891999999999999</v>
      </c>
      <c r="F55" s="8">
        <v>1.7255096435499999</v>
      </c>
      <c r="G55" s="1"/>
      <c r="H55" s="1"/>
      <c r="I55" s="1"/>
      <c r="J55" s="1"/>
      <c r="K55" s="1"/>
      <c r="L55" s="1"/>
    </row>
    <row r="56" spans="1:12" x14ac:dyDescent="0.2">
      <c r="A56" s="2" t="s">
        <v>0</v>
      </c>
      <c r="B56" s="29">
        <v>42494</v>
      </c>
      <c r="C56" s="11">
        <v>41.4478465348</v>
      </c>
      <c r="D56" s="11">
        <v>-71.449443320100002</v>
      </c>
      <c r="E56" s="8">
        <v>22.771999999999998</v>
      </c>
      <c r="F56" s="8">
        <v>1.5063917636899999</v>
      </c>
      <c r="G56" s="1"/>
      <c r="H56" s="1"/>
      <c r="I56" s="1"/>
      <c r="J56" s="1"/>
      <c r="K56" s="1"/>
      <c r="L56" s="1"/>
    </row>
    <row r="57" spans="1:12" x14ac:dyDescent="0.2">
      <c r="A57" s="2" t="s">
        <v>0</v>
      </c>
      <c r="B57" s="29">
        <v>42494</v>
      </c>
      <c r="C57" s="11">
        <v>41.447820868100003</v>
      </c>
      <c r="D57" s="11">
        <v>-71.449344486800001</v>
      </c>
      <c r="E57" s="8">
        <v>22.052</v>
      </c>
      <c r="F57" s="8">
        <v>1.20935201645</v>
      </c>
      <c r="G57" s="1"/>
      <c r="H57" s="1"/>
      <c r="I57" s="1"/>
      <c r="J57" s="1"/>
      <c r="K57" s="1"/>
      <c r="L57" s="1"/>
    </row>
    <row r="58" spans="1:12" x14ac:dyDescent="0.2">
      <c r="A58" s="2" t="s">
        <v>0</v>
      </c>
      <c r="B58" s="29">
        <v>42494</v>
      </c>
      <c r="C58" s="11">
        <v>41.4477450348</v>
      </c>
      <c r="D58" s="11">
        <v>-71.449490820099996</v>
      </c>
      <c r="E58" s="8">
        <v>14.896999999999998</v>
      </c>
      <c r="F58" s="8">
        <v>1.53142273426</v>
      </c>
      <c r="G58" s="1"/>
      <c r="H58" s="1"/>
      <c r="I58" s="1"/>
      <c r="J58" s="1"/>
      <c r="K58" s="1"/>
      <c r="L58" s="1"/>
    </row>
    <row r="59" spans="1:12" x14ac:dyDescent="0.2">
      <c r="A59" s="2" t="s">
        <v>0</v>
      </c>
      <c r="B59" s="29">
        <v>42494</v>
      </c>
      <c r="C59" s="11">
        <v>41.447695701500002</v>
      </c>
      <c r="D59" s="11">
        <v>-71.4495601534</v>
      </c>
      <c r="E59" s="8">
        <v>7.202</v>
      </c>
      <c r="F59" s="8">
        <v>1.61801481247</v>
      </c>
      <c r="G59" s="1"/>
      <c r="H59" s="1"/>
      <c r="I59" s="1"/>
      <c r="J59" s="1"/>
      <c r="K59" s="1"/>
      <c r="L59" s="1"/>
    </row>
    <row r="60" spans="1:12" x14ac:dyDescent="0.2">
      <c r="A60" s="2" t="s">
        <v>0</v>
      </c>
      <c r="B60" s="29">
        <v>42494</v>
      </c>
      <c r="C60" s="11">
        <v>41.447685368199998</v>
      </c>
      <c r="D60" s="11">
        <v>-71.449472653499996</v>
      </c>
      <c r="E60" s="8">
        <v>9.1820000000000004</v>
      </c>
      <c r="F60" s="8">
        <v>1.5251694917700001</v>
      </c>
      <c r="G60" s="1"/>
      <c r="H60" s="1"/>
      <c r="I60" s="1"/>
      <c r="J60" s="1"/>
      <c r="K60" s="1"/>
      <c r="L60" s="1"/>
    </row>
    <row r="61" spans="1:12" x14ac:dyDescent="0.2">
      <c r="A61" s="2" t="s">
        <v>0</v>
      </c>
      <c r="B61" s="29">
        <v>42494</v>
      </c>
      <c r="C61" s="11">
        <v>41.447642201500003</v>
      </c>
      <c r="D61" s="11">
        <v>-71.449333153500007</v>
      </c>
      <c r="E61" s="8">
        <v>26.417000000000002</v>
      </c>
      <c r="F61" s="8">
        <v>1.3424326181399999</v>
      </c>
      <c r="G61" s="1"/>
      <c r="H61" s="1"/>
      <c r="I61" s="1"/>
      <c r="J61" s="1"/>
      <c r="K61" s="1"/>
      <c r="L61" s="1"/>
    </row>
    <row r="62" spans="1:12" x14ac:dyDescent="0.2">
      <c r="A62" s="2" t="s">
        <v>0</v>
      </c>
      <c r="B62" s="29">
        <v>42494</v>
      </c>
      <c r="C62" s="11">
        <v>41.447574201499997</v>
      </c>
      <c r="D62" s="11">
        <v>-71.4494349868</v>
      </c>
      <c r="E62" s="8">
        <v>14.896999999999998</v>
      </c>
      <c r="F62" s="8">
        <v>1.51245009899</v>
      </c>
      <c r="G62" s="1"/>
      <c r="H62" s="1"/>
      <c r="I62" s="1"/>
      <c r="J62" s="1"/>
      <c r="K62" s="1"/>
      <c r="L62" s="1"/>
    </row>
    <row r="63" spans="1:12" x14ac:dyDescent="0.2">
      <c r="A63" s="2" t="s">
        <v>0</v>
      </c>
      <c r="B63" s="29">
        <v>42494</v>
      </c>
      <c r="C63" s="11">
        <v>41.447540868200001</v>
      </c>
      <c r="D63" s="11">
        <v>-71.449579986800003</v>
      </c>
      <c r="E63" s="8">
        <v>7.5169999999999995</v>
      </c>
      <c r="F63" s="8">
        <v>1.6144151687599999</v>
      </c>
      <c r="G63" s="1"/>
      <c r="H63" s="1"/>
      <c r="I63" s="1"/>
      <c r="J63" s="1"/>
      <c r="K63" s="1"/>
      <c r="L63" s="1"/>
    </row>
    <row r="64" spans="1:12" x14ac:dyDescent="0.2">
      <c r="A64" s="2" t="s">
        <v>0</v>
      </c>
      <c r="B64" s="29">
        <v>42494</v>
      </c>
      <c r="C64" s="11">
        <v>41.447421201499999</v>
      </c>
      <c r="D64" s="11">
        <v>-71.449580820099996</v>
      </c>
      <c r="E64" s="8">
        <v>7.157</v>
      </c>
      <c r="F64" s="8">
        <v>1.7150038480800001</v>
      </c>
      <c r="G64" s="1"/>
      <c r="H64" s="1"/>
      <c r="I64" s="1"/>
      <c r="J64" s="1"/>
      <c r="K64" s="1"/>
      <c r="L64" s="1"/>
    </row>
    <row r="65" spans="1:12" x14ac:dyDescent="0.2">
      <c r="A65" s="2" t="s">
        <v>0</v>
      </c>
      <c r="B65" s="29">
        <v>42494</v>
      </c>
      <c r="C65" s="11">
        <v>41.447429368199998</v>
      </c>
      <c r="D65" s="11">
        <v>-71.449445486800002</v>
      </c>
      <c r="E65" s="8">
        <v>13.817</v>
      </c>
      <c r="F65" s="8">
        <v>1.5494686365100001</v>
      </c>
      <c r="G65" s="1"/>
      <c r="H65" s="1"/>
      <c r="I65" s="1"/>
      <c r="J65" s="1"/>
      <c r="K65" s="1"/>
      <c r="L65" s="1"/>
    </row>
    <row r="66" spans="1:12" x14ac:dyDescent="0.2">
      <c r="A66" s="2" t="s">
        <v>0</v>
      </c>
      <c r="B66" s="29">
        <v>42494</v>
      </c>
      <c r="C66" s="11">
        <v>41.447398034899997</v>
      </c>
      <c r="D66" s="11">
        <v>-71.449275486900007</v>
      </c>
      <c r="E66" s="8">
        <v>26.777000000000001</v>
      </c>
      <c r="F66" s="8">
        <v>1.46908557415</v>
      </c>
      <c r="G66" s="1"/>
      <c r="H66" s="1"/>
      <c r="I66" s="1"/>
      <c r="J66" s="1"/>
      <c r="K66" s="1"/>
      <c r="L66" s="1"/>
    </row>
    <row r="67" spans="1:12" x14ac:dyDescent="0.2">
      <c r="A67" s="2" t="s">
        <v>0</v>
      </c>
      <c r="B67" s="29">
        <v>42494</v>
      </c>
      <c r="C67" s="11">
        <v>41.447294701600001</v>
      </c>
      <c r="D67" s="11">
        <v>-71.449480320199996</v>
      </c>
      <c r="E67" s="8">
        <v>11.027000000000001</v>
      </c>
      <c r="F67" s="8">
        <v>1.58903706074</v>
      </c>
      <c r="G67" s="1"/>
      <c r="H67" s="1"/>
      <c r="I67" s="1"/>
      <c r="J67" s="1"/>
      <c r="K67" s="1"/>
      <c r="L67" s="1"/>
    </row>
    <row r="68" spans="1:12" x14ac:dyDescent="0.2">
      <c r="A68" s="2" t="s">
        <v>0</v>
      </c>
      <c r="B68" s="29">
        <v>42494</v>
      </c>
      <c r="C68" s="11">
        <v>41.447242701599997</v>
      </c>
      <c r="D68" s="11">
        <v>-71.449607153399995</v>
      </c>
      <c r="E68" s="8">
        <v>7.2469999999999999</v>
      </c>
      <c r="F68" s="8">
        <v>1.66978108883</v>
      </c>
      <c r="G68" s="1"/>
      <c r="H68" s="1"/>
      <c r="I68" s="1"/>
      <c r="J68" s="1"/>
      <c r="K68" s="1"/>
      <c r="L68" s="1"/>
    </row>
    <row r="69" spans="1:12" x14ac:dyDescent="0.2">
      <c r="A69" s="2" t="s">
        <v>0</v>
      </c>
      <c r="B69" s="29">
        <v>42494</v>
      </c>
      <c r="C69" s="11">
        <v>41.447202868300003</v>
      </c>
      <c r="D69" s="11">
        <v>-71.449505486800007</v>
      </c>
      <c r="E69" s="8">
        <v>16.471999999999998</v>
      </c>
      <c r="F69" s="8">
        <v>1.61232733727</v>
      </c>
      <c r="G69" s="1"/>
      <c r="H69" s="1"/>
      <c r="I69" s="1"/>
      <c r="J69" s="1"/>
      <c r="K69" s="1"/>
      <c r="L69" s="1"/>
    </row>
    <row r="70" spans="1:12" x14ac:dyDescent="0.2">
      <c r="A70" s="2" t="s">
        <v>0</v>
      </c>
      <c r="B70" s="29">
        <v>42494</v>
      </c>
      <c r="C70" s="11">
        <v>41.447141868300001</v>
      </c>
      <c r="D70" s="11">
        <v>-71.449348320200002</v>
      </c>
      <c r="E70" s="8">
        <v>23.716999999999999</v>
      </c>
      <c r="F70" s="8">
        <v>1.5048851966900001</v>
      </c>
      <c r="G70" s="1"/>
      <c r="H70" s="1"/>
      <c r="I70" s="1"/>
      <c r="J70" s="1"/>
      <c r="K70" s="1"/>
      <c r="L70" s="1"/>
    </row>
    <row r="71" spans="1:12" x14ac:dyDescent="0.2">
      <c r="A71" s="2" t="s">
        <v>0</v>
      </c>
      <c r="B71" s="29">
        <v>42494</v>
      </c>
      <c r="C71" s="11">
        <v>41.447089201600001</v>
      </c>
      <c r="D71" s="11">
        <v>-71.449480986799998</v>
      </c>
      <c r="E71" s="8">
        <v>17.506999999999998</v>
      </c>
      <c r="F71" s="8">
        <v>1.57598721981</v>
      </c>
      <c r="G71" s="1"/>
      <c r="H71" s="1"/>
      <c r="I71" s="1"/>
      <c r="J71" s="1"/>
      <c r="K71" s="1"/>
      <c r="L71" s="1"/>
    </row>
    <row r="72" spans="1:12" x14ac:dyDescent="0.2">
      <c r="A72" s="2" t="s">
        <v>0</v>
      </c>
      <c r="B72" s="29">
        <v>42494</v>
      </c>
      <c r="C72" s="11">
        <v>41.447084201599999</v>
      </c>
      <c r="D72" s="11">
        <v>-71.449520320100007</v>
      </c>
      <c r="E72" s="8">
        <v>12.106999999999999</v>
      </c>
      <c r="F72" s="8">
        <v>1.5867946147900001</v>
      </c>
      <c r="G72" s="1"/>
      <c r="H72" s="1"/>
      <c r="I72" s="1"/>
      <c r="J72" s="1"/>
      <c r="K72" s="1"/>
      <c r="L72" s="1"/>
    </row>
    <row r="73" spans="1:12" x14ac:dyDescent="0.2">
      <c r="A73" s="2" t="s">
        <v>0</v>
      </c>
      <c r="B73" s="29">
        <v>42494</v>
      </c>
      <c r="C73" s="11">
        <v>41.446993201600002</v>
      </c>
      <c r="D73" s="11">
        <v>-71.449423153500007</v>
      </c>
      <c r="E73" s="8">
        <v>19.891999999999999</v>
      </c>
      <c r="F73" s="8">
        <v>1.4566742181800001</v>
      </c>
      <c r="G73" s="1"/>
      <c r="H73" s="1"/>
      <c r="I73" s="1"/>
      <c r="J73" s="1"/>
      <c r="K73" s="1"/>
      <c r="L73" s="1"/>
    </row>
    <row r="74" spans="1:12" x14ac:dyDescent="0.2">
      <c r="A74" s="2" t="s">
        <v>0</v>
      </c>
      <c r="B74" s="29">
        <v>42494</v>
      </c>
      <c r="C74" s="11">
        <v>41.446925035</v>
      </c>
      <c r="D74" s="11">
        <v>-71.449375653499999</v>
      </c>
      <c r="E74" s="8">
        <v>22.006999999999998</v>
      </c>
      <c r="F74" s="8">
        <v>1.3012920618099999</v>
      </c>
      <c r="G74" s="1"/>
      <c r="H74" s="1"/>
      <c r="I74" s="1"/>
      <c r="J74" s="1"/>
      <c r="K74" s="1"/>
      <c r="L74" s="1"/>
    </row>
    <row r="75" spans="1:12" x14ac:dyDescent="0.2">
      <c r="A75" s="2" t="s">
        <v>0</v>
      </c>
      <c r="B75" s="29">
        <v>42494</v>
      </c>
      <c r="C75" s="11">
        <v>41.446964701600002</v>
      </c>
      <c r="D75" s="11">
        <v>-71.449512153499995</v>
      </c>
      <c r="E75" s="8">
        <v>17.462</v>
      </c>
      <c r="F75" s="8">
        <v>1.50004756451</v>
      </c>
      <c r="G75" s="1"/>
      <c r="H75" s="1"/>
      <c r="I75" s="1"/>
      <c r="J75" s="1"/>
      <c r="K75" s="1"/>
      <c r="L75" s="1"/>
    </row>
    <row r="76" spans="1:12" x14ac:dyDescent="0.2">
      <c r="A76" s="2" t="s">
        <v>0</v>
      </c>
      <c r="B76" s="29">
        <v>42494</v>
      </c>
      <c r="C76" s="11">
        <v>41.446926535000003</v>
      </c>
      <c r="D76" s="11">
        <v>-71.449548986799996</v>
      </c>
      <c r="E76" s="8">
        <v>13.501999999999999</v>
      </c>
      <c r="F76" s="8">
        <v>1.54263484478</v>
      </c>
      <c r="G76" s="1"/>
      <c r="H76" s="1"/>
      <c r="I76" s="1"/>
      <c r="J76" s="1"/>
      <c r="K76" s="1"/>
      <c r="L76" s="1"/>
    </row>
    <row r="77" spans="1:12" x14ac:dyDescent="0.2">
      <c r="A77" s="2" t="s">
        <v>0</v>
      </c>
      <c r="B77" s="29">
        <v>42494</v>
      </c>
      <c r="C77" s="11">
        <v>41.446843368300001</v>
      </c>
      <c r="D77" s="11">
        <v>-71.449554820200007</v>
      </c>
      <c r="E77" s="8">
        <v>19.126999999999999</v>
      </c>
      <c r="F77" s="8">
        <v>1.3964632749599999</v>
      </c>
      <c r="G77" s="1"/>
      <c r="H77" s="1"/>
      <c r="I77" s="1"/>
      <c r="J77" s="1"/>
      <c r="K77" s="1"/>
      <c r="L77" s="1"/>
    </row>
    <row r="78" spans="1:12" x14ac:dyDescent="0.2">
      <c r="A78" s="2" t="s">
        <v>0</v>
      </c>
      <c r="B78" s="29">
        <v>42494</v>
      </c>
      <c r="C78" s="11">
        <v>41.446784701699997</v>
      </c>
      <c r="D78" s="11">
        <v>-71.449520986799996</v>
      </c>
      <c r="E78" s="8">
        <v>20.971999999999998</v>
      </c>
      <c r="F78" s="8">
        <v>1.33613145351</v>
      </c>
      <c r="G78" s="1"/>
      <c r="H78" s="1"/>
      <c r="I78" s="1"/>
      <c r="J78" s="1"/>
      <c r="K78" s="1"/>
      <c r="L78" s="1"/>
    </row>
    <row r="79" spans="1:12" x14ac:dyDescent="0.2">
      <c r="A79" s="2" t="s">
        <v>0</v>
      </c>
      <c r="B79" s="29">
        <v>42494</v>
      </c>
      <c r="C79" s="11">
        <v>41.446864034999997</v>
      </c>
      <c r="D79" s="11">
        <v>-71.449631653500006</v>
      </c>
      <c r="E79" s="8">
        <v>21.106999999999999</v>
      </c>
      <c r="F79" s="8">
        <v>1.50708663464</v>
      </c>
      <c r="G79" s="1"/>
      <c r="H79" s="1"/>
      <c r="I79" s="1"/>
      <c r="J79" s="1"/>
      <c r="K79" s="1"/>
      <c r="L79" s="1"/>
    </row>
    <row r="80" spans="1:12" x14ac:dyDescent="0.2">
      <c r="A80" s="2" t="s">
        <v>0</v>
      </c>
      <c r="B80" s="29">
        <v>42494</v>
      </c>
      <c r="C80" s="11">
        <v>41.446868535</v>
      </c>
      <c r="D80" s="11">
        <v>-71.449711320099993</v>
      </c>
      <c r="E80" s="8">
        <v>15.707000000000001</v>
      </c>
      <c r="F80" s="8">
        <v>1.48297810555</v>
      </c>
      <c r="G80" s="1"/>
      <c r="H80" s="1"/>
      <c r="I80" s="1"/>
      <c r="J80" s="1"/>
      <c r="K80" s="1"/>
      <c r="L80" s="1"/>
    </row>
    <row r="81" spans="1:12" x14ac:dyDescent="0.2">
      <c r="A81" s="2" t="s">
        <v>0</v>
      </c>
      <c r="B81" s="29">
        <v>42494</v>
      </c>
      <c r="C81" s="11">
        <v>41.446762701700003</v>
      </c>
      <c r="D81" s="11">
        <v>-71.449788653400006</v>
      </c>
      <c r="E81" s="8">
        <v>23.356999999999999</v>
      </c>
      <c r="F81" s="8">
        <v>1.4466292858100001</v>
      </c>
      <c r="G81" s="1"/>
      <c r="H81" s="1"/>
      <c r="I81" s="1"/>
      <c r="J81" s="1"/>
      <c r="K81" s="1"/>
      <c r="L81" s="1"/>
    </row>
    <row r="82" spans="1:12" x14ac:dyDescent="0.2">
      <c r="A82" s="2" t="s">
        <v>0</v>
      </c>
      <c r="B82" s="29">
        <v>42494</v>
      </c>
      <c r="C82" s="11">
        <v>41.446713868400003</v>
      </c>
      <c r="D82" s="11">
        <v>-71.449864653399999</v>
      </c>
      <c r="E82" s="8">
        <v>22.681999999999999</v>
      </c>
      <c r="F82" s="8">
        <v>1.4027820825599999</v>
      </c>
      <c r="G82" s="1"/>
      <c r="H82" s="1"/>
      <c r="I82" s="1"/>
      <c r="J82" s="1"/>
      <c r="K82" s="1"/>
      <c r="L82" s="1"/>
    </row>
    <row r="83" spans="1:12" x14ac:dyDescent="0.2">
      <c r="A83" s="2" t="s">
        <v>0</v>
      </c>
      <c r="B83" s="29">
        <v>42494</v>
      </c>
      <c r="C83" s="11">
        <v>41.4467988683</v>
      </c>
      <c r="D83" s="11">
        <v>-71.449933153399996</v>
      </c>
      <c r="E83" s="8">
        <v>13.276999999999999</v>
      </c>
      <c r="F83" s="8">
        <v>1.4714329242699999</v>
      </c>
      <c r="G83" s="1"/>
      <c r="H83" s="1"/>
      <c r="I83" s="1"/>
      <c r="J83" s="1"/>
      <c r="K83" s="1"/>
      <c r="L83" s="1"/>
    </row>
    <row r="84" spans="1:12" x14ac:dyDescent="0.2">
      <c r="A84" s="2" t="s">
        <v>0</v>
      </c>
      <c r="B84" s="29">
        <v>42494</v>
      </c>
      <c r="C84" s="11">
        <v>41.446872534999997</v>
      </c>
      <c r="D84" s="11">
        <v>-71.449993820000003</v>
      </c>
      <c r="E84" s="8">
        <v>10.352</v>
      </c>
      <c r="F84" s="8">
        <v>1.6380314827</v>
      </c>
      <c r="G84" s="1"/>
      <c r="H84" s="1"/>
      <c r="I84" s="1"/>
      <c r="J84" s="1"/>
      <c r="K84" s="1"/>
      <c r="L84" s="1"/>
    </row>
    <row r="85" spans="1:12" x14ac:dyDescent="0.2">
      <c r="A85" s="2" t="s">
        <v>0</v>
      </c>
      <c r="B85" s="29">
        <v>42494</v>
      </c>
      <c r="C85" s="11">
        <v>41.446811201700001</v>
      </c>
      <c r="D85" s="11">
        <v>-71.450067486699993</v>
      </c>
      <c r="E85" s="8">
        <v>14.986999999999998</v>
      </c>
      <c r="F85" s="8">
        <v>1.52358448505</v>
      </c>
      <c r="G85" s="1"/>
      <c r="H85" s="1"/>
      <c r="I85" s="1"/>
      <c r="J85" s="1"/>
      <c r="K85" s="1"/>
      <c r="L85" s="1"/>
    </row>
    <row r="86" spans="1:12" x14ac:dyDescent="0.2">
      <c r="A86" s="2" t="s">
        <v>0</v>
      </c>
      <c r="B86" s="29">
        <v>42494</v>
      </c>
      <c r="C86" s="11">
        <v>41.446744035000002</v>
      </c>
      <c r="D86" s="11">
        <v>-71.450105486599995</v>
      </c>
      <c r="E86" s="8">
        <v>21.422000000000001</v>
      </c>
      <c r="F86" s="8">
        <v>1.44979906082</v>
      </c>
      <c r="G86" s="1"/>
      <c r="H86" s="1"/>
      <c r="I86" s="1"/>
      <c r="J86" s="1"/>
      <c r="K86" s="1"/>
      <c r="L86" s="1"/>
    </row>
    <row r="87" spans="1:12" x14ac:dyDescent="0.2">
      <c r="A87" s="2" t="s">
        <v>0</v>
      </c>
      <c r="B87" s="29">
        <v>42494</v>
      </c>
      <c r="C87" s="11">
        <v>41.4466652017</v>
      </c>
      <c r="D87" s="11">
        <v>-71.450149486599997</v>
      </c>
      <c r="E87" s="8">
        <v>19.756999999999998</v>
      </c>
      <c r="F87" s="8">
        <v>1.3589038848899999</v>
      </c>
      <c r="G87" s="1"/>
      <c r="H87" s="1"/>
      <c r="I87" s="1"/>
      <c r="J87" s="1"/>
      <c r="K87" s="1"/>
      <c r="L87" s="1"/>
    </row>
    <row r="88" spans="1:12" x14ac:dyDescent="0.2">
      <c r="A88" s="2" t="s">
        <v>0</v>
      </c>
      <c r="B88" s="29">
        <v>42494</v>
      </c>
      <c r="C88" s="11">
        <v>41.446836701700001</v>
      </c>
      <c r="D88" s="11">
        <v>-71.4501956533</v>
      </c>
      <c r="E88" s="8">
        <v>18.766999999999999</v>
      </c>
      <c r="F88" s="8">
        <v>1.5050525665300001</v>
      </c>
      <c r="G88" s="1"/>
      <c r="H88" s="1"/>
      <c r="I88" s="1"/>
      <c r="J88" s="1"/>
      <c r="K88" s="1"/>
      <c r="L88" s="1"/>
    </row>
    <row r="89" spans="1:12" x14ac:dyDescent="0.2">
      <c r="A89" s="2" t="s">
        <v>0</v>
      </c>
      <c r="B89" s="29">
        <v>42494</v>
      </c>
      <c r="C89" s="11">
        <v>41.446934368299999</v>
      </c>
      <c r="D89" s="11">
        <v>-71.450228653300002</v>
      </c>
      <c r="E89" s="8">
        <v>11.972</v>
      </c>
      <c r="F89" s="8">
        <v>1.65608692169</v>
      </c>
      <c r="G89" s="1"/>
      <c r="H89" s="1"/>
      <c r="I89" s="1"/>
      <c r="J89" s="1"/>
      <c r="K89" s="1"/>
      <c r="L89" s="1"/>
    </row>
    <row r="90" spans="1:12" x14ac:dyDescent="0.2">
      <c r="A90" s="2" t="s">
        <v>0</v>
      </c>
      <c r="B90" s="29">
        <v>42494</v>
      </c>
      <c r="C90" s="11">
        <v>41.446958201699999</v>
      </c>
      <c r="D90" s="11">
        <v>-71.450317486599999</v>
      </c>
      <c r="E90" s="8">
        <v>9.3620000000000001</v>
      </c>
      <c r="F90" s="8">
        <v>1.7275006771100001</v>
      </c>
      <c r="G90" s="1"/>
      <c r="H90" s="1"/>
      <c r="I90" s="1"/>
      <c r="J90" s="1"/>
      <c r="K90" s="1"/>
      <c r="L90" s="1"/>
    </row>
    <row r="91" spans="1:12" x14ac:dyDescent="0.2">
      <c r="A91" s="2" t="s">
        <v>0</v>
      </c>
      <c r="B91" s="29">
        <v>42494</v>
      </c>
      <c r="C91" s="11">
        <v>41.446846868400002</v>
      </c>
      <c r="D91" s="11">
        <v>-71.450390319899995</v>
      </c>
      <c r="E91" s="8">
        <v>15.571999999999999</v>
      </c>
      <c r="F91" s="8">
        <v>1.53381824493</v>
      </c>
      <c r="G91" s="1"/>
      <c r="H91" s="1"/>
      <c r="I91" s="1"/>
      <c r="J91" s="1"/>
      <c r="K91" s="1"/>
      <c r="L91" s="1"/>
    </row>
    <row r="92" spans="1:12" x14ac:dyDescent="0.2">
      <c r="A92" s="2" t="s">
        <v>0</v>
      </c>
      <c r="B92" s="29">
        <v>42494</v>
      </c>
      <c r="C92" s="11">
        <v>41.4467433684</v>
      </c>
      <c r="D92" s="11">
        <v>-71.450424986499996</v>
      </c>
      <c r="E92" s="8">
        <v>24.797000000000001</v>
      </c>
      <c r="F92" s="8">
        <v>1.45317709446</v>
      </c>
      <c r="G92" s="1"/>
      <c r="H92" s="1"/>
      <c r="I92" s="1"/>
      <c r="J92" s="1"/>
      <c r="K92" s="1"/>
      <c r="L92" s="1"/>
    </row>
    <row r="93" spans="1:12" x14ac:dyDescent="0.2">
      <c r="A93" s="2" t="s">
        <v>0</v>
      </c>
      <c r="B93" s="29">
        <v>42494</v>
      </c>
      <c r="C93" s="11">
        <v>41.4466750351</v>
      </c>
      <c r="D93" s="11">
        <v>-71.450526819800004</v>
      </c>
      <c r="E93" s="8">
        <v>15.707000000000001</v>
      </c>
      <c r="F93" s="8">
        <v>1.3601554632199999</v>
      </c>
      <c r="G93" s="1"/>
      <c r="H93" s="1"/>
      <c r="I93" s="1"/>
      <c r="J93" s="1"/>
      <c r="K93" s="1"/>
      <c r="L93" s="1"/>
    </row>
    <row r="94" spans="1:12" x14ac:dyDescent="0.2">
      <c r="A94" s="2" t="s">
        <v>0</v>
      </c>
      <c r="B94" s="29">
        <v>42494</v>
      </c>
      <c r="C94" s="11">
        <v>41.446612368399997</v>
      </c>
      <c r="D94" s="11">
        <v>-71.450620319799995</v>
      </c>
      <c r="E94" s="8">
        <v>7.9669999999999996</v>
      </c>
      <c r="F94" s="8">
        <v>1.5633254051200001</v>
      </c>
      <c r="G94" s="1"/>
      <c r="H94" s="1"/>
      <c r="I94" s="1"/>
      <c r="J94" s="1"/>
      <c r="K94" s="1"/>
      <c r="L94" s="1"/>
    </row>
    <row r="95" spans="1:12" x14ac:dyDescent="0.2">
      <c r="A95" s="2" t="s">
        <v>0</v>
      </c>
      <c r="B95" s="29">
        <v>42494</v>
      </c>
      <c r="C95" s="11">
        <v>41.446758035099997</v>
      </c>
      <c r="D95" s="11">
        <v>-71.450574653199993</v>
      </c>
      <c r="E95" s="8">
        <v>10.216999999999999</v>
      </c>
      <c r="F95" s="8">
        <v>1.58655464649</v>
      </c>
      <c r="G95" s="1"/>
      <c r="H95" s="1"/>
      <c r="I95" s="1"/>
      <c r="J95" s="1"/>
      <c r="K95" s="1"/>
      <c r="L95" s="1"/>
    </row>
    <row r="96" spans="1:12" x14ac:dyDescent="0.2">
      <c r="A96" s="2" t="s">
        <v>0</v>
      </c>
      <c r="B96" s="29">
        <v>42494</v>
      </c>
      <c r="C96" s="11">
        <v>41.446871701699997</v>
      </c>
      <c r="D96" s="11">
        <v>-71.450538319800003</v>
      </c>
      <c r="E96" s="8">
        <v>13.007</v>
      </c>
      <c r="F96" s="8">
        <v>1.6485245227800001</v>
      </c>
      <c r="G96" s="1"/>
      <c r="H96" s="1"/>
      <c r="I96" s="1"/>
      <c r="J96" s="1"/>
      <c r="K96" s="1"/>
      <c r="L96" s="1"/>
    </row>
    <row r="97" spans="1:12" x14ac:dyDescent="0.2">
      <c r="A97" s="2" t="s">
        <v>0</v>
      </c>
      <c r="B97" s="29">
        <v>42494</v>
      </c>
      <c r="C97" s="11">
        <v>41.4469437017</v>
      </c>
      <c r="D97" s="11">
        <v>-71.450480986499997</v>
      </c>
      <c r="E97" s="8">
        <v>13.276999999999999</v>
      </c>
      <c r="F97" s="8">
        <v>1.66398155689</v>
      </c>
      <c r="G97" s="1"/>
      <c r="H97" s="1"/>
      <c r="I97" s="1"/>
      <c r="J97" s="1"/>
      <c r="K97" s="1"/>
      <c r="L97" s="1"/>
    </row>
    <row r="98" spans="1:12" x14ac:dyDescent="0.2">
      <c r="A98" s="2" t="s">
        <v>0</v>
      </c>
      <c r="B98" s="29">
        <v>42494</v>
      </c>
      <c r="C98" s="11">
        <v>41.447017868300001</v>
      </c>
      <c r="D98" s="11">
        <v>-71.450482986500006</v>
      </c>
      <c r="E98" s="8">
        <v>10.262</v>
      </c>
      <c r="F98" s="8">
        <v>1.8460575342200001</v>
      </c>
      <c r="G98" s="1"/>
      <c r="H98" s="1"/>
      <c r="I98" s="1"/>
      <c r="J98" s="1"/>
      <c r="K98" s="1"/>
      <c r="L98" s="1"/>
    </row>
    <row r="99" spans="1:12" x14ac:dyDescent="0.2">
      <c r="A99" s="2" t="s">
        <v>0</v>
      </c>
      <c r="B99" s="29">
        <v>42494</v>
      </c>
      <c r="C99" s="11">
        <v>41.446996534999997</v>
      </c>
      <c r="D99" s="11">
        <v>-71.450654153100004</v>
      </c>
      <c r="E99" s="8">
        <v>9.3620000000000001</v>
      </c>
      <c r="F99" s="8">
        <v>1.8239481449099999</v>
      </c>
      <c r="G99" s="1"/>
      <c r="H99" s="1"/>
      <c r="I99" s="1"/>
      <c r="J99" s="1"/>
      <c r="K99" s="1"/>
      <c r="L99" s="1"/>
    </row>
    <row r="100" spans="1:12" x14ac:dyDescent="0.2">
      <c r="A100" s="2" t="s">
        <v>0</v>
      </c>
      <c r="B100" s="29">
        <v>42494</v>
      </c>
      <c r="C100" s="11">
        <v>41.447007034999999</v>
      </c>
      <c r="D100" s="11">
        <v>-71.450821319699998</v>
      </c>
      <c r="E100" s="8">
        <v>7.8319999999999999</v>
      </c>
      <c r="F100" s="8">
        <v>1.86834871769</v>
      </c>
      <c r="G100" s="1"/>
      <c r="H100" s="1"/>
      <c r="I100" s="1"/>
      <c r="J100" s="1"/>
      <c r="K100" s="1"/>
      <c r="L100" s="1"/>
    </row>
    <row r="101" spans="1:12" x14ac:dyDescent="0.2">
      <c r="A101" s="2" t="s">
        <v>0</v>
      </c>
      <c r="B101" s="29">
        <v>42494</v>
      </c>
      <c r="C101" s="11">
        <v>41.447081535000002</v>
      </c>
      <c r="D101" s="11">
        <v>-71.450755653100003</v>
      </c>
      <c r="E101" s="8">
        <v>9.407</v>
      </c>
      <c r="F101" s="8">
        <v>1.90038716793</v>
      </c>
      <c r="G101" s="1"/>
      <c r="H101" s="1"/>
      <c r="I101" s="1"/>
      <c r="J101" s="1"/>
      <c r="K101" s="1"/>
      <c r="L101" s="1"/>
    </row>
    <row r="102" spans="1:12" x14ac:dyDescent="0.2">
      <c r="A102" s="2" t="s">
        <v>0</v>
      </c>
      <c r="B102" s="29">
        <v>42522</v>
      </c>
      <c r="C102" s="11">
        <v>41.447945368100001</v>
      </c>
      <c r="D102" s="11">
        <v>-71.449448486799994</v>
      </c>
      <c r="E102" s="8">
        <v>22.384799999999998</v>
      </c>
      <c r="F102" s="8">
        <v>1.65560770035</v>
      </c>
      <c r="G102" s="1"/>
      <c r="H102" s="1"/>
      <c r="I102" s="1"/>
      <c r="J102" s="1"/>
      <c r="K102" s="1"/>
      <c r="L102" s="1"/>
    </row>
    <row r="103" spans="1:12" x14ac:dyDescent="0.2">
      <c r="A103" s="2" t="s">
        <v>0</v>
      </c>
      <c r="B103" s="29">
        <v>42522</v>
      </c>
      <c r="C103" s="11">
        <v>41.447883534799999</v>
      </c>
      <c r="D103" s="11">
        <v>-71.449494653499997</v>
      </c>
      <c r="E103" s="8">
        <v>12.0228</v>
      </c>
      <c r="F103" s="8">
        <v>1.6113644838300001</v>
      </c>
      <c r="G103" s="1"/>
      <c r="H103" s="1"/>
      <c r="I103" s="1"/>
      <c r="J103" s="1"/>
      <c r="K103" s="1"/>
      <c r="L103" s="1"/>
    </row>
    <row r="104" spans="1:12" x14ac:dyDescent="0.2">
      <c r="A104" s="2" t="s">
        <v>0</v>
      </c>
      <c r="B104" s="29">
        <v>42522</v>
      </c>
      <c r="C104" s="11">
        <v>41.447753868200003</v>
      </c>
      <c r="D104" s="11">
        <v>-71.449555653399997</v>
      </c>
      <c r="E104" s="8">
        <v>3.4192</v>
      </c>
      <c r="F104" s="8">
        <v>1.6043705940199999</v>
      </c>
      <c r="G104" s="1"/>
      <c r="H104" s="1"/>
      <c r="I104" s="1"/>
      <c r="J104" s="1"/>
      <c r="K104" s="1"/>
      <c r="L104" s="1"/>
    </row>
    <row r="105" spans="1:12" x14ac:dyDescent="0.2">
      <c r="A105" s="2" t="s">
        <v>0</v>
      </c>
      <c r="B105" s="29">
        <v>42522</v>
      </c>
      <c r="C105" s="11">
        <v>41.447735868199999</v>
      </c>
      <c r="D105" s="11">
        <v>-71.449559820100006</v>
      </c>
      <c r="E105" s="8">
        <v>15.916399999999999</v>
      </c>
      <c r="F105" s="8">
        <v>1.49937939644</v>
      </c>
      <c r="G105" s="1"/>
      <c r="H105" s="1"/>
      <c r="I105" s="1"/>
      <c r="J105" s="1"/>
      <c r="K105" s="1"/>
      <c r="L105" s="1"/>
    </row>
    <row r="106" spans="1:12" x14ac:dyDescent="0.2">
      <c r="A106" s="2" t="s">
        <v>0</v>
      </c>
      <c r="B106" s="29">
        <v>42522</v>
      </c>
      <c r="C106" s="11">
        <v>41.447727201500001</v>
      </c>
      <c r="D106" s="11">
        <v>-71.449445820099996</v>
      </c>
      <c r="E106" s="8">
        <v>27.345999999999997</v>
      </c>
      <c r="F106" s="8">
        <v>1.2914243936500001</v>
      </c>
      <c r="G106" s="1"/>
      <c r="H106" s="1"/>
      <c r="I106" s="1"/>
      <c r="J106" s="1"/>
      <c r="K106" s="1"/>
      <c r="L106" s="1"/>
    </row>
    <row r="107" spans="1:12" x14ac:dyDescent="0.2">
      <c r="A107" s="2" t="s">
        <v>0</v>
      </c>
      <c r="B107" s="29">
        <v>42522</v>
      </c>
      <c r="C107" s="11">
        <v>41.447595701499999</v>
      </c>
      <c r="D107" s="11">
        <v>-71.449326653499995</v>
      </c>
      <c r="E107" s="8">
        <v>3.2935999999999996</v>
      </c>
      <c r="F107" s="8">
        <v>1.6542664766299999</v>
      </c>
      <c r="G107" s="1"/>
      <c r="H107" s="1"/>
      <c r="I107" s="1"/>
      <c r="J107" s="1"/>
      <c r="K107" s="1"/>
      <c r="L107" s="1"/>
    </row>
    <row r="108" spans="1:12" x14ac:dyDescent="0.2">
      <c r="A108" s="2" t="s">
        <v>0</v>
      </c>
      <c r="B108" s="29">
        <v>42522</v>
      </c>
      <c r="C108" s="11">
        <v>41.447507534899998</v>
      </c>
      <c r="D108" s="11">
        <v>-71.449534653499995</v>
      </c>
      <c r="E108" s="8">
        <v>31.113999999999997</v>
      </c>
      <c r="F108" s="8">
        <v>1.5456424951600001</v>
      </c>
      <c r="G108" s="1"/>
      <c r="H108" s="1"/>
      <c r="I108" s="1"/>
      <c r="J108" s="1"/>
      <c r="K108" s="1"/>
      <c r="L108" s="1"/>
    </row>
    <row r="109" spans="1:12" x14ac:dyDescent="0.2">
      <c r="A109" s="2" t="s">
        <v>0</v>
      </c>
      <c r="B109" s="29">
        <v>42522</v>
      </c>
      <c r="C109" s="11">
        <v>41.447471534899996</v>
      </c>
      <c r="D109" s="11">
        <v>-71.449398153499999</v>
      </c>
      <c r="E109" s="8">
        <v>30.925599999999996</v>
      </c>
      <c r="F109" s="8">
        <v>1.28145503998</v>
      </c>
      <c r="G109" s="1"/>
      <c r="H109" s="1"/>
      <c r="I109" s="1"/>
      <c r="J109" s="1"/>
      <c r="K109" s="1"/>
      <c r="L109" s="1"/>
    </row>
    <row r="110" spans="1:12" x14ac:dyDescent="0.2">
      <c r="A110" s="2" t="s">
        <v>0</v>
      </c>
      <c r="B110" s="29">
        <v>42522</v>
      </c>
      <c r="C110" s="11">
        <v>41.4474258682</v>
      </c>
      <c r="D110" s="11">
        <v>-71.449279986899995</v>
      </c>
      <c r="E110" s="8">
        <v>29.543999999999997</v>
      </c>
      <c r="F110" s="8">
        <v>1.5569953918499999</v>
      </c>
      <c r="G110" s="1"/>
      <c r="H110" s="1"/>
      <c r="I110" s="1"/>
      <c r="J110" s="1"/>
      <c r="K110" s="1"/>
      <c r="L110" s="1"/>
    </row>
    <row r="111" spans="1:12" x14ac:dyDescent="0.2">
      <c r="A111" s="2" t="s">
        <v>0</v>
      </c>
      <c r="B111" s="29">
        <v>42522</v>
      </c>
      <c r="C111" s="11">
        <v>41.4473715349</v>
      </c>
      <c r="D111" s="11">
        <v>-71.449412820199996</v>
      </c>
      <c r="E111" s="8">
        <v>4.0472000000000001</v>
      </c>
      <c r="F111" s="8">
        <v>1.6867722272900001</v>
      </c>
      <c r="G111" s="1"/>
      <c r="H111" s="1"/>
      <c r="I111" s="1"/>
      <c r="J111" s="1"/>
      <c r="K111" s="1"/>
      <c r="L111" s="1"/>
    </row>
    <row r="112" spans="1:12" x14ac:dyDescent="0.2">
      <c r="A112" s="2" t="s">
        <v>0</v>
      </c>
      <c r="B112" s="29">
        <v>42522</v>
      </c>
      <c r="C112" s="11">
        <v>41.447287368200001</v>
      </c>
      <c r="D112" s="11">
        <v>-71.449555986799993</v>
      </c>
      <c r="E112" s="8">
        <v>9.4480000000000004</v>
      </c>
      <c r="F112" s="8">
        <v>1.5782158374799999</v>
      </c>
      <c r="G112" s="1"/>
      <c r="H112" s="1"/>
      <c r="I112" s="1"/>
      <c r="J112" s="1"/>
      <c r="K112" s="1"/>
      <c r="L112" s="1"/>
    </row>
    <row r="113" spans="1:12" x14ac:dyDescent="0.2">
      <c r="A113" s="2" t="s">
        <v>0</v>
      </c>
      <c r="B113" s="29">
        <v>42522</v>
      </c>
      <c r="C113" s="11">
        <v>41.447171868300003</v>
      </c>
      <c r="D113" s="11">
        <v>-71.449398153499999</v>
      </c>
      <c r="E113" s="8">
        <v>27.157599999999995</v>
      </c>
      <c r="F113" s="8">
        <v>1.4836626052899999</v>
      </c>
      <c r="G113" s="1"/>
      <c r="H113" s="1"/>
      <c r="I113" s="1"/>
      <c r="J113" s="1"/>
      <c r="K113" s="1"/>
      <c r="L113" s="1"/>
    </row>
    <row r="114" spans="1:12" x14ac:dyDescent="0.2">
      <c r="A114" s="2" t="s">
        <v>0</v>
      </c>
      <c r="B114" s="29">
        <v>42522</v>
      </c>
      <c r="C114" s="11">
        <v>41.447110368300002</v>
      </c>
      <c r="D114" s="11">
        <v>-71.4493026536</v>
      </c>
      <c r="E114" s="8">
        <v>24.205999999999996</v>
      </c>
      <c r="F114" s="8">
        <v>1.58657217026</v>
      </c>
      <c r="G114" s="1"/>
      <c r="H114" s="1"/>
      <c r="I114" s="1"/>
      <c r="J114" s="1"/>
      <c r="K114" s="1"/>
      <c r="L114" s="1"/>
    </row>
    <row r="115" spans="1:12" x14ac:dyDescent="0.2">
      <c r="A115" s="2" t="s">
        <v>0</v>
      </c>
      <c r="B115" s="29">
        <v>42522</v>
      </c>
      <c r="C115" s="11">
        <v>41.447073201599999</v>
      </c>
      <c r="D115" s="11">
        <v>-71.449451486800001</v>
      </c>
      <c r="E115" s="8">
        <v>11.8972</v>
      </c>
      <c r="F115" s="8">
        <v>1.60184633732</v>
      </c>
      <c r="G115" s="1"/>
      <c r="H115" s="1"/>
      <c r="I115" s="1"/>
      <c r="J115" s="1"/>
      <c r="K115" s="1"/>
      <c r="L115" s="1"/>
    </row>
    <row r="116" spans="1:12" x14ac:dyDescent="0.2">
      <c r="A116" s="2" t="s">
        <v>0</v>
      </c>
      <c r="B116" s="29">
        <v>42522</v>
      </c>
      <c r="C116" s="11">
        <v>41.447051868300001</v>
      </c>
      <c r="D116" s="11">
        <v>-71.449555653499999</v>
      </c>
      <c r="E116" s="8">
        <v>18.177199999999999</v>
      </c>
      <c r="F116" s="8">
        <v>1.56052815914</v>
      </c>
      <c r="G116" s="1"/>
      <c r="H116" s="1"/>
      <c r="I116" s="1"/>
      <c r="J116" s="1"/>
      <c r="K116" s="1"/>
      <c r="L116" s="1"/>
    </row>
    <row r="117" spans="1:12" x14ac:dyDescent="0.2">
      <c r="A117" s="2" t="s">
        <v>0</v>
      </c>
      <c r="B117" s="29">
        <v>42522</v>
      </c>
      <c r="C117" s="11">
        <v>41.446985701599999</v>
      </c>
      <c r="D117" s="11">
        <v>-71.449450486800004</v>
      </c>
      <c r="E117" s="8">
        <v>23.766399999999997</v>
      </c>
      <c r="F117" s="8">
        <v>1.4171401262300001</v>
      </c>
      <c r="G117" s="1"/>
      <c r="H117" s="1"/>
      <c r="I117" s="1"/>
      <c r="J117" s="1"/>
      <c r="K117" s="1"/>
      <c r="L117" s="1"/>
    </row>
    <row r="118" spans="1:12" x14ac:dyDescent="0.2">
      <c r="A118" s="2" t="s">
        <v>0</v>
      </c>
      <c r="B118" s="29">
        <v>42522</v>
      </c>
      <c r="C118" s="11">
        <v>41.4469797016</v>
      </c>
      <c r="D118" s="11">
        <v>-71.449353153499999</v>
      </c>
      <c r="E118" s="8">
        <v>18.553999999999998</v>
      </c>
      <c r="F118" s="8">
        <v>1.5168144702899999</v>
      </c>
      <c r="G118" s="1"/>
      <c r="H118" s="1"/>
      <c r="I118" s="1"/>
      <c r="J118" s="1"/>
      <c r="K118" s="1"/>
      <c r="L118" s="1"/>
    </row>
    <row r="119" spans="1:12" x14ac:dyDescent="0.2">
      <c r="A119" s="2" t="s">
        <v>0</v>
      </c>
      <c r="B119" s="29">
        <v>42522</v>
      </c>
      <c r="C119" s="11">
        <v>41.446836535000003</v>
      </c>
      <c r="D119" s="11">
        <v>-71.449509986799995</v>
      </c>
      <c r="E119" s="8">
        <v>23.829199999999997</v>
      </c>
      <c r="F119" s="8">
        <v>1.3416774272900001</v>
      </c>
      <c r="G119" s="1"/>
      <c r="H119" s="1"/>
      <c r="I119" s="1"/>
      <c r="J119" s="1"/>
      <c r="K119" s="1"/>
      <c r="L119" s="1"/>
    </row>
    <row r="120" spans="1:12" x14ac:dyDescent="0.2">
      <c r="A120" s="2" t="s">
        <v>0</v>
      </c>
      <c r="B120" s="29">
        <v>42522</v>
      </c>
      <c r="C120" s="11">
        <v>41.446865868300002</v>
      </c>
      <c r="D120" s="11">
        <v>-71.449432653499997</v>
      </c>
      <c r="E120" s="8">
        <v>19.119199999999996</v>
      </c>
      <c r="F120" s="8">
        <v>1.4514329433399999</v>
      </c>
      <c r="G120" s="1"/>
      <c r="H120" s="1"/>
      <c r="I120" s="1"/>
      <c r="J120" s="1"/>
      <c r="K120" s="1"/>
      <c r="L120" s="1"/>
    </row>
    <row r="121" spans="1:12" x14ac:dyDescent="0.2">
      <c r="A121" s="2" t="s">
        <v>0</v>
      </c>
      <c r="B121" s="29">
        <v>42522</v>
      </c>
      <c r="C121" s="11">
        <v>41.446756701699996</v>
      </c>
      <c r="D121" s="11">
        <v>-71.449585986800003</v>
      </c>
      <c r="E121" s="8">
        <v>23.829199999999997</v>
      </c>
      <c r="F121" s="8">
        <v>1.39969694614</v>
      </c>
      <c r="G121" s="1"/>
      <c r="H121" s="1"/>
      <c r="I121" s="1"/>
      <c r="J121" s="1"/>
      <c r="K121" s="1"/>
      <c r="L121" s="1"/>
    </row>
    <row r="122" spans="1:12" x14ac:dyDescent="0.2">
      <c r="A122" s="2" t="s">
        <v>0</v>
      </c>
      <c r="B122" s="29">
        <v>42522</v>
      </c>
      <c r="C122" s="11">
        <v>41.446842535000002</v>
      </c>
      <c r="D122" s="11">
        <v>-71.449586153499993</v>
      </c>
      <c r="E122" s="8">
        <v>25.085199999999997</v>
      </c>
      <c r="F122" s="8">
        <v>1.4768569469499999</v>
      </c>
      <c r="G122" s="1"/>
      <c r="H122" s="1"/>
      <c r="I122" s="1"/>
      <c r="J122" s="1"/>
      <c r="K122" s="1"/>
      <c r="L122" s="1"/>
    </row>
    <row r="123" spans="1:12" x14ac:dyDescent="0.2">
      <c r="A123" s="2" t="s">
        <v>0</v>
      </c>
      <c r="B123" s="29">
        <v>42522</v>
      </c>
      <c r="C123" s="11">
        <v>41.446746201700002</v>
      </c>
      <c r="D123" s="11">
        <v>-71.449729320100005</v>
      </c>
      <c r="E123" s="8">
        <v>27.848399999999998</v>
      </c>
      <c r="F123" s="8">
        <v>1.4583529233900001</v>
      </c>
      <c r="G123" s="1"/>
      <c r="H123" s="1"/>
      <c r="I123" s="1"/>
      <c r="J123" s="1"/>
      <c r="K123" s="1"/>
      <c r="L123" s="1"/>
    </row>
    <row r="124" spans="1:12" x14ac:dyDescent="0.2">
      <c r="A124" s="2" t="s">
        <v>0</v>
      </c>
      <c r="B124" s="29">
        <v>42522</v>
      </c>
      <c r="C124" s="11">
        <v>41.446819201700002</v>
      </c>
      <c r="D124" s="11">
        <v>-71.449812986699996</v>
      </c>
      <c r="E124" s="8">
        <v>11.0808</v>
      </c>
      <c r="F124" s="8">
        <v>1.53419697285</v>
      </c>
      <c r="G124" s="1"/>
      <c r="H124" s="1"/>
      <c r="I124" s="1"/>
      <c r="J124" s="1"/>
      <c r="K124" s="1"/>
      <c r="L124" s="1"/>
    </row>
    <row r="125" spans="1:12" x14ac:dyDescent="0.2">
      <c r="A125" s="2" t="s">
        <v>0</v>
      </c>
      <c r="B125" s="29">
        <v>42522</v>
      </c>
      <c r="C125" s="11">
        <v>41.446705368400004</v>
      </c>
      <c r="D125" s="11">
        <v>-71.449908986699995</v>
      </c>
      <c r="E125" s="8">
        <v>21.568399999999997</v>
      </c>
      <c r="F125" s="8">
        <v>1.43832790852</v>
      </c>
      <c r="G125" s="1"/>
      <c r="H125" s="1"/>
      <c r="I125" s="1"/>
      <c r="J125" s="1"/>
      <c r="K125" s="1"/>
      <c r="L125" s="1"/>
    </row>
    <row r="126" spans="1:12" x14ac:dyDescent="0.2">
      <c r="A126" s="2" t="s">
        <v>0</v>
      </c>
      <c r="B126" s="29">
        <v>42522</v>
      </c>
      <c r="C126" s="11">
        <v>41.446833868299997</v>
      </c>
      <c r="D126" s="11">
        <v>-71.449985819999995</v>
      </c>
      <c r="E126" s="8">
        <v>12.462400000000001</v>
      </c>
      <c r="F126" s="8">
        <v>1.56830811501</v>
      </c>
      <c r="G126" s="1"/>
      <c r="H126" s="1"/>
      <c r="I126" s="1"/>
      <c r="J126" s="1"/>
      <c r="K126" s="1"/>
      <c r="L126" s="1"/>
    </row>
    <row r="127" spans="1:12" x14ac:dyDescent="0.2">
      <c r="A127" s="2" t="s">
        <v>0</v>
      </c>
      <c r="B127" s="29">
        <v>42522</v>
      </c>
      <c r="C127" s="11">
        <v>41.446904035000003</v>
      </c>
      <c r="D127" s="11">
        <v>-71.4500266533</v>
      </c>
      <c r="E127" s="8">
        <v>6.4963999999999995</v>
      </c>
      <c r="F127" s="8">
        <v>1.65726363659</v>
      </c>
      <c r="G127" s="1"/>
      <c r="H127" s="1"/>
      <c r="I127" s="1"/>
      <c r="J127" s="1"/>
      <c r="K127" s="1"/>
      <c r="L127" s="1"/>
    </row>
    <row r="128" spans="1:12" x14ac:dyDescent="0.2">
      <c r="A128" s="2" t="s">
        <v>0</v>
      </c>
      <c r="B128" s="29">
        <v>42522</v>
      </c>
      <c r="C128" s="11">
        <v>41.446762368400002</v>
      </c>
      <c r="D128" s="11">
        <v>-71.450080819999997</v>
      </c>
      <c r="E128" s="8">
        <v>25.775999999999996</v>
      </c>
      <c r="F128" s="8">
        <v>1.43918943405</v>
      </c>
      <c r="G128" s="1"/>
      <c r="H128" s="1"/>
      <c r="I128" s="1"/>
      <c r="J128" s="1"/>
      <c r="K128" s="1"/>
      <c r="L128" s="1"/>
    </row>
    <row r="129" spans="1:12" x14ac:dyDescent="0.2">
      <c r="A129" s="2" t="s">
        <v>0</v>
      </c>
      <c r="B129" s="29">
        <v>42522</v>
      </c>
      <c r="C129" s="11">
        <v>41.4466342017</v>
      </c>
      <c r="D129" s="11">
        <v>-71.450156486599994</v>
      </c>
      <c r="E129" s="8">
        <v>2.7911999999999999</v>
      </c>
      <c r="F129" s="8">
        <v>1.3417340517</v>
      </c>
      <c r="G129" s="1"/>
      <c r="H129" s="1"/>
      <c r="I129" s="1"/>
      <c r="J129" s="1"/>
      <c r="K129" s="1"/>
      <c r="L129" s="1"/>
    </row>
    <row r="130" spans="1:12" x14ac:dyDescent="0.2">
      <c r="A130" s="2" t="s">
        <v>0</v>
      </c>
      <c r="B130" s="29">
        <v>42522</v>
      </c>
      <c r="C130" s="11">
        <v>41.4467658684</v>
      </c>
      <c r="D130" s="11">
        <v>-71.450231986600002</v>
      </c>
      <c r="E130" s="8">
        <v>24.457199999999997</v>
      </c>
      <c r="F130" s="8">
        <v>1.41231894493</v>
      </c>
      <c r="G130" s="1"/>
      <c r="H130" s="1"/>
      <c r="I130" s="1"/>
      <c r="J130" s="1"/>
      <c r="K130" s="1"/>
      <c r="L130" s="1"/>
    </row>
    <row r="131" spans="1:12" x14ac:dyDescent="0.2">
      <c r="A131" s="2" t="s">
        <v>0</v>
      </c>
      <c r="B131" s="29">
        <v>42522</v>
      </c>
      <c r="C131" s="11">
        <v>41.446913035000001</v>
      </c>
      <c r="D131" s="11">
        <v>-71.450269486600007</v>
      </c>
      <c r="E131" s="8">
        <v>12.5252</v>
      </c>
      <c r="F131" s="8">
        <v>1.6222447156899999</v>
      </c>
      <c r="G131" s="1"/>
      <c r="H131" s="1"/>
      <c r="I131" s="1"/>
      <c r="J131" s="1"/>
      <c r="K131" s="1"/>
      <c r="L131" s="1"/>
    </row>
    <row r="132" spans="1:12" x14ac:dyDescent="0.2">
      <c r="A132" s="2" t="s">
        <v>0</v>
      </c>
      <c r="B132" s="29">
        <v>42522</v>
      </c>
      <c r="C132" s="11">
        <v>41.446784368400003</v>
      </c>
      <c r="D132" s="11">
        <v>-71.450312653200001</v>
      </c>
      <c r="E132" s="8">
        <v>23.012799999999999</v>
      </c>
      <c r="F132" s="8">
        <v>1.50084197521</v>
      </c>
      <c r="G132" s="1"/>
      <c r="H132" s="1"/>
      <c r="I132" s="1"/>
      <c r="J132" s="1"/>
      <c r="K132" s="1"/>
      <c r="L132" s="1"/>
    </row>
    <row r="133" spans="1:12" x14ac:dyDescent="0.2">
      <c r="A133" s="2" t="s">
        <v>0</v>
      </c>
      <c r="B133" s="29">
        <v>42522</v>
      </c>
      <c r="C133" s="11">
        <v>41.4468537017</v>
      </c>
      <c r="D133" s="11">
        <v>-71.450475986499995</v>
      </c>
      <c r="E133" s="8">
        <v>10.39</v>
      </c>
      <c r="F133" s="8">
        <v>1.6355848312400001</v>
      </c>
      <c r="G133" s="1"/>
      <c r="H133" s="1"/>
      <c r="I133" s="1"/>
      <c r="J133" s="1"/>
      <c r="K133" s="1"/>
      <c r="L133" s="1"/>
    </row>
    <row r="134" spans="1:12" x14ac:dyDescent="0.2">
      <c r="A134" s="2" t="s">
        <v>0</v>
      </c>
      <c r="B134" s="29">
        <v>42522</v>
      </c>
      <c r="C134" s="11">
        <v>41.447010868299998</v>
      </c>
      <c r="D134" s="11">
        <v>-71.450547653200005</v>
      </c>
      <c r="E134" s="8">
        <v>9.4480000000000004</v>
      </c>
      <c r="F134" s="8">
        <v>1.7481385469399999</v>
      </c>
      <c r="G134" s="1"/>
      <c r="H134" s="1"/>
      <c r="I134" s="1"/>
      <c r="J134" s="1"/>
      <c r="K134" s="1"/>
      <c r="L134" s="1"/>
    </row>
    <row r="135" spans="1:12" x14ac:dyDescent="0.2">
      <c r="A135" s="2" t="s">
        <v>0</v>
      </c>
      <c r="B135" s="29">
        <v>42522</v>
      </c>
      <c r="C135" s="11">
        <v>41.446975035000001</v>
      </c>
      <c r="D135" s="11">
        <v>-71.450526986499995</v>
      </c>
      <c r="E135" s="8">
        <v>6.8731999999999998</v>
      </c>
      <c r="F135" s="8">
        <v>1.8173198699999999</v>
      </c>
      <c r="G135" s="1"/>
      <c r="H135" s="1"/>
      <c r="I135" s="1"/>
      <c r="J135" s="1"/>
      <c r="K135" s="1"/>
      <c r="L135" s="1"/>
    </row>
    <row r="136" spans="1:12" x14ac:dyDescent="0.2">
      <c r="A136" s="2" t="s">
        <v>0</v>
      </c>
      <c r="B136" s="29">
        <v>42522</v>
      </c>
      <c r="C136" s="11">
        <v>41.447144535</v>
      </c>
      <c r="D136" s="11">
        <v>-71.450693986399997</v>
      </c>
      <c r="E136" s="8">
        <v>5.68</v>
      </c>
      <c r="F136" s="8">
        <v>1.91409230232</v>
      </c>
      <c r="G136" s="1"/>
      <c r="H136" s="1"/>
      <c r="I136" s="1"/>
      <c r="J136" s="1"/>
      <c r="K136" s="1"/>
      <c r="L136" s="1"/>
    </row>
    <row r="137" spans="1:12" x14ac:dyDescent="0.2">
      <c r="A137" s="2" t="s">
        <v>0</v>
      </c>
      <c r="B137" s="29">
        <v>42629</v>
      </c>
      <c r="C137" s="11">
        <v>41.447918534899998</v>
      </c>
      <c r="D137" s="11">
        <v>-71.449128486899994</v>
      </c>
      <c r="E137" s="8">
        <v>39.308300000000003</v>
      </c>
      <c r="F137" s="8">
        <v>1.0234954357099999</v>
      </c>
      <c r="G137" s="1"/>
      <c r="H137" s="1"/>
      <c r="I137" s="1"/>
      <c r="J137" s="1"/>
      <c r="K137" s="1"/>
      <c r="L137" s="1"/>
    </row>
    <row r="138" spans="1:12" x14ac:dyDescent="0.2">
      <c r="A138" s="2" t="s">
        <v>0</v>
      </c>
      <c r="B138" s="29">
        <v>42629</v>
      </c>
      <c r="C138" s="11">
        <v>41.447852034900002</v>
      </c>
      <c r="D138" s="11">
        <v>-71.449317653500003</v>
      </c>
      <c r="E138" s="8">
        <v>36.181699999999999</v>
      </c>
      <c r="F138" s="8">
        <v>1.27777647972</v>
      </c>
      <c r="G138" s="1"/>
      <c r="H138" s="1"/>
      <c r="I138" s="1"/>
      <c r="J138" s="1"/>
      <c r="K138" s="1"/>
      <c r="L138" s="1"/>
    </row>
    <row r="139" spans="1:12" x14ac:dyDescent="0.2">
      <c r="A139" s="2" t="s">
        <v>0</v>
      </c>
      <c r="B139" s="29">
        <v>42629</v>
      </c>
      <c r="C139" s="11">
        <v>41.447935034799997</v>
      </c>
      <c r="D139" s="11">
        <v>-71.449360653499994</v>
      </c>
      <c r="E139" s="8">
        <v>38.9223</v>
      </c>
      <c r="F139" s="8">
        <v>1.3090320825599999</v>
      </c>
      <c r="G139" s="1"/>
      <c r="H139" s="1"/>
      <c r="I139" s="1"/>
      <c r="J139" s="1"/>
      <c r="K139" s="1"/>
      <c r="L139" s="1"/>
    </row>
    <row r="140" spans="1:12" x14ac:dyDescent="0.2">
      <c r="A140" s="2" t="s">
        <v>0</v>
      </c>
      <c r="B140" s="29">
        <v>42629</v>
      </c>
      <c r="C140" s="11">
        <v>41.447918534800003</v>
      </c>
      <c r="D140" s="11">
        <v>-71.449558486800001</v>
      </c>
      <c r="E140" s="8">
        <v>37.050200000000004</v>
      </c>
      <c r="F140" s="8">
        <v>1.87335157394</v>
      </c>
      <c r="G140" s="1"/>
      <c r="H140" s="1"/>
      <c r="I140" s="1"/>
      <c r="J140" s="1"/>
      <c r="K140" s="1"/>
      <c r="L140" s="1"/>
    </row>
    <row r="141" spans="1:12" x14ac:dyDescent="0.2">
      <c r="A141" s="2" t="s">
        <v>0</v>
      </c>
      <c r="B141" s="29">
        <v>42629</v>
      </c>
      <c r="C141" s="11">
        <v>41.4479195348</v>
      </c>
      <c r="D141" s="11">
        <v>-71.449448653499999</v>
      </c>
      <c r="E141" s="8">
        <v>38.169600000000003</v>
      </c>
      <c r="F141" s="8">
        <v>1.38802242279</v>
      </c>
      <c r="G141" s="1"/>
      <c r="H141" s="1"/>
      <c r="I141" s="1"/>
      <c r="J141" s="1"/>
      <c r="K141" s="1"/>
      <c r="L141" s="1"/>
    </row>
    <row r="142" spans="1:12" x14ac:dyDescent="0.2">
      <c r="A142" s="2" t="s">
        <v>0</v>
      </c>
      <c r="B142" s="29">
        <v>42629</v>
      </c>
      <c r="C142" s="11">
        <v>41.447916534800001</v>
      </c>
      <c r="D142" s="11">
        <v>-71.449392486799994</v>
      </c>
      <c r="E142" s="8">
        <v>40.987400000000001</v>
      </c>
      <c r="F142" s="8">
        <v>1.16591286659</v>
      </c>
      <c r="G142" s="1"/>
      <c r="H142" s="1"/>
      <c r="I142" s="1"/>
      <c r="J142" s="1"/>
      <c r="K142" s="1"/>
      <c r="L142" s="1"/>
    </row>
    <row r="143" spans="1:12" x14ac:dyDescent="0.2">
      <c r="A143" s="2" t="s">
        <v>0</v>
      </c>
      <c r="B143" s="29">
        <v>42629</v>
      </c>
      <c r="C143" s="11">
        <v>41.447818034800001</v>
      </c>
      <c r="D143" s="11">
        <v>-71.449494986800005</v>
      </c>
      <c r="E143" s="8">
        <v>36.0852</v>
      </c>
      <c r="F143" s="8">
        <v>1.6428592205000001</v>
      </c>
      <c r="G143" s="1"/>
      <c r="H143" s="1"/>
      <c r="I143" s="1"/>
      <c r="J143" s="1"/>
      <c r="K143" s="1"/>
      <c r="L143" s="1"/>
    </row>
    <row r="144" spans="1:12" x14ac:dyDescent="0.2">
      <c r="A144" s="2" t="s">
        <v>0</v>
      </c>
      <c r="B144" s="29">
        <v>42629</v>
      </c>
      <c r="C144" s="11">
        <v>41.447756201499999</v>
      </c>
      <c r="D144" s="11">
        <v>-71.449542153400003</v>
      </c>
      <c r="E144" s="8">
        <v>32.379600000000003</v>
      </c>
      <c r="F144" s="8">
        <v>1.60714232922</v>
      </c>
      <c r="G144" s="1"/>
      <c r="H144" s="1"/>
      <c r="I144" s="1"/>
      <c r="J144" s="1"/>
      <c r="K144" s="1"/>
      <c r="L144" s="1"/>
    </row>
    <row r="145" spans="1:12" x14ac:dyDescent="0.2">
      <c r="A145" s="2" t="s">
        <v>0</v>
      </c>
      <c r="B145" s="29">
        <v>42629</v>
      </c>
      <c r="C145" s="11">
        <v>41.447720534799998</v>
      </c>
      <c r="D145" s="11">
        <v>-71.449408820200006</v>
      </c>
      <c r="E145" s="8">
        <v>36.123800000000003</v>
      </c>
      <c r="F145" s="8">
        <v>1.47817265987</v>
      </c>
      <c r="G145" s="1"/>
      <c r="H145" s="1"/>
      <c r="I145" s="1"/>
      <c r="J145" s="1"/>
      <c r="K145" s="1"/>
      <c r="L145" s="1"/>
    </row>
    <row r="146" spans="1:12" x14ac:dyDescent="0.2">
      <c r="A146" s="2" t="s">
        <v>0</v>
      </c>
      <c r="B146" s="29">
        <v>42629</v>
      </c>
      <c r="C146" s="11">
        <v>41.447662868199998</v>
      </c>
      <c r="D146" s="11">
        <v>-71.449310320199999</v>
      </c>
      <c r="E146" s="8">
        <v>40.466300000000004</v>
      </c>
      <c r="F146" s="8">
        <v>1.3668109178500001</v>
      </c>
      <c r="G146" s="1"/>
      <c r="H146" s="1"/>
      <c r="I146" s="1"/>
      <c r="J146" s="1"/>
      <c r="K146" s="1"/>
      <c r="L146" s="1"/>
    </row>
    <row r="147" spans="1:12" x14ac:dyDescent="0.2">
      <c r="A147" s="2" t="s">
        <v>0</v>
      </c>
      <c r="B147" s="29">
        <v>42629</v>
      </c>
      <c r="C147" s="11">
        <v>41.447622034799998</v>
      </c>
      <c r="D147" s="11">
        <v>-71.449413986799996</v>
      </c>
      <c r="E147" s="8">
        <v>34.425400000000003</v>
      </c>
      <c r="F147" s="8">
        <v>1.49398565292</v>
      </c>
      <c r="G147" s="1"/>
      <c r="H147" s="1"/>
      <c r="I147" s="1"/>
      <c r="J147" s="1"/>
      <c r="K147" s="1"/>
      <c r="L147" s="1"/>
    </row>
    <row r="148" spans="1:12" x14ac:dyDescent="0.2">
      <c r="A148" s="2" t="s">
        <v>0</v>
      </c>
      <c r="B148" s="29">
        <v>42629</v>
      </c>
      <c r="C148" s="11">
        <v>41.447576368199996</v>
      </c>
      <c r="D148" s="11">
        <v>-71.449532153500002</v>
      </c>
      <c r="E148" s="8">
        <v>33.749900000000004</v>
      </c>
      <c r="F148" s="8">
        <v>1.6832169294399999</v>
      </c>
      <c r="G148" s="1"/>
      <c r="H148" s="1"/>
      <c r="I148" s="1"/>
      <c r="J148" s="1"/>
      <c r="K148" s="1"/>
      <c r="L148" s="1"/>
    </row>
    <row r="149" spans="1:12" x14ac:dyDescent="0.2">
      <c r="A149" s="2" t="s">
        <v>0</v>
      </c>
      <c r="B149" s="29">
        <v>42629</v>
      </c>
      <c r="C149" s="11">
        <v>41.447508534900003</v>
      </c>
      <c r="D149" s="11">
        <v>-71.4493954868</v>
      </c>
      <c r="E149" s="8">
        <v>38.381900000000002</v>
      </c>
      <c r="F149" s="8">
        <v>1.5456424951600001</v>
      </c>
      <c r="G149" s="1"/>
      <c r="H149" s="1"/>
      <c r="I149" s="1"/>
      <c r="J149" s="1"/>
      <c r="K149" s="1"/>
      <c r="L149" s="1"/>
    </row>
    <row r="150" spans="1:12" x14ac:dyDescent="0.2">
      <c r="A150" s="2" t="s">
        <v>0</v>
      </c>
      <c r="B150" s="29">
        <v>42629</v>
      </c>
      <c r="C150" s="11">
        <v>41.447475034900002</v>
      </c>
      <c r="D150" s="11">
        <v>-71.449291820200003</v>
      </c>
      <c r="E150" s="8">
        <v>39.250399999999999</v>
      </c>
      <c r="F150" s="8">
        <v>1.3074579238899999</v>
      </c>
      <c r="G150" s="1"/>
      <c r="H150" s="1"/>
      <c r="I150" s="1"/>
      <c r="J150" s="1"/>
      <c r="K150" s="1"/>
      <c r="L150" s="1"/>
    </row>
    <row r="151" spans="1:12" x14ac:dyDescent="0.2">
      <c r="A151" s="2" t="s">
        <v>0</v>
      </c>
      <c r="B151" s="29">
        <v>42629</v>
      </c>
      <c r="C151" s="11">
        <v>41.447403034899999</v>
      </c>
      <c r="D151" s="11">
        <v>-71.449402820200007</v>
      </c>
      <c r="E151" s="8">
        <v>36.606300000000005</v>
      </c>
      <c r="F151" s="8">
        <v>1.5713206529599999</v>
      </c>
      <c r="G151" s="1"/>
      <c r="H151" s="1"/>
      <c r="I151" s="1"/>
      <c r="J151" s="1"/>
      <c r="K151" s="1"/>
      <c r="L151" s="1"/>
    </row>
    <row r="152" spans="1:12" x14ac:dyDescent="0.2">
      <c r="A152" s="2" t="s">
        <v>0</v>
      </c>
      <c r="B152" s="29">
        <v>42629</v>
      </c>
      <c r="C152" s="11">
        <v>41.4473583682</v>
      </c>
      <c r="D152" s="11">
        <v>-71.449527986800007</v>
      </c>
      <c r="E152" s="8">
        <v>31.877800000000001</v>
      </c>
      <c r="F152" s="8">
        <v>1.66592335701</v>
      </c>
      <c r="G152" s="1"/>
      <c r="H152" s="1"/>
      <c r="I152" s="1"/>
      <c r="J152" s="1"/>
      <c r="K152" s="1"/>
      <c r="L152" s="1"/>
    </row>
    <row r="153" spans="1:12" x14ac:dyDescent="0.2">
      <c r="A153" s="2" t="s">
        <v>0</v>
      </c>
      <c r="B153" s="29">
        <v>42629</v>
      </c>
      <c r="C153" s="11">
        <v>41.447285701600002</v>
      </c>
      <c r="D153" s="11">
        <v>-71.449376653499996</v>
      </c>
      <c r="E153" s="8">
        <v>35.660600000000002</v>
      </c>
      <c r="F153" s="8">
        <v>1.56677246094</v>
      </c>
      <c r="G153" s="1"/>
      <c r="H153" s="1"/>
      <c r="I153" s="1"/>
      <c r="J153" s="1"/>
      <c r="K153" s="1"/>
      <c r="L153" s="1"/>
    </row>
    <row r="154" spans="1:12" x14ac:dyDescent="0.2">
      <c r="A154" s="2" t="s">
        <v>0</v>
      </c>
      <c r="B154" s="29">
        <v>42629</v>
      </c>
      <c r="C154" s="11">
        <v>41.447230534900001</v>
      </c>
      <c r="D154" s="11">
        <v>-71.449278820200007</v>
      </c>
      <c r="E154" s="8">
        <v>39.655700000000003</v>
      </c>
      <c r="F154" s="8">
        <v>1.5095590352999999</v>
      </c>
      <c r="G154" s="1"/>
      <c r="H154" s="1"/>
      <c r="I154" s="1"/>
      <c r="J154" s="1"/>
      <c r="K154" s="1"/>
      <c r="L154" s="1"/>
    </row>
    <row r="155" spans="1:12" x14ac:dyDescent="0.2">
      <c r="A155" s="2" t="s">
        <v>0</v>
      </c>
      <c r="B155" s="29">
        <v>42629</v>
      </c>
      <c r="C155" s="11">
        <v>41.447179034900003</v>
      </c>
      <c r="D155" s="11">
        <v>-71.449395486900002</v>
      </c>
      <c r="E155" s="8">
        <v>37.571300000000001</v>
      </c>
      <c r="F155" s="8">
        <v>1.52548015118</v>
      </c>
      <c r="G155" s="1"/>
      <c r="H155" s="1"/>
      <c r="I155" s="1"/>
      <c r="J155" s="1"/>
      <c r="K155" s="1"/>
      <c r="L155" s="1"/>
    </row>
    <row r="156" spans="1:12" x14ac:dyDescent="0.2">
      <c r="A156" s="2" t="s">
        <v>0</v>
      </c>
      <c r="B156" s="29">
        <v>42629</v>
      </c>
      <c r="C156" s="11">
        <v>41.4471520349</v>
      </c>
      <c r="D156" s="11">
        <v>-71.449505486800007</v>
      </c>
      <c r="E156" s="8">
        <v>34.348199999999999</v>
      </c>
      <c r="F156" s="8">
        <v>1.6001986265199999</v>
      </c>
      <c r="G156" s="1"/>
      <c r="H156" s="1"/>
      <c r="I156" s="1"/>
      <c r="J156" s="1"/>
      <c r="K156" s="1"/>
      <c r="L156" s="1"/>
    </row>
    <row r="157" spans="1:12" x14ac:dyDescent="0.2">
      <c r="A157" s="2" t="s">
        <v>0</v>
      </c>
      <c r="B157" s="29">
        <v>42629</v>
      </c>
      <c r="C157" s="11">
        <v>41.447096868300001</v>
      </c>
      <c r="D157" s="11">
        <v>-71.4495551535</v>
      </c>
      <c r="E157" s="8">
        <v>33.113</v>
      </c>
      <c r="F157" s="8">
        <v>1.6032034158699999</v>
      </c>
      <c r="G157" s="1"/>
      <c r="H157" s="1"/>
      <c r="I157" s="1"/>
      <c r="J157" s="1"/>
      <c r="K157" s="1"/>
      <c r="L157" s="1"/>
    </row>
    <row r="158" spans="1:12" x14ac:dyDescent="0.2">
      <c r="A158" s="2" t="s">
        <v>0</v>
      </c>
      <c r="B158" s="29">
        <v>42629</v>
      </c>
      <c r="C158" s="11">
        <v>41.447066701600001</v>
      </c>
      <c r="D158" s="11">
        <v>-71.449413486899999</v>
      </c>
      <c r="E158" s="8">
        <v>36.239600000000003</v>
      </c>
      <c r="F158" s="8">
        <v>1.52867770195</v>
      </c>
      <c r="G158" s="1"/>
      <c r="H158" s="1"/>
      <c r="I158" s="1"/>
      <c r="J158" s="1"/>
      <c r="K158" s="1"/>
      <c r="L158" s="1"/>
    </row>
    <row r="159" spans="1:12" x14ac:dyDescent="0.2">
      <c r="A159" s="2" t="s">
        <v>0</v>
      </c>
      <c r="B159" s="29">
        <v>42629</v>
      </c>
      <c r="C159" s="11">
        <v>41.446977701599998</v>
      </c>
      <c r="D159" s="11">
        <v>-71.449359986900006</v>
      </c>
      <c r="E159" s="8">
        <v>38.941600000000001</v>
      </c>
      <c r="F159" s="8">
        <v>1.4039299488100001</v>
      </c>
      <c r="G159" s="1"/>
      <c r="H159" s="1"/>
      <c r="I159" s="1"/>
      <c r="J159" s="1"/>
      <c r="K159" s="1"/>
      <c r="L159" s="1"/>
    </row>
    <row r="160" spans="1:12" x14ac:dyDescent="0.2">
      <c r="A160" s="2" t="s">
        <v>0</v>
      </c>
      <c r="B160" s="29">
        <v>42629</v>
      </c>
      <c r="C160" s="11">
        <v>41.4469797016</v>
      </c>
      <c r="D160" s="11">
        <v>-71.449522486800007</v>
      </c>
      <c r="E160" s="8">
        <v>34.9465</v>
      </c>
      <c r="F160" s="8">
        <v>1.55570006371</v>
      </c>
      <c r="G160" s="1"/>
      <c r="H160" s="1"/>
      <c r="I160" s="1"/>
      <c r="J160" s="1"/>
      <c r="K160" s="1"/>
      <c r="L160" s="1"/>
    </row>
    <row r="161" spans="1:12" x14ac:dyDescent="0.2">
      <c r="A161" s="2" t="s">
        <v>0</v>
      </c>
      <c r="B161" s="29">
        <v>42629</v>
      </c>
      <c r="C161" s="11">
        <v>41.446918868300003</v>
      </c>
      <c r="D161" s="11">
        <v>-71.4494244869</v>
      </c>
      <c r="E161" s="8">
        <v>36.5291</v>
      </c>
      <c r="F161" s="8">
        <v>1.37264049053</v>
      </c>
      <c r="G161" s="1"/>
      <c r="H161" s="1"/>
      <c r="I161" s="1"/>
      <c r="J161" s="1"/>
      <c r="K161" s="1"/>
      <c r="L161" s="1"/>
    </row>
    <row r="162" spans="1:12" x14ac:dyDescent="0.2">
      <c r="A162" s="2" t="s">
        <v>0</v>
      </c>
      <c r="B162" s="29">
        <v>42629</v>
      </c>
      <c r="C162" s="11">
        <v>41.446842868300003</v>
      </c>
      <c r="D162" s="11">
        <v>-71.449396986899998</v>
      </c>
      <c r="E162" s="8">
        <v>37.436199999999999</v>
      </c>
      <c r="F162" s="8">
        <v>1.3370660543399999</v>
      </c>
      <c r="G162" s="1"/>
      <c r="H162" s="1"/>
      <c r="I162" s="1"/>
      <c r="J162" s="1"/>
      <c r="K162" s="1"/>
      <c r="L162" s="1"/>
    </row>
    <row r="163" spans="1:12" x14ac:dyDescent="0.2">
      <c r="A163" s="2" t="s">
        <v>0</v>
      </c>
      <c r="B163" s="29">
        <v>42629</v>
      </c>
      <c r="C163" s="11">
        <v>41.446854368300002</v>
      </c>
      <c r="D163" s="11">
        <v>-71.4495013202</v>
      </c>
      <c r="E163" s="8">
        <v>35.8536</v>
      </c>
      <c r="F163" s="8">
        <v>1.4009979963300001</v>
      </c>
      <c r="G163" s="1"/>
      <c r="H163" s="1"/>
      <c r="I163" s="1"/>
      <c r="J163" s="1"/>
      <c r="K163" s="1"/>
      <c r="L163" s="1"/>
    </row>
    <row r="164" spans="1:12" x14ac:dyDescent="0.2">
      <c r="A164" s="2" t="s">
        <v>0</v>
      </c>
      <c r="B164" s="29">
        <v>42629</v>
      </c>
      <c r="C164" s="11">
        <v>41.446861534999996</v>
      </c>
      <c r="D164" s="11">
        <v>-71.449588820100004</v>
      </c>
      <c r="E164" s="8">
        <v>35.718499999999999</v>
      </c>
      <c r="F164" s="8">
        <v>1.43714082241</v>
      </c>
      <c r="G164" s="1"/>
      <c r="H164" s="1"/>
      <c r="I164" s="1"/>
      <c r="J164" s="1"/>
      <c r="K164" s="1"/>
      <c r="L164" s="1"/>
    </row>
    <row r="165" spans="1:12" x14ac:dyDescent="0.2">
      <c r="A165" s="2" t="s">
        <v>0</v>
      </c>
      <c r="B165" s="29">
        <v>42629</v>
      </c>
      <c r="C165" s="11">
        <v>41.446770201699998</v>
      </c>
      <c r="D165" s="11">
        <v>-71.449632153500005</v>
      </c>
      <c r="E165" s="8">
        <v>37.938000000000002</v>
      </c>
      <c r="F165" s="8">
        <v>1.4236561059999999</v>
      </c>
      <c r="G165" s="1"/>
      <c r="H165" s="1"/>
      <c r="I165" s="1"/>
      <c r="J165" s="1"/>
      <c r="K165" s="1"/>
      <c r="L165" s="1"/>
    </row>
    <row r="166" spans="1:12" x14ac:dyDescent="0.2">
      <c r="A166" s="2" t="s">
        <v>0</v>
      </c>
      <c r="B166" s="29">
        <v>42629</v>
      </c>
      <c r="C166" s="11">
        <v>41.446722368400003</v>
      </c>
      <c r="D166" s="11">
        <v>-71.449781986800005</v>
      </c>
      <c r="E166" s="8">
        <v>39.173200000000001</v>
      </c>
      <c r="F166" s="8">
        <v>1.4404374361000001</v>
      </c>
      <c r="G166" s="1"/>
      <c r="H166" s="1"/>
      <c r="I166" s="1"/>
      <c r="J166" s="1"/>
      <c r="K166" s="1"/>
      <c r="L166" s="1"/>
    </row>
    <row r="167" spans="1:12" x14ac:dyDescent="0.2">
      <c r="A167" s="2" t="s">
        <v>0</v>
      </c>
      <c r="B167" s="29">
        <v>42629</v>
      </c>
      <c r="C167" s="11">
        <v>41.446791868399998</v>
      </c>
      <c r="D167" s="11">
        <v>-71.449847986699993</v>
      </c>
      <c r="E167" s="8">
        <v>34.386800000000001</v>
      </c>
      <c r="F167" s="8">
        <v>1.46533095837</v>
      </c>
      <c r="G167" s="1"/>
      <c r="H167" s="1"/>
      <c r="I167" s="1"/>
      <c r="J167" s="1"/>
      <c r="K167" s="1"/>
      <c r="L167" s="1"/>
    </row>
    <row r="168" spans="1:12" x14ac:dyDescent="0.2">
      <c r="A168" s="2" t="s">
        <v>0</v>
      </c>
      <c r="B168" s="29">
        <v>42629</v>
      </c>
      <c r="C168" s="11">
        <v>41.446819201700002</v>
      </c>
      <c r="D168" s="11">
        <v>-71.449936486699997</v>
      </c>
      <c r="E168" s="8">
        <v>33.653400000000005</v>
      </c>
      <c r="F168" s="8">
        <v>1.54314374924</v>
      </c>
      <c r="G168" s="1"/>
      <c r="H168" s="1"/>
      <c r="I168" s="1"/>
      <c r="J168" s="1"/>
      <c r="K168" s="1"/>
      <c r="L168" s="1"/>
    </row>
    <row r="169" spans="1:12" x14ac:dyDescent="0.2">
      <c r="A169" s="2" t="s">
        <v>0</v>
      </c>
      <c r="B169" s="29">
        <v>42629</v>
      </c>
      <c r="C169" s="11">
        <v>41.446725534999999</v>
      </c>
      <c r="D169" s="11">
        <v>-71.450027320000004</v>
      </c>
      <c r="E169" s="8">
        <v>36.258900000000004</v>
      </c>
      <c r="F169" s="8">
        <v>1.4114717245099999</v>
      </c>
      <c r="G169" s="1"/>
      <c r="H169" s="1"/>
      <c r="I169" s="1"/>
      <c r="J169" s="1"/>
      <c r="K169" s="1"/>
      <c r="L169" s="1"/>
    </row>
    <row r="170" spans="1:12" x14ac:dyDescent="0.2">
      <c r="A170" s="2" t="s">
        <v>0</v>
      </c>
      <c r="B170" s="29">
        <v>42629</v>
      </c>
      <c r="C170" s="11">
        <v>41.446643368399997</v>
      </c>
      <c r="D170" s="11">
        <v>-71.450150486599995</v>
      </c>
      <c r="E170" s="8">
        <v>36.7607</v>
      </c>
      <c r="F170" s="8">
        <v>1.34426259995</v>
      </c>
      <c r="G170" s="1"/>
      <c r="H170" s="1"/>
      <c r="I170" s="1"/>
      <c r="J170" s="1"/>
      <c r="K170" s="1"/>
      <c r="L170" s="1"/>
    </row>
    <row r="171" spans="1:12" x14ac:dyDescent="0.2">
      <c r="A171" s="2" t="s">
        <v>0</v>
      </c>
      <c r="B171" s="29">
        <v>42629</v>
      </c>
      <c r="C171" s="11">
        <v>41.446803368399998</v>
      </c>
      <c r="D171" s="11">
        <v>-71.450172486599996</v>
      </c>
      <c r="E171" s="8">
        <v>34.560500000000005</v>
      </c>
      <c r="F171" s="8">
        <v>1.47505879402</v>
      </c>
      <c r="G171" s="1"/>
      <c r="H171" s="1"/>
      <c r="I171" s="1"/>
      <c r="J171" s="1"/>
      <c r="K171" s="1"/>
      <c r="L171" s="1"/>
    </row>
    <row r="172" spans="1:12" x14ac:dyDescent="0.2">
      <c r="A172" s="2" t="s">
        <v>0</v>
      </c>
      <c r="B172" s="29">
        <v>42629</v>
      </c>
      <c r="C172" s="11">
        <v>41.446919035000001</v>
      </c>
      <c r="D172" s="11">
        <v>-71.450148819999995</v>
      </c>
      <c r="E172" s="8">
        <v>33.286700000000003</v>
      </c>
      <c r="F172" s="8">
        <v>1.64800727367</v>
      </c>
      <c r="G172" s="1"/>
      <c r="H172" s="1"/>
      <c r="I172" s="1"/>
      <c r="J172" s="1"/>
      <c r="K172" s="1"/>
      <c r="L172" s="1"/>
    </row>
    <row r="173" spans="1:12" x14ac:dyDescent="0.2">
      <c r="A173" s="2" t="s">
        <v>0</v>
      </c>
      <c r="B173" s="29">
        <v>42629</v>
      </c>
      <c r="C173" s="11">
        <v>41.4469058683</v>
      </c>
      <c r="D173" s="11">
        <v>-71.450295819900006</v>
      </c>
      <c r="E173" s="8">
        <v>33.556899999999999</v>
      </c>
      <c r="F173" s="8">
        <v>1.6136801242800001</v>
      </c>
      <c r="G173" s="1"/>
      <c r="H173" s="1"/>
      <c r="I173" s="1"/>
      <c r="J173" s="1"/>
      <c r="K173" s="1"/>
      <c r="L173" s="1"/>
    </row>
    <row r="174" spans="1:12" x14ac:dyDescent="0.2">
      <c r="A174" s="2" t="s">
        <v>0</v>
      </c>
      <c r="B174" s="29">
        <v>42629</v>
      </c>
      <c r="C174" s="11">
        <v>41.446815534999999</v>
      </c>
      <c r="D174" s="11">
        <v>-71.450371653199994</v>
      </c>
      <c r="E174" s="8">
        <v>34.444699999999997</v>
      </c>
      <c r="F174" s="8">
        <v>1.5180042982099999</v>
      </c>
      <c r="G174" s="1"/>
      <c r="H174" s="1"/>
      <c r="I174" s="1"/>
      <c r="J174" s="1"/>
      <c r="K174" s="1"/>
      <c r="L174" s="1"/>
    </row>
    <row r="175" spans="1:12" x14ac:dyDescent="0.2">
      <c r="A175" s="2" t="s">
        <v>0</v>
      </c>
      <c r="B175" s="29">
        <v>42629</v>
      </c>
      <c r="C175" s="11">
        <v>41.446698701700001</v>
      </c>
      <c r="D175" s="11">
        <v>-71.450453319900006</v>
      </c>
      <c r="E175" s="8">
        <v>38.960900000000002</v>
      </c>
      <c r="F175" s="8">
        <v>1.4123528003700001</v>
      </c>
      <c r="G175" s="1"/>
      <c r="H175" s="1"/>
      <c r="I175" s="1"/>
      <c r="J175" s="1"/>
      <c r="K175" s="1"/>
      <c r="L175" s="1"/>
    </row>
    <row r="176" spans="1:12" x14ac:dyDescent="0.2">
      <c r="A176" s="2" t="s">
        <v>0</v>
      </c>
      <c r="B176" s="29">
        <v>42629</v>
      </c>
      <c r="C176" s="11">
        <v>41.446577701800003</v>
      </c>
      <c r="D176" s="11">
        <v>-71.450612653199997</v>
      </c>
      <c r="E176" s="8">
        <v>31.897100000000002</v>
      </c>
      <c r="F176" s="8">
        <v>1.6389758586900001</v>
      </c>
      <c r="G176" s="1"/>
      <c r="H176" s="1"/>
      <c r="I176" s="1"/>
      <c r="J176" s="1"/>
      <c r="K176" s="1"/>
      <c r="L176" s="1"/>
    </row>
    <row r="177" spans="1:12" x14ac:dyDescent="0.2">
      <c r="A177" s="2" t="s">
        <v>0</v>
      </c>
      <c r="B177" s="29">
        <v>42629</v>
      </c>
      <c r="C177" s="11">
        <v>41.446749868399998</v>
      </c>
      <c r="D177" s="11">
        <v>-71.450609653100003</v>
      </c>
      <c r="E177" s="8">
        <v>35.564100000000003</v>
      </c>
      <c r="F177" s="8">
        <v>1.67562496662</v>
      </c>
      <c r="G177" s="1"/>
      <c r="H177" s="1"/>
      <c r="I177" s="1"/>
      <c r="J177" s="1"/>
      <c r="K177" s="1"/>
      <c r="L177" s="1"/>
    </row>
    <row r="178" spans="1:12" x14ac:dyDescent="0.2">
      <c r="A178" s="2" t="s">
        <v>0</v>
      </c>
      <c r="B178" s="29">
        <v>42629</v>
      </c>
      <c r="C178" s="11">
        <v>41.446850034999997</v>
      </c>
      <c r="D178" s="11">
        <v>-71.450547819799993</v>
      </c>
      <c r="E178" s="8">
        <v>32.379600000000003</v>
      </c>
      <c r="F178" s="8">
        <v>1.6355848312400001</v>
      </c>
      <c r="G178" s="1"/>
      <c r="H178" s="1"/>
      <c r="I178" s="1"/>
      <c r="J178" s="1"/>
      <c r="K178" s="1"/>
      <c r="L178" s="1"/>
    </row>
    <row r="179" spans="1:12" x14ac:dyDescent="0.2">
      <c r="A179" s="2" t="s">
        <v>0</v>
      </c>
      <c r="B179" s="29">
        <v>42629</v>
      </c>
      <c r="C179" s="11">
        <v>41.447008035000003</v>
      </c>
      <c r="D179" s="11">
        <v>-71.450444986500003</v>
      </c>
      <c r="E179" s="8">
        <v>31.955000000000002</v>
      </c>
      <c r="F179" s="8">
        <v>1.8201384544400001</v>
      </c>
      <c r="G179" s="1"/>
      <c r="H179" s="1"/>
      <c r="I179" s="1"/>
      <c r="J179" s="1"/>
      <c r="K179" s="1"/>
      <c r="L179" s="1"/>
    </row>
    <row r="180" spans="1:12" x14ac:dyDescent="0.2">
      <c r="A180" s="2" t="s">
        <v>0</v>
      </c>
      <c r="B180" s="29">
        <v>42629</v>
      </c>
      <c r="C180" s="11">
        <v>41.4469327017</v>
      </c>
      <c r="D180" s="11">
        <v>-71.450584653099995</v>
      </c>
      <c r="E180" s="8">
        <v>31.2409</v>
      </c>
      <c r="F180" s="8">
        <v>1.6938483715099999</v>
      </c>
      <c r="G180" s="1"/>
      <c r="H180" s="1"/>
      <c r="I180" s="1"/>
      <c r="J180" s="1"/>
      <c r="K180" s="1"/>
      <c r="L180" s="1"/>
    </row>
    <row r="181" spans="1:12" x14ac:dyDescent="0.2">
      <c r="A181" s="2" t="s">
        <v>0</v>
      </c>
      <c r="B181" s="29">
        <v>42629</v>
      </c>
      <c r="C181" s="11">
        <v>41.446898535000003</v>
      </c>
      <c r="D181" s="11">
        <v>-71.450788819699994</v>
      </c>
      <c r="E181" s="8">
        <v>31.028600000000001</v>
      </c>
      <c r="F181" s="8">
        <v>1.7723311185799999</v>
      </c>
      <c r="G181" s="1"/>
      <c r="H181" s="1"/>
      <c r="I181" s="1"/>
      <c r="J181" s="1"/>
      <c r="K181" s="1"/>
      <c r="L181" s="1"/>
    </row>
    <row r="182" spans="1:12" x14ac:dyDescent="0.2">
      <c r="A182" s="2" t="s">
        <v>0</v>
      </c>
      <c r="B182" s="29">
        <v>42629</v>
      </c>
      <c r="C182" s="11">
        <v>41.446988201700002</v>
      </c>
      <c r="D182" s="11">
        <v>-71.450672153100001</v>
      </c>
      <c r="E182" s="8">
        <v>30.218</v>
      </c>
      <c r="F182" s="8">
        <v>1.82200503349</v>
      </c>
      <c r="G182" s="1"/>
      <c r="H182" s="1"/>
      <c r="I182" s="1"/>
      <c r="J182" s="1"/>
      <c r="K182" s="1"/>
      <c r="L182" s="1"/>
    </row>
    <row r="183" spans="1:12" x14ac:dyDescent="0.2">
      <c r="A183" s="2" t="s">
        <v>0</v>
      </c>
      <c r="B183" s="29">
        <v>42629</v>
      </c>
      <c r="C183" s="11">
        <v>41.447106368299998</v>
      </c>
      <c r="D183" s="11">
        <v>-71.450688153100003</v>
      </c>
      <c r="E183" s="8">
        <v>31.086500000000001</v>
      </c>
      <c r="F183" s="8">
        <v>1.93442893028</v>
      </c>
      <c r="G183" s="1"/>
      <c r="H183" s="1"/>
      <c r="I183" s="1"/>
      <c r="J183" s="1"/>
      <c r="K183" s="1"/>
      <c r="L183" s="1"/>
    </row>
    <row r="184" spans="1:12" x14ac:dyDescent="0.2">
      <c r="A184" s="2" t="s">
        <v>0</v>
      </c>
      <c r="B184" s="29">
        <v>42629</v>
      </c>
      <c r="C184" s="11">
        <v>41.447047868299997</v>
      </c>
      <c r="D184" s="11">
        <v>-71.450886986399993</v>
      </c>
      <c r="E184" s="8">
        <v>30.353100000000001</v>
      </c>
      <c r="F184" s="8">
        <v>1.9130220413200001</v>
      </c>
      <c r="G184" s="1"/>
      <c r="H184" s="1"/>
      <c r="I184" s="1"/>
      <c r="J184" s="1"/>
      <c r="K184" s="1"/>
      <c r="L184" s="1"/>
    </row>
    <row r="185" spans="1:12" x14ac:dyDescent="0.2">
      <c r="A185" s="2" t="s">
        <v>0</v>
      </c>
      <c r="B185" s="29">
        <v>42629</v>
      </c>
      <c r="C185" s="11">
        <v>41.447103868299997</v>
      </c>
      <c r="D185" s="11">
        <v>-71.450843319699999</v>
      </c>
      <c r="E185" s="8">
        <v>30.411000000000001</v>
      </c>
      <c r="F185" s="8">
        <v>1.90816402435</v>
      </c>
      <c r="G185" s="1"/>
      <c r="H185" s="1"/>
      <c r="I185" s="1"/>
      <c r="J185" s="1"/>
      <c r="K185" s="1"/>
      <c r="L185" s="1"/>
    </row>
    <row r="186" spans="1:12" x14ac:dyDescent="0.2">
      <c r="A186" s="2" t="s">
        <v>0</v>
      </c>
      <c r="B186" s="29">
        <v>42650</v>
      </c>
      <c r="C186" s="11">
        <v>41.448048534800002</v>
      </c>
      <c r="D186" s="11">
        <v>-71.4494091535</v>
      </c>
      <c r="E186" s="8">
        <v>40.4514</v>
      </c>
      <c r="F186" s="8">
        <v>0.98176848888400003</v>
      </c>
      <c r="G186" s="1"/>
      <c r="H186" s="1"/>
      <c r="I186" s="1"/>
      <c r="J186" s="1"/>
      <c r="K186" s="1"/>
      <c r="L186" s="1"/>
    </row>
    <row r="187" spans="1:12" x14ac:dyDescent="0.2">
      <c r="A187" s="2" t="s">
        <v>0</v>
      </c>
      <c r="B187" s="29">
        <v>42650</v>
      </c>
      <c r="C187" s="11">
        <v>41.447856034799997</v>
      </c>
      <c r="D187" s="11">
        <v>-71.449441320099993</v>
      </c>
      <c r="E187" s="8">
        <v>35.160499999999999</v>
      </c>
      <c r="F187" s="8">
        <v>1.3189045190799999</v>
      </c>
      <c r="G187" s="1"/>
      <c r="H187" s="1"/>
      <c r="I187" s="1"/>
      <c r="J187" s="1"/>
      <c r="K187" s="1"/>
      <c r="L187" s="1"/>
    </row>
    <row r="188" spans="1:12" x14ac:dyDescent="0.2">
      <c r="A188" s="2" t="s">
        <v>0</v>
      </c>
      <c r="B188" s="29">
        <v>42650</v>
      </c>
      <c r="C188" s="11">
        <v>41.448017868100003</v>
      </c>
      <c r="D188" s="11">
        <v>-71.449395986799999</v>
      </c>
      <c r="E188" s="8">
        <v>38.8001</v>
      </c>
      <c r="F188" s="8">
        <v>1.19685149193</v>
      </c>
      <c r="G188" s="1"/>
      <c r="H188" s="1"/>
      <c r="I188" s="1"/>
      <c r="J188" s="1"/>
      <c r="K188" s="1"/>
      <c r="L188" s="1"/>
    </row>
    <row r="189" spans="1:12" x14ac:dyDescent="0.2">
      <c r="A189" s="2" t="s">
        <v>0</v>
      </c>
      <c r="B189" s="29">
        <v>42650</v>
      </c>
      <c r="C189" s="11">
        <v>41.447927201500001</v>
      </c>
      <c r="D189" s="11">
        <v>-71.449501486800003</v>
      </c>
      <c r="E189" s="8">
        <v>36.778100000000002</v>
      </c>
      <c r="F189" s="8">
        <v>1.58082950115</v>
      </c>
      <c r="G189" s="1"/>
      <c r="H189" s="1"/>
      <c r="I189" s="1"/>
      <c r="J189" s="1"/>
      <c r="K189" s="1"/>
      <c r="L189" s="1"/>
    </row>
    <row r="190" spans="1:12" x14ac:dyDescent="0.2">
      <c r="A190" s="2" t="s">
        <v>0</v>
      </c>
      <c r="B190" s="29">
        <v>42650</v>
      </c>
      <c r="C190" s="11">
        <v>41.447969034800003</v>
      </c>
      <c r="D190" s="11">
        <v>-71.449380486799996</v>
      </c>
      <c r="E190" s="8">
        <v>41.496099999999998</v>
      </c>
      <c r="F190" s="8">
        <v>0.81015872955299995</v>
      </c>
      <c r="G190" s="1"/>
      <c r="H190" s="1"/>
      <c r="I190" s="1"/>
      <c r="J190" s="1"/>
      <c r="K190" s="1"/>
      <c r="L190" s="1"/>
    </row>
    <row r="191" spans="1:12" x14ac:dyDescent="0.2">
      <c r="A191" s="2" t="s">
        <v>0</v>
      </c>
      <c r="B191" s="29">
        <v>42650</v>
      </c>
      <c r="C191" s="11">
        <v>41.447893201500001</v>
      </c>
      <c r="D191" s="11">
        <v>-71.449490820099996</v>
      </c>
      <c r="E191" s="8">
        <v>37.553200000000004</v>
      </c>
      <c r="F191" s="8">
        <v>1.6084300279599999</v>
      </c>
      <c r="G191" s="1"/>
      <c r="H191" s="1"/>
      <c r="I191" s="1"/>
      <c r="J191" s="1"/>
      <c r="K191" s="1"/>
      <c r="L191" s="1"/>
    </row>
    <row r="192" spans="1:12" x14ac:dyDescent="0.2">
      <c r="A192" s="2" t="s">
        <v>0</v>
      </c>
      <c r="B192" s="29">
        <v>42650</v>
      </c>
      <c r="C192" s="11">
        <v>41.447876368099998</v>
      </c>
      <c r="D192" s="11">
        <v>-71.449363820200006</v>
      </c>
      <c r="E192" s="8">
        <v>40.417699999999996</v>
      </c>
      <c r="F192" s="8">
        <v>0.936339139938</v>
      </c>
      <c r="G192" s="1"/>
      <c r="H192" s="1"/>
      <c r="I192" s="1"/>
      <c r="J192" s="1"/>
      <c r="K192" s="1"/>
      <c r="L192" s="1"/>
    </row>
    <row r="193" spans="1:12" x14ac:dyDescent="0.2">
      <c r="A193" s="2" t="s">
        <v>0</v>
      </c>
      <c r="B193" s="29">
        <v>42650</v>
      </c>
      <c r="C193" s="11">
        <v>41.447809368100003</v>
      </c>
      <c r="D193" s="11">
        <v>-71.449464153500003</v>
      </c>
      <c r="E193" s="8">
        <v>37.991300000000003</v>
      </c>
      <c r="F193" s="8">
        <v>1.5495187044100001</v>
      </c>
      <c r="G193" s="1"/>
      <c r="H193" s="1"/>
      <c r="I193" s="1"/>
      <c r="J193" s="1"/>
      <c r="K193" s="1"/>
      <c r="L193" s="1"/>
    </row>
    <row r="194" spans="1:12" x14ac:dyDescent="0.2">
      <c r="A194" s="2" t="s">
        <v>0</v>
      </c>
      <c r="B194" s="29">
        <v>42650</v>
      </c>
      <c r="C194" s="11">
        <v>41.447740534799998</v>
      </c>
      <c r="D194" s="11">
        <v>-71.449520986799996</v>
      </c>
      <c r="E194" s="8">
        <v>30.846899999999998</v>
      </c>
      <c r="F194" s="8">
        <v>1.5567644834500001</v>
      </c>
      <c r="G194" s="1"/>
      <c r="H194" s="1"/>
      <c r="I194" s="1"/>
      <c r="J194" s="1"/>
      <c r="K194" s="1"/>
      <c r="L194" s="1"/>
    </row>
    <row r="195" spans="1:12" x14ac:dyDescent="0.2">
      <c r="A195" s="2" t="s">
        <v>0</v>
      </c>
      <c r="B195" s="29">
        <v>42650</v>
      </c>
      <c r="C195" s="11">
        <v>41.447717701499997</v>
      </c>
      <c r="D195" s="11">
        <v>-71.449385986799996</v>
      </c>
      <c r="E195" s="8">
        <v>37.923900000000003</v>
      </c>
      <c r="F195" s="8">
        <v>1.4444770813000001</v>
      </c>
      <c r="G195" s="1"/>
      <c r="H195" s="1"/>
      <c r="I195" s="1"/>
      <c r="J195" s="1"/>
      <c r="K195" s="1"/>
      <c r="L195" s="1"/>
    </row>
    <row r="196" spans="1:12" x14ac:dyDescent="0.2">
      <c r="A196" s="2" t="s">
        <v>0</v>
      </c>
      <c r="B196" s="29">
        <v>42650</v>
      </c>
      <c r="C196" s="11">
        <v>41.447637868199998</v>
      </c>
      <c r="D196" s="11">
        <v>-71.449298153499996</v>
      </c>
      <c r="E196" s="8">
        <v>43.619199999999999</v>
      </c>
      <c r="F196" s="8">
        <v>1.1554636955299999</v>
      </c>
      <c r="G196" s="1"/>
      <c r="H196" s="1"/>
      <c r="I196" s="1"/>
      <c r="J196" s="1"/>
      <c r="K196" s="1"/>
      <c r="L196" s="1"/>
    </row>
    <row r="197" spans="1:12" x14ac:dyDescent="0.2">
      <c r="A197" s="2" t="s">
        <v>0</v>
      </c>
      <c r="B197" s="29">
        <v>42650</v>
      </c>
      <c r="C197" s="11">
        <v>41.447618201499999</v>
      </c>
      <c r="D197" s="11">
        <v>-71.449404820200002</v>
      </c>
      <c r="E197" s="8">
        <v>34.587600000000002</v>
      </c>
      <c r="F197" s="8">
        <v>1.4910253286399999</v>
      </c>
      <c r="G197" s="1"/>
      <c r="H197" s="1"/>
      <c r="I197" s="1"/>
      <c r="J197" s="1"/>
      <c r="K197" s="1"/>
      <c r="L197" s="1"/>
    </row>
    <row r="198" spans="1:12" x14ac:dyDescent="0.2">
      <c r="A198" s="2" t="s">
        <v>0</v>
      </c>
      <c r="B198" s="29">
        <v>42650</v>
      </c>
      <c r="C198" s="11">
        <v>41.447564868199997</v>
      </c>
      <c r="D198" s="11">
        <v>-71.449532153500002</v>
      </c>
      <c r="E198" s="8">
        <v>30.611000000000001</v>
      </c>
      <c r="F198" s="8">
        <v>1.65196371078</v>
      </c>
      <c r="G198" s="1"/>
      <c r="H198" s="1"/>
      <c r="I198" s="1"/>
      <c r="J198" s="1"/>
      <c r="K198" s="1"/>
      <c r="L198" s="1"/>
    </row>
    <row r="199" spans="1:12" x14ac:dyDescent="0.2">
      <c r="A199" s="2" t="s">
        <v>0</v>
      </c>
      <c r="B199" s="29">
        <v>42650</v>
      </c>
      <c r="C199" s="11">
        <v>41.447517034900002</v>
      </c>
      <c r="D199" s="11">
        <v>-71.449407820199994</v>
      </c>
      <c r="E199" s="8">
        <v>38.968599999999995</v>
      </c>
      <c r="F199" s="8">
        <v>1.5453351736100001</v>
      </c>
      <c r="G199" s="1"/>
      <c r="H199" s="1"/>
      <c r="I199" s="1"/>
      <c r="J199" s="1"/>
      <c r="K199" s="1"/>
      <c r="L199" s="1"/>
    </row>
    <row r="200" spans="1:12" x14ac:dyDescent="0.2">
      <c r="A200" s="2" t="s">
        <v>0</v>
      </c>
      <c r="B200" s="29">
        <v>42650</v>
      </c>
      <c r="C200" s="11">
        <v>41.447469034900003</v>
      </c>
      <c r="D200" s="11">
        <v>-71.449262820200005</v>
      </c>
      <c r="E200" s="8">
        <v>41.765699999999995</v>
      </c>
      <c r="F200" s="8">
        <v>1.26209485531</v>
      </c>
      <c r="G200" s="1"/>
      <c r="H200" s="1"/>
      <c r="I200" s="1"/>
      <c r="J200" s="1"/>
      <c r="K200" s="1"/>
      <c r="L200" s="1"/>
    </row>
    <row r="201" spans="1:12" x14ac:dyDescent="0.2">
      <c r="A201" s="2" t="s">
        <v>0</v>
      </c>
      <c r="B201" s="29">
        <v>42650</v>
      </c>
      <c r="C201" s="11">
        <v>41.447424201499999</v>
      </c>
      <c r="D201" s="11">
        <v>-71.449433653499995</v>
      </c>
      <c r="E201" s="8">
        <v>38.766400000000004</v>
      </c>
      <c r="F201" s="8">
        <v>1.5521612167400001</v>
      </c>
      <c r="G201" s="1"/>
      <c r="H201" s="1"/>
      <c r="I201" s="1"/>
      <c r="J201" s="1"/>
      <c r="K201" s="1"/>
      <c r="L201" s="1"/>
    </row>
    <row r="202" spans="1:12" x14ac:dyDescent="0.2">
      <c r="A202" s="2" t="s">
        <v>0</v>
      </c>
      <c r="B202" s="29">
        <v>42650</v>
      </c>
      <c r="C202" s="11">
        <v>41.447407368199997</v>
      </c>
      <c r="D202" s="11">
        <v>-71.449518653499993</v>
      </c>
      <c r="E202" s="8">
        <v>32.8352</v>
      </c>
      <c r="F202" s="8">
        <v>1.6307147741300001</v>
      </c>
      <c r="G202" s="1"/>
      <c r="H202" s="1"/>
      <c r="I202" s="1"/>
      <c r="J202" s="1"/>
      <c r="K202" s="1"/>
      <c r="L202" s="1"/>
    </row>
    <row r="203" spans="1:12" x14ac:dyDescent="0.2">
      <c r="A203" s="2" t="s">
        <v>0</v>
      </c>
      <c r="B203" s="29">
        <v>42650</v>
      </c>
      <c r="C203" s="11">
        <v>41.447302868199998</v>
      </c>
      <c r="D203" s="11">
        <v>-71.449438653499996</v>
      </c>
      <c r="E203" s="8">
        <v>35.160499999999999</v>
      </c>
      <c r="F203" s="8">
        <v>1.5785214901</v>
      </c>
      <c r="G203" s="1"/>
      <c r="H203" s="1"/>
      <c r="I203" s="1"/>
      <c r="J203" s="1"/>
      <c r="K203" s="1"/>
      <c r="L203" s="1"/>
    </row>
    <row r="204" spans="1:12" x14ac:dyDescent="0.2">
      <c r="A204" s="2" t="s">
        <v>0</v>
      </c>
      <c r="B204" s="29">
        <v>42650</v>
      </c>
      <c r="C204" s="11">
        <v>41.447257201600003</v>
      </c>
      <c r="D204" s="11">
        <v>-71.449307986899996</v>
      </c>
      <c r="E204" s="8">
        <v>42.473399999999998</v>
      </c>
      <c r="F204" s="8">
        <v>1.51548731327</v>
      </c>
      <c r="G204" s="1"/>
      <c r="H204" s="1"/>
      <c r="I204" s="1"/>
      <c r="J204" s="1"/>
      <c r="K204" s="1"/>
      <c r="L204" s="1"/>
    </row>
    <row r="205" spans="1:12" x14ac:dyDescent="0.2">
      <c r="A205" s="2" t="s">
        <v>0</v>
      </c>
      <c r="B205" s="29">
        <v>42650</v>
      </c>
      <c r="C205" s="11">
        <v>41.447171868300003</v>
      </c>
      <c r="D205" s="11">
        <v>-71.449297320200003</v>
      </c>
      <c r="E205" s="8">
        <v>41.3613</v>
      </c>
      <c r="F205" s="8">
        <v>1.48412013054</v>
      </c>
      <c r="G205" s="1"/>
      <c r="H205" s="1"/>
      <c r="I205" s="1"/>
      <c r="J205" s="1"/>
      <c r="K205" s="1"/>
      <c r="L205" s="1"/>
    </row>
    <row r="206" spans="1:12" x14ac:dyDescent="0.2">
      <c r="A206" s="2" t="s">
        <v>0</v>
      </c>
      <c r="B206" s="29">
        <v>42650</v>
      </c>
      <c r="C206" s="11">
        <v>41.4471775349</v>
      </c>
      <c r="D206" s="11">
        <v>-71.449442153500001</v>
      </c>
      <c r="E206" s="8">
        <v>38.024999999999999</v>
      </c>
      <c r="F206" s="8">
        <v>1.57200360298</v>
      </c>
      <c r="G206" s="1"/>
      <c r="H206" s="1"/>
      <c r="I206" s="1"/>
      <c r="J206" s="1"/>
      <c r="K206" s="1"/>
      <c r="L206" s="1"/>
    </row>
    <row r="207" spans="1:12" x14ac:dyDescent="0.2">
      <c r="A207" s="2" t="s">
        <v>0</v>
      </c>
      <c r="B207" s="29">
        <v>42650</v>
      </c>
      <c r="C207" s="11">
        <v>41.447118701599997</v>
      </c>
      <c r="D207" s="11">
        <v>-71.449553486799999</v>
      </c>
      <c r="E207" s="8">
        <v>32.363399999999999</v>
      </c>
      <c r="F207" s="8">
        <v>1.5876342058199999</v>
      </c>
      <c r="G207" s="1"/>
      <c r="H207" s="1"/>
      <c r="I207" s="1"/>
      <c r="J207" s="1"/>
      <c r="K207" s="1"/>
      <c r="L207" s="1"/>
    </row>
    <row r="208" spans="1:12" x14ac:dyDescent="0.2">
      <c r="A208" s="2" t="s">
        <v>0</v>
      </c>
      <c r="B208" s="29">
        <v>42650</v>
      </c>
      <c r="C208" s="11">
        <v>41.447063534999998</v>
      </c>
      <c r="D208" s="11">
        <v>-71.449406320199998</v>
      </c>
      <c r="E208" s="8">
        <v>37.654299999999999</v>
      </c>
      <c r="F208" s="8">
        <v>1.51184594631</v>
      </c>
      <c r="G208" s="1"/>
      <c r="H208" s="1"/>
      <c r="I208" s="1"/>
      <c r="J208" s="1"/>
      <c r="K208" s="1"/>
      <c r="L208" s="1"/>
    </row>
    <row r="209" spans="1:12" x14ac:dyDescent="0.2">
      <c r="A209" s="2" t="s">
        <v>0</v>
      </c>
      <c r="B209" s="29">
        <v>42650</v>
      </c>
      <c r="C209" s="11">
        <v>41.446982534999997</v>
      </c>
      <c r="D209" s="11">
        <v>-71.449355820199997</v>
      </c>
      <c r="E209" s="8">
        <v>38.530500000000004</v>
      </c>
      <c r="F209" s="8">
        <v>1.41052722931</v>
      </c>
      <c r="G209" s="1"/>
      <c r="H209" s="1"/>
      <c r="I209" s="1"/>
      <c r="J209" s="1"/>
      <c r="K209" s="1"/>
      <c r="L209" s="1"/>
    </row>
    <row r="210" spans="1:12" x14ac:dyDescent="0.2">
      <c r="A210" s="2" t="s">
        <v>0</v>
      </c>
      <c r="B210" s="29">
        <v>42650</v>
      </c>
      <c r="C210" s="11">
        <v>41.446954701599999</v>
      </c>
      <c r="D210" s="11">
        <v>-71.449470320200007</v>
      </c>
      <c r="E210" s="8">
        <v>36.070399999999999</v>
      </c>
      <c r="F210" s="8">
        <v>1.4386965036399999</v>
      </c>
      <c r="G210" s="1"/>
      <c r="H210" s="1"/>
      <c r="I210" s="1"/>
      <c r="J210" s="1"/>
      <c r="K210" s="1"/>
      <c r="L210" s="1"/>
    </row>
    <row r="211" spans="1:12" x14ac:dyDescent="0.2">
      <c r="A211" s="2" t="s">
        <v>0</v>
      </c>
      <c r="B211" s="29">
        <v>42650</v>
      </c>
      <c r="C211" s="11">
        <v>41.446909201700002</v>
      </c>
      <c r="D211" s="11">
        <v>-71.4495271535</v>
      </c>
      <c r="E211" s="8">
        <v>34.7224</v>
      </c>
      <c r="F211" s="8">
        <v>1.5343424081799999</v>
      </c>
      <c r="G211" s="1"/>
      <c r="H211" s="1"/>
      <c r="I211" s="1"/>
      <c r="J211" s="1"/>
      <c r="K211" s="1"/>
      <c r="L211" s="1"/>
    </row>
    <row r="212" spans="1:12" x14ac:dyDescent="0.2">
      <c r="A212" s="2" t="s">
        <v>0</v>
      </c>
      <c r="B212" s="29">
        <v>42650</v>
      </c>
      <c r="C212" s="11">
        <v>41.446816034999998</v>
      </c>
      <c r="D212" s="11">
        <v>-71.449431820200004</v>
      </c>
      <c r="E212" s="8">
        <v>36.9129</v>
      </c>
      <c r="F212" s="8">
        <v>1.3358356952699999</v>
      </c>
      <c r="G212" s="1"/>
      <c r="H212" s="1"/>
      <c r="I212" s="1"/>
      <c r="J212" s="1"/>
      <c r="K212" s="1"/>
      <c r="L212" s="1"/>
    </row>
    <row r="213" spans="1:12" x14ac:dyDescent="0.2">
      <c r="A213" s="2" t="s">
        <v>0</v>
      </c>
      <c r="B213" s="29">
        <v>42650</v>
      </c>
      <c r="C213" s="11">
        <v>41.4467848683</v>
      </c>
      <c r="D213" s="11">
        <v>-71.449508653500004</v>
      </c>
      <c r="E213" s="8">
        <v>35.767099999999999</v>
      </c>
      <c r="F213" s="8">
        <v>1.3160653114300001</v>
      </c>
      <c r="G213" s="1"/>
      <c r="H213" s="1"/>
      <c r="I213" s="1"/>
      <c r="J213" s="1"/>
      <c r="K213" s="1"/>
      <c r="L213" s="1"/>
    </row>
    <row r="214" spans="1:12" x14ac:dyDescent="0.2">
      <c r="A214" s="2" t="s">
        <v>0</v>
      </c>
      <c r="B214" s="29">
        <v>42650</v>
      </c>
      <c r="C214" s="11">
        <v>41.446834368300003</v>
      </c>
      <c r="D214" s="11">
        <v>-71.449573153499998</v>
      </c>
      <c r="E214" s="8">
        <v>36.441099999999999</v>
      </c>
      <c r="F214" s="8">
        <v>1.3968374729199999</v>
      </c>
      <c r="G214" s="1"/>
      <c r="H214" s="1"/>
      <c r="I214" s="1"/>
      <c r="J214" s="1"/>
      <c r="K214" s="1"/>
      <c r="L214" s="1"/>
    </row>
    <row r="215" spans="1:12" x14ac:dyDescent="0.2">
      <c r="A215" s="2" t="s">
        <v>0</v>
      </c>
      <c r="B215" s="29">
        <v>42650</v>
      </c>
      <c r="C215" s="11">
        <v>41.4468353683</v>
      </c>
      <c r="D215" s="11">
        <v>-71.449696153399998</v>
      </c>
      <c r="E215" s="8">
        <v>37.654299999999999</v>
      </c>
      <c r="F215" s="8">
        <v>1.45443320274</v>
      </c>
      <c r="G215" s="1"/>
      <c r="H215" s="1"/>
      <c r="I215" s="1"/>
      <c r="J215" s="1"/>
      <c r="K215" s="1"/>
      <c r="L215" s="1"/>
    </row>
    <row r="216" spans="1:12" x14ac:dyDescent="0.2">
      <c r="A216" s="2" t="s">
        <v>0</v>
      </c>
      <c r="B216" s="29">
        <v>42650</v>
      </c>
      <c r="C216" s="11">
        <v>41.4467518684</v>
      </c>
      <c r="D216" s="11">
        <v>-71.449683820100006</v>
      </c>
      <c r="E216" s="8">
        <v>38.901200000000003</v>
      </c>
      <c r="F216" s="8">
        <v>1.40833199024</v>
      </c>
      <c r="G216" s="1"/>
      <c r="H216" s="1"/>
      <c r="I216" s="1"/>
      <c r="J216" s="1"/>
      <c r="K216" s="1"/>
      <c r="L216" s="1"/>
    </row>
    <row r="217" spans="1:12" x14ac:dyDescent="0.2">
      <c r="A217" s="2" t="s">
        <v>0</v>
      </c>
      <c r="B217" s="29">
        <v>42650</v>
      </c>
      <c r="C217" s="11">
        <v>41.446717534999998</v>
      </c>
      <c r="D217" s="11">
        <v>-71.449779320100006</v>
      </c>
      <c r="E217" s="8">
        <v>38.260899999999999</v>
      </c>
      <c r="F217" s="8">
        <v>1.4355387687700001</v>
      </c>
      <c r="G217" s="1"/>
      <c r="H217" s="1"/>
      <c r="I217" s="1"/>
      <c r="J217" s="1"/>
      <c r="K217" s="1"/>
      <c r="L217" s="1"/>
    </row>
    <row r="218" spans="1:12" x14ac:dyDescent="0.2">
      <c r="A218" s="2" t="s">
        <v>0</v>
      </c>
      <c r="B218" s="29">
        <v>42650</v>
      </c>
      <c r="C218" s="11">
        <v>41.446818868299999</v>
      </c>
      <c r="D218" s="11">
        <v>-71.449856986699999</v>
      </c>
      <c r="E218" s="8">
        <v>31.959</v>
      </c>
      <c r="F218" s="8">
        <v>1.52829563618</v>
      </c>
      <c r="G218" s="1"/>
      <c r="H218" s="1"/>
      <c r="I218" s="1"/>
      <c r="J218" s="1"/>
      <c r="K218" s="1"/>
      <c r="L218" s="1"/>
    </row>
    <row r="219" spans="1:12" x14ac:dyDescent="0.2">
      <c r="A219" s="2" t="s">
        <v>0</v>
      </c>
      <c r="B219" s="29">
        <v>42650</v>
      </c>
      <c r="C219" s="11">
        <v>41.446712201700002</v>
      </c>
      <c r="D219" s="11">
        <v>-71.449883986700002</v>
      </c>
      <c r="E219" s="8">
        <v>38.024999999999999</v>
      </c>
      <c r="F219" s="8">
        <v>1.4131135940599999</v>
      </c>
      <c r="G219" s="1"/>
      <c r="H219" s="1"/>
      <c r="I219" s="1"/>
      <c r="J219" s="1"/>
      <c r="K219" s="1"/>
      <c r="L219" s="1"/>
    </row>
    <row r="220" spans="1:12" x14ac:dyDescent="0.2">
      <c r="A220" s="2" t="s">
        <v>0</v>
      </c>
      <c r="B220" s="29">
        <v>42650</v>
      </c>
      <c r="C220" s="11">
        <v>41.446674868400002</v>
      </c>
      <c r="D220" s="11">
        <v>-71.449975820000006</v>
      </c>
      <c r="E220" s="8">
        <v>36.171500000000002</v>
      </c>
      <c r="F220" s="8">
        <v>1.4654078483599999</v>
      </c>
      <c r="G220" s="1"/>
      <c r="H220" s="1"/>
      <c r="I220" s="1"/>
      <c r="J220" s="1"/>
      <c r="K220" s="1"/>
      <c r="L220" s="1"/>
    </row>
    <row r="221" spans="1:12" x14ac:dyDescent="0.2">
      <c r="A221" s="2" t="s">
        <v>0</v>
      </c>
      <c r="B221" s="29">
        <v>42650</v>
      </c>
      <c r="C221" s="11">
        <v>41.446782368400001</v>
      </c>
      <c r="D221" s="11">
        <v>-71.449970153400002</v>
      </c>
      <c r="E221" s="8">
        <v>33.846199999999996</v>
      </c>
      <c r="F221" s="8">
        <v>1.46332705021</v>
      </c>
      <c r="G221" s="1"/>
      <c r="H221" s="1"/>
      <c r="I221" s="1"/>
      <c r="J221" s="1"/>
      <c r="K221" s="1"/>
      <c r="L221" s="1"/>
    </row>
    <row r="222" spans="1:12" x14ac:dyDescent="0.2">
      <c r="A222" s="2" t="s">
        <v>0</v>
      </c>
      <c r="B222" s="29">
        <v>42650</v>
      </c>
      <c r="C222" s="11">
        <v>41.446852534999998</v>
      </c>
      <c r="D222" s="11">
        <v>-71.45002332</v>
      </c>
      <c r="E222" s="8">
        <v>32.161200000000001</v>
      </c>
      <c r="F222" s="8">
        <v>1.61142981052</v>
      </c>
      <c r="G222" s="1"/>
      <c r="H222" s="1"/>
      <c r="I222" s="1"/>
      <c r="J222" s="1"/>
      <c r="K222" s="1"/>
      <c r="L222" s="1"/>
    </row>
    <row r="223" spans="1:12" x14ac:dyDescent="0.2">
      <c r="A223" s="2" t="s">
        <v>0</v>
      </c>
      <c r="B223" s="29">
        <v>42650</v>
      </c>
      <c r="C223" s="11">
        <v>41.446764368399997</v>
      </c>
      <c r="D223" s="11">
        <v>-71.450125153299993</v>
      </c>
      <c r="E223" s="8">
        <v>34.857199999999999</v>
      </c>
      <c r="F223" s="8">
        <v>1.45122969151</v>
      </c>
      <c r="G223" s="1"/>
      <c r="H223" s="1"/>
      <c r="I223" s="1"/>
      <c r="J223" s="1"/>
      <c r="K223" s="1"/>
      <c r="L223" s="1"/>
    </row>
    <row r="224" spans="1:12" x14ac:dyDescent="0.2">
      <c r="A224" s="2" t="s">
        <v>0</v>
      </c>
      <c r="B224" s="29">
        <v>42650</v>
      </c>
      <c r="C224" s="11">
        <v>41.4466992017</v>
      </c>
      <c r="D224" s="11">
        <v>-71.450262653300001</v>
      </c>
      <c r="E224" s="8">
        <v>39.642600000000002</v>
      </c>
      <c r="F224" s="8">
        <v>1.39200150967</v>
      </c>
      <c r="G224" s="1"/>
      <c r="H224" s="1"/>
      <c r="I224" s="1"/>
      <c r="J224" s="1"/>
      <c r="K224" s="1"/>
      <c r="L224" s="1"/>
    </row>
    <row r="225" spans="1:12" x14ac:dyDescent="0.2">
      <c r="A225" s="2" t="s">
        <v>0</v>
      </c>
      <c r="B225" s="29">
        <v>42650</v>
      </c>
      <c r="C225" s="11">
        <v>41.446586035099998</v>
      </c>
      <c r="D225" s="11">
        <v>-71.450399653199995</v>
      </c>
      <c r="E225" s="8">
        <v>40.653599999999997</v>
      </c>
      <c r="F225" s="8">
        <v>1.36400151253</v>
      </c>
      <c r="G225" s="1"/>
      <c r="H225" s="1"/>
      <c r="I225" s="1"/>
      <c r="J225" s="1"/>
      <c r="K225" s="1"/>
      <c r="L225" s="1"/>
    </row>
    <row r="226" spans="1:12" x14ac:dyDescent="0.2">
      <c r="A226" s="2" t="s">
        <v>0</v>
      </c>
      <c r="B226" s="29">
        <v>42650</v>
      </c>
      <c r="C226" s="11">
        <v>41.446738535000001</v>
      </c>
      <c r="D226" s="11">
        <v>-71.450386486599996</v>
      </c>
      <c r="E226" s="8">
        <v>41.428699999999999</v>
      </c>
      <c r="F226" s="8">
        <v>1.4570801258099999</v>
      </c>
      <c r="G226" s="1"/>
      <c r="H226" s="1"/>
      <c r="I226" s="1"/>
      <c r="J226" s="1"/>
      <c r="K226" s="1"/>
      <c r="L226" s="1"/>
    </row>
    <row r="227" spans="1:12" x14ac:dyDescent="0.2">
      <c r="A227" s="2" t="s">
        <v>0</v>
      </c>
      <c r="B227" s="29">
        <v>42650</v>
      </c>
      <c r="C227" s="11">
        <v>41.446897534999998</v>
      </c>
      <c r="D227" s="11">
        <v>-71.450345819899994</v>
      </c>
      <c r="E227" s="8">
        <v>34.621299999999998</v>
      </c>
      <c r="F227" s="8">
        <v>1.61872684956</v>
      </c>
      <c r="G227" s="1"/>
      <c r="H227" s="1"/>
      <c r="I227" s="1"/>
      <c r="J227" s="1"/>
      <c r="K227" s="1"/>
      <c r="L227" s="1"/>
    </row>
    <row r="228" spans="1:12" x14ac:dyDescent="0.2">
      <c r="A228" s="2" t="s">
        <v>0</v>
      </c>
      <c r="B228" s="29">
        <v>42650</v>
      </c>
      <c r="C228" s="11">
        <v>41.446974201700002</v>
      </c>
      <c r="D228" s="11">
        <v>-71.450318486599997</v>
      </c>
      <c r="E228" s="8">
        <v>32.194900000000004</v>
      </c>
      <c r="F228" s="8">
        <v>1.7545340061200001</v>
      </c>
      <c r="G228" s="1"/>
      <c r="H228" s="1"/>
      <c r="I228" s="1"/>
      <c r="J228" s="1"/>
      <c r="K228" s="1"/>
      <c r="L228" s="1"/>
    </row>
    <row r="229" spans="1:12" x14ac:dyDescent="0.2">
      <c r="A229" s="2" t="s">
        <v>0</v>
      </c>
      <c r="B229" s="29">
        <v>42650</v>
      </c>
      <c r="C229" s="11">
        <v>41.446835201699997</v>
      </c>
      <c r="D229" s="11">
        <v>-71.450442819900005</v>
      </c>
      <c r="E229" s="8">
        <v>32.161200000000001</v>
      </c>
      <c r="F229" s="8">
        <v>1.52656888962</v>
      </c>
      <c r="G229" s="1"/>
      <c r="H229" s="1"/>
      <c r="I229" s="1"/>
      <c r="J229" s="1"/>
      <c r="K229" s="1"/>
      <c r="L229" s="1"/>
    </row>
    <row r="230" spans="1:12" x14ac:dyDescent="0.2">
      <c r="A230" s="2" t="s">
        <v>0</v>
      </c>
      <c r="B230" s="29">
        <v>42650</v>
      </c>
      <c r="C230" s="11">
        <v>41.446707701699999</v>
      </c>
      <c r="D230" s="11">
        <v>-71.450551653199994</v>
      </c>
      <c r="E230" s="8">
        <v>38.227199999999996</v>
      </c>
      <c r="F230" s="8">
        <v>1.42800283432</v>
      </c>
      <c r="G230" s="1"/>
      <c r="H230" s="1"/>
      <c r="I230" s="1"/>
      <c r="J230" s="1"/>
      <c r="K230" s="1"/>
      <c r="L230" s="1"/>
    </row>
    <row r="231" spans="1:12" x14ac:dyDescent="0.2">
      <c r="A231" s="2" t="s">
        <v>0</v>
      </c>
      <c r="B231" s="29">
        <v>42650</v>
      </c>
      <c r="C231" s="11">
        <v>41.446550368399997</v>
      </c>
      <c r="D231" s="11">
        <v>-71.450591819799996</v>
      </c>
      <c r="E231" s="8">
        <v>28.690100000000001</v>
      </c>
      <c r="F231" s="8">
        <v>1.60668492317</v>
      </c>
      <c r="G231" s="1"/>
      <c r="H231" s="1"/>
      <c r="I231" s="1"/>
      <c r="J231" s="1"/>
      <c r="K231" s="1"/>
      <c r="L231" s="1"/>
    </row>
    <row r="232" spans="1:12" x14ac:dyDescent="0.2">
      <c r="A232" s="2" t="s">
        <v>0</v>
      </c>
      <c r="B232" s="29">
        <v>42650</v>
      </c>
      <c r="C232" s="11">
        <v>41.446790701700003</v>
      </c>
      <c r="D232" s="11">
        <v>-71.450574986500001</v>
      </c>
      <c r="E232" s="8">
        <v>34.149500000000003</v>
      </c>
      <c r="F232" s="8">
        <v>1.6282324791</v>
      </c>
      <c r="G232" s="1"/>
      <c r="H232" s="1"/>
      <c r="I232" s="1"/>
      <c r="J232" s="1"/>
      <c r="K232" s="1"/>
      <c r="L232" s="1"/>
    </row>
    <row r="233" spans="1:12" x14ac:dyDescent="0.2">
      <c r="A233" s="2" t="s">
        <v>0</v>
      </c>
      <c r="B233" s="29">
        <v>42650</v>
      </c>
      <c r="C233" s="11">
        <v>41.446908701700004</v>
      </c>
      <c r="D233" s="11">
        <v>-71.450519653200004</v>
      </c>
      <c r="E233" s="8">
        <v>29.4315</v>
      </c>
      <c r="F233" s="8">
        <v>1.6428201198600001</v>
      </c>
      <c r="G233" s="1"/>
      <c r="H233" s="1"/>
      <c r="I233" s="1"/>
      <c r="J233" s="1"/>
      <c r="K233" s="1"/>
      <c r="L233" s="1"/>
    </row>
    <row r="234" spans="1:12" x14ac:dyDescent="0.2">
      <c r="A234" s="2" t="s">
        <v>0</v>
      </c>
      <c r="B234" s="29">
        <v>42650</v>
      </c>
      <c r="C234" s="11">
        <v>41.447026035</v>
      </c>
      <c r="D234" s="11">
        <v>-71.450514486499998</v>
      </c>
      <c r="E234" s="8">
        <v>30.476199999999999</v>
      </c>
      <c r="F234" s="8">
        <v>1.7927290201199999</v>
      </c>
      <c r="G234" s="1"/>
      <c r="H234" s="1"/>
      <c r="I234" s="1"/>
      <c r="J234" s="1"/>
      <c r="K234" s="1"/>
      <c r="L234" s="1"/>
    </row>
    <row r="235" spans="1:12" x14ac:dyDescent="0.2">
      <c r="A235" s="2" t="s">
        <v>0</v>
      </c>
      <c r="B235" s="29">
        <v>42650</v>
      </c>
      <c r="C235" s="11">
        <v>41.446954868299997</v>
      </c>
      <c r="D235" s="11">
        <v>-71.450676819799995</v>
      </c>
      <c r="E235" s="8">
        <v>27.241</v>
      </c>
      <c r="F235" s="8">
        <v>1.8011561632199999</v>
      </c>
      <c r="G235" s="1"/>
      <c r="H235" s="1"/>
      <c r="I235" s="1"/>
      <c r="J235" s="1"/>
      <c r="K235" s="1"/>
      <c r="L235" s="1"/>
    </row>
    <row r="236" spans="1:12" x14ac:dyDescent="0.2">
      <c r="A236" s="2" t="s">
        <v>0</v>
      </c>
      <c r="B236" s="29">
        <v>42650</v>
      </c>
      <c r="C236" s="11">
        <v>41.446957201700002</v>
      </c>
      <c r="D236" s="11">
        <v>-71.450806819700006</v>
      </c>
      <c r="E236" s="8">
        <v>27.577999999999999</v>
      </c>
      <c r="F236" s="8">
        <v>1.8233419656800001</v>
      </c>
      <c r="G236" s="1"/>
      <c r="H236" s="1"/>
      <c r="I236" s="1"/>
      <c r="J236" s="1"/>
      <c r="K236" s="1"/>
      <c r="L236" s="1"/>
    </row>
    <row r="237" spans="1:12" x14ac:dyDescent="0.2">
      <c r="A237" s="2" t="s">
        <v>0</v>
      </c>
      <c r="B237" s="29">
        <v>42650</v>
      </c>
      <c r="C237" s="11">
        <v>41.447042535000001</v>
      </c>
      <c r="D237" s="11">
        <v>-71.450737319799998</v>
      </c>
      <c r="E237" s="8">
        <v>27.577999999999999</v>
      </c>
      <c r="F237" s="8">
        <v>1.88394939899</v>
      </c>
      <c r="G237" s="1"/>
      <c r="H237" s="1"/>
      <c r="I237" s="1"/>
      <c r="J237" s="1"/>
      <c r="K237" s="1"/>
      <c r="L237" s="1"/>
    </row>
    <row r="238" spans="1:12" x14ac:dyDescent="0.2">
      <c r="A238" s="2" t="s">
        <v>0</v>
      </c>
      <c r="B238" s="29">
        <v>42650</v>
      </c>
      <c r="C238" s="11">
        <v>41.447119201600003</v>
      </c>
      <c r="D238" s="11">
        <v>-71.450748653100007</v>
      </c>
      <c r="E238" s="8">
        <v>26.567</v>
      </c>
      <c r="F238" s="8">
        <v>1.9066336154900001</v>
      </c>
      <c r="G238" s="1"/>
      <c r="H238" s="1"/>
      <c r="I238" s="1"/>
      <c r="J238" s="1"/>
      <c r="K238" s="1"/>
      <c r="L238" s="1"/>
    </row>
    <row r="239" spans="1:12" x14ac:dyDescent="0.2">
      <c r="A239" s="2" t="s">
        <v>0</v>
      </c>
      <c r="B239" s="29">
        <v>42650</v>
      </c>
      <c r="C239" s="11">
        <v>41.4470697016</v>
      </c>
      <c r="D239" s="11">
        <v>-71.450857653</v>
      </c>
      <c r="E239" s="8">
        <v>25.893000000000001</v>
      </c>
      <c r="F239" s="8">
        <v>1.8914324045199999</v>
      </c>
      <c r="G239" s="1"/>
      <c r="H239" s="1"/>
      <c r="I239" s="1"/>
      <c r="J239" s="1"/>
      <c r="K239" s="1"/>
      <c r="L239" s="1"/>
    </row>
    <row r="240" spans="1:12" x14ac:dyDescent="0.2">
      <c r="A240" s="2" t="s">
        <v>0</v>
      </c>
      <c r="B240" s="29">
        <v>42671</v>
      </c>
      <c r="C240" s="11">
        <v>41.4482125348</v>
      </c>
      <c r="D240" s="11">
        <v>-71.449430653500002</v>
      </c>
      <c r="E240" s="8">
        <v>37.116</v>
      </c>
      <c r="F240" s="8">
        <v>0.98846060037600003</v>
      </c>
      <c r="G240" s="1"/>
      <c r="H240" s="1"/>
      <c r="I240" s="1"/>
      <c r="J240" s="1"/>
      <c r="K240" s="1"/>
      <c r="L240" s="1"/>
    </row>
    <row r="241" spans="1:12" x14ac:dyDescent="0.2">
      <c r="A241" s="2" t="s">
        <v>0</v>
      </c>
      <c r="B241" s="29">
        <v>42671</v>
      </c>
      <c r="C241" s="11">
        <v>41.4480885348</v>
      </c>
      <c r="D241" s="11">
        <v>-71.449562986800004</v>
      </c>
      <c r="E241" s="8">
        <v>35.180999999999997</v>
      </c>
      <c r="F241" s="8">
        <v>1.29694473743</v>
      </c>
      <c r="G241" s="1"/>
      <c r="H241" s="1"/>
      <c r="I241" s="1"/>
      <c r="J241" s="1"/>
      <c r="K241" s="1"/>
      <c r="L241" s="1"/>
    </row>
    <row r="242" spans="1:12" x14ac:dyDescent="0.2">
      <c r="A242" s="2" t="s">
        <v>0</v>
      </c>
      <c r="B242" s="29">
        <v>42671</v>
      </c>
      <c r="C242" s="11">
        <v>41.448065034800003</v>
      </c>
      <c r="D242" s="11">
        <v>-71.449396153500004</v>
      </c>
      <c r="E242" s="8">
        <v>39.257400000000004</v>
      </c>
      <c r="F242" s="8">
        <v>1.32775425911</v>
      </c>
      <c r="G242" s="1"/>
      <c r="H242" s="1"/>
      <c r="I242" s="1"/>
      <c r="J242" s="1"/>
      <c r="K242" s="1"/>
      <c r="L242" s="1"/>
    </row>
    <row r="243" spans="1:12" x14ac:dyDescent="0.2">
      <c r="A243" s="2" t="s">
        <v>0</v>
      </c>
      <c r="B243" s="29">
        <v>42671</v>
      </c>
      <c r="C243" s="11">
        <v>41.4479543681</v>
      </c>
      <c r="D243" s="11">
        <v>-71.449530653400004</v>
      </c>
      <c r="E243" s="8">
        <v>36.522599999999997</v>
      </c>
      <c r="F243" s="8">
        <v>2.48510622978</v>
      </c>
      <c r="G243" s="1"/>
      <c r="H243" s="1"/>
      <c r="I243" s="1"/>
      <c r="J243" s="1"/>
      <c r="K243" s="1"/>
      <c r="L243" s="1"/>
    </row>
    <row r="244" spans="1:12" x14ac:dyDescent="0.2">
      <c r="A244" s="2" t="s">
        <v>0</v>
      </c>
      <c r="B244" s="29">
        <v>42671</v>
      </c>
      <c r="C244" s="11">
        <v>41.447923534799997</v>
      </c>
      <c r="D244" s="11">
        <v>-71.449399820099998</v>
      </c>
      <c r="E244" s="8">
        <v>38.5608</v>
      </c>
      <c r="F244" s="8">
        <v>1.18803727627</v>
      </c>
      <c r="G244" s="1"/>
      <c r="H244" s="1"/>
      <c r="I244" s="1"/>
      <c r="J244" s="1"/>
      <c r="K244" s="1"/>
      <c r="L244" s="1"/>
    </row>
    <row r="245" spans="1:12" x14ac:dyDescent="0.2">
      <c r="A245" s="2" t="s">
        <v>0</v>
      </c>
      <c r="B245" s="29">
        <v>42671</v>
      </c>
      <c r="C245" s="11">
        <v>41.4478627015</v>
      </c>
      <c r="D245" s="11">
        <v>-71.449490986800001</v>
      </c>
      <c r="E245" s="8">
        <v>37.425600000000003</v>
      </c>
      <c r="F245" s="8">
        <v>1.5461622476600001</v>
      </c>
      <c r="G245" s="1"/>
      <c r="H245" s="1"/>
      <c r="I245" s="1"/>
      <c r="J245" s="1"/>
      <c r="K245" s="1"/>
      <c r="L245" s="1"/>
    </row>
    <row r="246" spans="1:12" x14ac:dyDescent="0.2">
      <c r="A246" s="2" t="s">
        <v>0</v>
      </c>
      <c r="B246" s="29">
        <v>42671</v>
      </c>
      <c r="C246" s="11">
        <v>41.447802534799997</v>
      </c>
      <c r="D246" s="11">
        <v>-71.449527820100002</v>
      </c>
      <c r="E246" s="8">
        <v>31.878600000000002</v>
      </c>
      <c r="F246" s="8">
        <v>1.6744420528399999</v>
      </c>
      <c r="G246" s="1"/>
      <c r="H246" s="1"/>
      <c r="I246" s="1"/>
      <c r="J246" s="1"/>
      <c r="K246" s="1"/>
      <c r="L246" s="1"/>
    </row>
    <row r="247" spans="1:12" x14ac:dyDescent="0.2">
      <c r="A247" s="2" t="s">
        <v>0</v>
      </c>
      <c r="B247" s="29">
        <v>42671</v>
      </c>
      <c r="C247" s="11">
        <v>41.447776201499998</v>
      </c>
      <c r="D247" s="11">
        <v>-71.449441486799998</v>
      </c>
      <c r="E247" s="8">
        <v>37.786799999999999</v>
      </c>
      <c r="F247" s="8">
        <v>1.4779162406899999</v>
      </c>
      <c r="G247" s="1"/>
      <c r="H247" s="1"/>
      <c r="I247" s="1"/>
      <c r="J247" s="1"/>
      <c r="K247" s="1"/>
      <c r="L247" s="1"/>
    </row>
    <row r="248" spans="1:12" x14ac:dyDescent="0.2">
      <c r="A248" s="2" t="s">
        <v>0</v>
      </c>
      <c r="B248" s="29">
        <v>42671</v>
      </c>
      <c r="C248" s="11">
        <v>41.447730868199997</v>
      </c>
      <c r="D248" s="11">
        <v>-71.449367653500005</v>
      </c>
      <c r="E248" s="8">
        <v>37.993200000000002</v>
      </c>
      <c r="F248" s="8">
        <v>1.37905800343</v>
      </c>
      <c r="G248" s="1"/>
      <c r="H248" s="1"/>
      <c r="I248" s="1"/>
      <c r="J248" s="1"/>
      <c r="K248" s="1"/>
      <c r="L248" s="1"/>
    </row>
    <row r="249" spans="1:12" x14ac:dyDescent="0.2">
      <c r="A249" s="2" t="s">
        <v>0</v>
      </c>
      <c r="B249" s="29">
        <v>42671</v>
      </c>
      <c r="C249" s="11">
        <v>41.447632868200003</v>
      </c>
      <c r="D249" s="11">
        <v>-71.449300320199995</v>
      </c>
      <c r="E249" s="8">
        <v>42.327600000000004</v>
      </c>
      <c r="F249" s="8">
        <v>1.1554636955299999</v>
      </c>
      <c r="G249" s="1"/>
      <c r="H249" s="1"/>
      <c r="I249" s="1"/>
      <c r="J249" s="1"/>
      <c r="K249" s="1"/>
      <c r="L249" s="1"/>
    </row>
    <row r="250" spans="1:12" x14ac:dyDescent="0.2">
      <c r="A250" s="2" t="s">
        <v>0</v>
      </c>
      <c r="B250" s="29">
        <v>42671</v>
      </c>
      <c r="C250" s="11">
        <v>41.447577368200001</v>
      </c>
      <c r="D250" s="11">
        <v>-71.449437820200004</v>
      </c>
      <c r="E250" s="8">
        <v>35.697000000000003</v>
      </c>
      <c r="F250" s="8">
        <v>1.5143327713000001</v>
      </c>
      <c r="G250" s="1"/>
      <c r="H250" s="1"/>
      <c r="I250" s="1"/>
      <c r="J250" s="1"/>
      <c r="K250" s="1"/>
      <c r="L250" s="1"/>
    </row>
    <row r="251" spans="1:12" x14ac:dyDescent="0.2">
      <c r="A251" s="2" t="s">
        <v>0</v>
      </c>
      <c r="B251" s="29">
        <v>42671</v>
      </c>
      <c r="C251" s="11">
        <v>41.4475243682</v>
      </c>
      <c r="D251" s="11">
        <v>-71.449562986800004</v>
      </c>
      <c r="E251" s="8">
        <v>30.408000000000001</v>
      </c>
      <c r="F251" s="8">
        <v>1.6051006317100001</v>
      </c>
      <c r="G251" s="1"/>
      <c r="H251" s="1"/>
      <c r="I251" s="1"/>
      <c r="J251" s="1"/>
      <c r="K251" s="1"/>
      <c r="L251" s="1"/>
    </row>
    <row r="252" spans="1:12" x14ac:dyDescent="0.2">
      <c r="A252" s="2" t="s">
        <v>0</v>
      </c>
      <c r="B252" s="29">
        <v>42671</v>
      </c>
      <c r="C252" s="11">
        <v>41.447483701499998</v>
      </c>
      <c r="D252" s="11">
        <v>-71.449445653500007</v>
      </c>
      <c r="E252" s="8">
        <v>37.477200000000003</v>
      </c>
      <c r="F252" s="8">
        <v>1.5352674722699999</v>
      </c>
      <c r="G252" s="1"/>
      <c r="H252" s="1"/>
      <c r="I252" s="1"/>
      <c r="J252" s="1"/>
      <c r="K252" s="1"/>
      <c r="L252" s="1"/>
    </row>
    <row r="253" spans="1:12" x14ac:dyDescent="0.2">
      <c r="A253" s="2" t="s">
        <v>0</v>
      </c>
      <c r="B253" s="29">
        <v>42671</v>
      </c>
      <c r="C253" s="11">
        <v>41.447436368200002</v>
      </c>
      <c r="D253" s="11">
        <v>-71.449327986900002</v>
      </c>
      <c r="E253" s="8">
        <v>40.547400000000003</v>
      </c>
      <c r="F253" s="8">
        <v>1.49816417694</v>
      </c>
      <c r="G253" s="1"/>
      <c r="H253" s="1"/>
      <c r="I253" s="1"/>
      <c r="J253" s="1"/>
      <c r="K253" s="1"/>
      <c r="L253" s="1"/>
    </row>
    <row r="254" spans="1:12" x14ac:dyDescent="0.2">
      <c r="A254" s="2" t="s">
        <v>0</v>
      </c>
      <c r="B254" s="29">
        <v>42671</v>
      </c>
      <c r="C254" s="11">
        <v>41.447402201499997</v>
      </c>
      <c r="D254" s="11">
        <v>-71.449249653600006</v>
      </c>
      <c r="E254" s="8">
        <v>42.559800000000003</v>
      </c>
      <c r="F254" s="8">
        <v>1.43191444874</v>
      </c>
      <c r="G254" s="1"/>
      <c r="H254" s="1"/>
      <c r="I254" s="1"/>
      <c r="J254" s="1"/>
      <c r="K254" s="1"/>
      <c r="L254" s="1"/>
    </row>
    <row r="255" spans="1:12" x14ac:dyDescent="0.2">
      <c r="A255" s="2" t="s">
        <v>0</v>
      </c>
      <c r="B255" s="29">
        <v>42671</v>
      </c>
      <c r="C255" s="11">
        <v>41.447396201499998</v>
      </c>
      <c r="D255" s="11">
        <v>-71.4494091535</v>
      </c>
      <c r="E255" s="8">
        <v>40.005600000000001</v>
      </c>
      <c r="F255" s="8">
        <v>1.5720351934400001</v>
      </c>
      <c r="G255" s="1"/>
      <c r="H255" s="1"/>
      <c r="I255" s="1"/>
      <c r="J255" s="1"/>
      <c r="K255" s="1"/>
      <c r="L255" s="1"/>
    </row>
    <row r="256" spans="1:12" x14ac:dyDescent="0.2">
      <c r="A256" s="2" t="s">
        <v>0</v>
      </c>
      <c r="B256" s="29">
        <v>42671</v>
      </c>
      <c r="C256" s="11">
        <v>41.4473512016</v>
      </c>
      <c r="D256" s="11">
        <v>-71.449489153499997</v>
      </c>
      <c r="E256" s="8">
        <v>35.567999999999998</v>
      </c>
      <c r="F256" s="8">
        <v>1.58151233196</v>
      </c>
      <c r="G256" s="1"/>
      <c r="H256" s="1"/>
      <c r="I256" s="1"/>
      <c r="J256" s="1"/>
      <c r="K256" s="1"/>
      <c r="L256" s="1"/>
    </row>
    <row r="257" spans="1:12" x14ac:dyDescent="0.2">
      <c r="A257" s="2" t="s">
        <v>0</v>
      </c>
      <c r="B257" s="29">
        <v>42671</v>
      </c>
      <c r="C257" s="11">
        <v>41.447295368200002</v>
      </c>
      <c r="D257" s="11">
        <v>-71.449562820099999</v>
      </c>
      <c r="E257" s="8">
        <v>29.2728</v>
      </c>
      <c r="F257" s="8">
        <v>1.8337415456799999</v>
      </c>
      <c r="G257" s="1"/>
      <c r="H257" s="1"/>
      <c r="I257" s="1"/>
      <c r="J257" s="1"/>
      <c r="K257" s="1"/>
      <c r="L257" s="1"/>
    </row>
    <row r="258" spans="1:12" x14ac:dyDescent="0.2">
      <c r="A258" s="2" t="s">
        <v>0</v>
      </c>
      <c r="B258" s="29">
        <v>42671</v>
      </c>
      <c r="C258" s="11">
        <v>41.447205034900001</v>
      </c>
      <c r="D258" s="11">
        <v>-71.449464653500002</v>
      </c>
      <c r="E258" s="8">
        <v>36.574200000000005</v>
      </c>
      <c r="F258" s="8">
        <v>1.59121000767</v>
      </c>
      <c r="G258" s="1"/>
      <c r="H258" s="1"/>
      <c r="I258" s="1"/>
      <c r="J258" s="1"/>
      <c r="K258" s="1"/>
      <c r="L258" s="1"/>
    </row>
    <row r="259" spans="1:12" x14ac:dyDescent="0.2">
      <c r="A259" s="2" t="s">
        <v>0</v>
      </c>
      <c r="B259" s="29">
        <v>42671</v>
      </c>
      <c r="C259" s="11">
        <v>41.447171868300003</v>
      </c>
      <c r="D259" s="11">
        <v>-71.449384320199997</v>
      </c>
      <c r="E259" s="8">
        <v>38.302800000000005</v>
      </c>
      <c r="F259" s="8">
        <v>1.5220206975899999</v>
      </c>
      <c r="G259" s="1"/>
      <c r="H259" s="1"/>
      <c r="I259" s="1"/>
      <c r="J259" s="1"/>
      <c r="K259" s="1"/>
      <c r="L259" s="1"/>
    </row>
    <row r="260" spans="1:12" x14ac:dyDescent="0.2">
      <c r="A260" s="2" t="s">
        <v>0</v>
      </c>
      <c r="B260" s="29">
        <v>42671</v>
      </c>
      <c r="C260" s="11">
        <v>41.447125201600002</v>
      </c>
      <c r="D260" s="11">
        <v>-71.449357986899997</v>
      </c>
      <c r="E260" s="8">
        <v>40.108800000000002</v>
      </c>
      <c r="F260" s="8">
        <v>1.5037151575100001</v>
      </c>
      <c r="G260" s="1"/>
      <c r="H260" s="1"/>
      <c r="I260" s="1"/>
      <c r="J260" s="1"/>
      <c r="K260" s="1"/>
      <c r="L260" s="1"/>
    </row>
    <row r="261" spans="1:12" x14ac:dyDescent="0.2">
      <c r="A261" s="2" t="s">
        <v>0</v>
      </c>
      <c r="B261" s="29">
        <v>42671</v>
      </c>
      <c r="C261" s="11">
        <v>41.447098368299997</v>
      </c>
      <c r="D261" s="11">
        <v>-71.449441153500004</v>
      </c>
      <c r="E261" s="8">
        <v>35.077800000000003</v>
      </c>
      <c r="F261" s="8">
        <v>1.58863639832</v>
      </c>
      <c r="G261" s="1"/>
      <c r="H261" s="1"/>
      <c r="I261" s="1"/>
      <c r="J261" s="1"/>
      <c r="K261" s="1"/>
      <c r="L261" s="1"/>
    </row>
    <row r="262" spans="1:12" x14ac:dyDescent="0.2">
      <c r="A262" s="2" t="s">
        <v>0</v>
      </c>
      <c r="B262" s="29">
        <v>42671</v>
      </c>
      <c r="C262" s="11">
        <v>41.447052534999997</v>
      </c>
      <c r="D262" s="11">
        <v>-71.449546320099998</v>
      </c>
      <c r="E262" s="8">
        <v>33.246000000000002</v>
      </c>
      <c r="F262" s="8">
        <v>1.6018371581999999</v>
      </c>
      <c r="G262" s="1"/>
      <c r="H262" s="1"/>
      <c r="I262" s="1"/>
      <c r="J262" s="1"/>
      <c r="K262" s="1"/>
      <c r="L262" s="1"/>
    </row>
    <row r="263" spans="1:12" x14ac:dyDescent="0.2">
      <c r="A263" s="2" t="s">
        <v>0</v>
      </c>
      <c r="B263" s="29">
        <v>42671</v>
      </c>
      <c r="C263" s="11">
        <v>41.447012701600002</v>
      </c>
      <c r="D263" s="11">
        <v>-71.449436820200006</v>
      </c>
      <c r="E263" s="8">
        <v>35.671199999999999</v>
      </c>
      <c r="F263" s="8">
        <v>1.51368749142</v>
      </c>
      <c r="G263" s="1"/>
      <c r="H263" s="1"/>
      <c r="I263" s="1"/>
      <c r="J263" s="1"/>
      <c r="K263" s="1"/>
      <c r="L263" s="1"/>
    </row>
    <row r="264" spans="1:12" x14ac:dyDescent="0.2">
      <c r="A264" s="2" t="s">
        <v>0</v>
      </c>
      <c r="B264" s="29">
        <v>42671</v>
      </c>
      <c r="C264" s="11">
        <v>41.446960701599998</v>
      </c>
      <c r="D264" s="11">
        <v>-71.4493806535</v>
      </c>
      <c r="E264" s="8">
        <v>36.728999999999999</v>
      </c>
      <c r="F264" s="8">
        <v>1.3793621063199999</v>
      </c>
      <c r="G264" s="1"/>
      <c r="H264" s="1"/>
      <c r="I264" s="1"/>
      <c r="J264" s="1"/>
      <c r="K264" s="1"/>
      <c r="L264" s="1"/>
    </row>
    <row r="265" spans="1:12" x14ac:dyDescent="0.2">
      <c r="A265" s="2" t="s">
        <v>0</v>
      </c>
      <c r="B265" s="29">
        <v>42671</v>
      </c>
      <c r="C265" s="11">
        <v>41.4469143683</v>
      </c>
      <c r="D265" s="11">
        <v>-71.449484986800002</v>
      </c>
      <c r="E265" s="8">
        <v>36.754800000000003</v>
      </c>
      <c r="F265" s="8">
        <v>1.4438467025799999</v>
      </c>
      <c r="G265" s="1"/>
      <c r="H265" s="1"/>
      <c r="I265" s="1"/>
      <c r="J265" s="1"/>
      <c r="K265" s="1"/>
      <c r="L265" s="1"/>
    </row>
    <row r="266" spans="1:12" x14ac:dyDescent="0.2">
      <c r="A266" s="2" t="s">
        <v>0</v>
      </c>
      <c r="B266" s="29">
        <v>42671</v>
      </c>
      <c r="C266" s="11">
        <v>41.446932201599999</v>
      </c>
      <c r="D266" s="11">
        <v>-71.449536153500006</v>
      </c>
      <c r="E266" s="8">
        <v>34.071600000000004</v>
      </c>
      <c r="F266" s="8">
        <v>1.52139854431</v>
      </c>
      <c r="G266" s="1"/>
      <c r="H266" s="1"/>
      <c r="I266" s="1"/>
      <c r="J266" s="1"/>
      <c r="K266" s="1"/>
      <c r="L266" s="1"/>
    </row>
    <row r="267" spans="1:12" x14ac:dyDescent="0.2">
      <c r="A267" s="2" t="s">
        <v>0</v>
      </c>
      <c r="B267" s="29">
        <v>42671</v>
      </c>
      <c r="C267" s="11">
        <v>41.446837535</v>
      </c>
      <c r="D267" s="11">
        <v>-71.449558653500006</v>
      </c>
      <c r="E267" s="8">
        <v>36.806400000000004</v>
      </c>
      <c r="F267" s="8">
        <v>1.38239812851</v>
      </c>
      <c r="G267" s="1"/>
      <c r="H267" s="1"/>
      <c r="I267" s="1"/>
      <c r="J267" s="1"/>
      <c r="K267" s="1"/>
      <c r="L267" s="1"/>
    </row>
    <row r="268" spans="1:12" x14ac:dyDescent="0.2">
      <c r="A268" s="2" t="s">
        <v>0</v>
      </c>
      <c r="B268" s="29">
        <v>42671</v>
      </c>
      <c r="C268" s="11">
        <v>41.446764701699998</v>
      </c>
      <c r="D268" s="11">
        <v>-71.449631153499993</v>
      </c>
      <c r="E268" s="8">
        <v>38.715600000000002</v>
      </c>
      <c r="F268" s="8">
        <v>1.4287779331199999</v>
      </c>
      <c r="G268" s="1"/>
      <c r="H268" s="1"/>
      <c r="I268" s="1"/>
      <c r="J268" s="1"/>
      <c r="K268" s="1"/>
      <c r="L268" s="1"/>
    </row>
    <row r="269" spans="1:12" x14ac:dyDescent="0.2">
      <c r="A269" s="2" t="s">
        <v>0</v>
      </c>
      <c r="B269" s="29">
        <v>42671</v>
      </c>
      <c r="C269" s="11">
        <v>41.446796868299998</v>
      </c>
      <c r="D269" s="11">
        <v>-71.449704320099997</v>
      </c>
      <c r="E269" s="8">
        <v>39.025199999999998</v>
      </c>
      <c r="F269" s="8">
        <v>1.4164513349500001</v>
      </c>
      <c r="G269" s="1"/>
      <c r="H269" s="1"/>
      <c r="I269" s="1"/>
      <c r="J269" s="1"/>
      <c r="K269" s="1"/>
      <c r="L269" s="1"/>
    </row>
    <row r="270" spans="1:12" x14ac:dyDescent="0.2">
      <c r="A270" s="2" t="s">
        <v>0</v>
      </c>
      <c r="B270" s="29">
        <v>42671</v>
      </c>
      <c r="C270" s="11">
        <v>41.446868035000001</v>
      </c>
      <c r="D270" s="11">
        <v>-71.449780320100004</v>
      </c>
      <c r="E270" s="8">
        <v>36.6</v>
      </c>
      <c r="F270" s="8">
        <v>1.50393259525</v>
      </c>
      <c r="G270" s="1"/>
      <c r="H270" s="1"/>
      <c r="I270" s="1"/>
      <c r="J270" s="1"/>
      <c r="K270" s="1"/>
      <c r="L270" s="1"/>
    </row>
    <row r="271" spans="1:12" x14ac:dyDescent="0.2">
      <c r="A271" s="2" t="s">
        <v>0</v>
      </c>
      <c r="B271" s="29">
        <v>42671</v>
      </c>
      <c r="C271" s="11">
        <v>41.446797201700001</v>
      </c>
      <c r="D271" s="11">
        <v>-71.449797820100002</v>
      </c>
      <c r="E271" s="8">
        <v>36.909599999999998</v>
      </c>
      <c r="F271" s="8">
        <v>1.46902358532</v>
      </c>
      <c r="G271" s="1"/>
      <c r="H271" s="1"/>
      <c r="I271" s="1"/>
      <c r="J271" s="1"/>
      <c r="K271" s="1"/>
      <c r="L271" s="1"/>
    </row>
    <row r="272" spans="1:12" x14ac:dyDescent="0.2">
      <c r="A272" s="2" t="s">
        <v>0</v>
      </c>
      <c r="B272" s="29">
        <v>42671</v>
      </c>
      <c r="C272" s="11">
        <v>41.446712868399999</v>
      </c>
      <c r="D272" s="11">
        <v>-71.449850486700001</v>
      </c>
      <c r="E272" s="8">
        <v>38.483400000000003</v>
      </c>
      <c r="F272" s="8">
        <v>1.3902832269700001</v>
      </c>
      <c r="G272" s="1"/>
      <c r="H272" s="1"/>
      <c r="I272" s="1"/>
      <c r="J272" s="1"/>
      <c r="K272" s="1"/>
      <c r="L272" s="1"/>
    </row>
    <row r="273" spans="1:12" x14ac:dyDescent="0.2">
      <c r="A273" s="2" t="s">
        <v>0</v>
      </c>
      <c r="B273" s="29">
        <v>42671</v>
      </c>
      <c r="C273" s="11">
        <v>41.446790368400002</v>
      </c>
      <c r="D273" s="11">
        <v>-71.449935486699999</v>
      </c>
      <c r="E273" s="8">
        <v>32.239800000000002</v>
      </c>
      <c r="F273" s="8">
        <v>1.4676994085299999</v>
      </c>
      <c r="G273" s="1"/>
      <c r="H273" s="1"/>
      <c r="I273" s="1"/>
      <c r="J273" s="1"/>
      <c r="K273" s="1"/>
      <c r="L273" s="1"/>
    </row>
    <row r="274" spans="1:12" x14ac:dyDescent="0.2">
      <c r="A274" s="2" t="s">
        <v>0</v>
      </c>
      <c r="B274" s="29">
        <v>42671</v>
      </c>
      <c r="C274" s="11">
        <v>41.446854868300001</v>
      </c>
      <c r="D274" s="11">
        <v>-71.449987653299999</v>
      </c>
      <c r="E274" s="8">
        <v>32.239800000000002</v>
      </c>
      <c r="F274" s="8">
        <v>1.60732042789</v>
      </c>
      <c r="G274" s="1"/>
      <c r="H274" s="1"/>
      <c r="I274" s="1"/>
      <c r="J274" s="1"/>
      <c r="K274" s="1"/>
      <c r="L274" s="1"/>
    </row>
    <row r="275" spans="1:12" x14ac:dyDescent="0.2">
      <c r="A275" s="2" t="s">
        <v>0</v>
      </c>
      <c r="B275" s="29">
        <v>42671</v>
      </c>
      <c r="C275" s="11">
        <v>41.446911201699997</v>
      </c>
      <c r="D275" s="11">
        <v>-71.450054153300002</v>
      </c>
      <c r="E275" s="8">
        <v>31.44</v>
      </c>
      <c r="F275" s="8">
        <v>1.789675951</v>
      </c>
      <c r="G275" s="1"/>
      <c r="H275" s="1"/>
      <c r="I275" s="1"/>
      <c r="J275" s="1"/>
      <c r="K275" s="1"/>
      <c r="L275" s="1"/>
    </row>
    <row r="276" spans="1:12" x14ac:dyDescent="0.2">
      <c r="A276" s="2" t="s">
        <v>0</v>
      </c>
      <c r="B276" s="29">
        <v>42671</v>
      </c>
      <c r="C276" s="11">
        <v>41.446826201699999</v>
      </c>
      <c r="D276" s="11">
        <v>-71.450121153300003</v>
      </c>
      <c r="E276" s="8">
        <v>32.7042</v>
      </c>
      <c r="F276" s="8">
        <v>1.5252699852</v>
      </c>
      <c r="G276" s="1"/>
      <c r="H276" s="1"/>
      <c r="I276" s="1"/>
      <c r="J276" s="1"/>
      <c r="K276" s="1"/>
      <c r="L276" s="1"/>
    </row>
    <row r="277" spans="1:12" x14ac:dyDescent="0.2">
      <c r="A277" s="2" t="s">
        <v>0</v>
      </c>
      <c r="B277" s="29">
        <v>42671</v>
      </c>
      <c r="C277" s="11">
        <v>41.446705535</v>
      </c>
      <c r="D277" s="11">
        <v>-71.450171986599997</v>
      </c>
      <c r="E277" s="8">
        <v>35.1036</v>
      </c>
      <c r="F277" s="8">
        <v>1.35022139549</v>
      </c>
      <c r="G277" s="1"/>
      <c r="H277" s="1"/>
      <c r="I277" s="1"/>
      <c r="J277" s="1"/>
      <c r="K277" s="1"/>
      <c r="L277" s="1"/>
    </row>
    <row r="278" spans="1:12" x14ac:dyDescent="0.2">
      <c r="A278" s="2" t="s">
        <v>0</v>
      </c>
      <c r="B278" s="29">
        <v>42671</v>
      </c>
      <c r="C278" s="11">
        <v>41.446640701699998</v>
      </c>
      <c r="D278" s="11">
        <v>-71.450243486600002</v>
      </c>
      <c r="E278" s="8">
        <v>39.308999999999997</v>
      </c>
      <c r="F278" s="8">
        <v>1.36391484737</v>
      </c>
      <c r="G278" s="1"/>
      <c r="H278" s="1"/>
      <c r="I278" s="1"/>
      <c r="J278" s="1"/>
      <c r="K278" s="1"/>
      <c r="L278" s="1"/>
    </row>
    <row r="279" spans="1:12" x14ac:dyDescent="0.2">
      <c r="A279" s="2" t="s">
        <v>0</v>
      </c>
      <c r="B279" s="29">
        <v>42671</v>
      </c>
      <c r="C279" s="11">
        <v>41.446759201699997</v>
      </c>
      <c r="D279" s="11">
        <v>-71.450285819900003</v>
      </c>
      <c r="E279" s="8">
        <v>33.813600000000001</v>
      </c>
      <c r="F279" s="8">
        <v>1.4221993684800001</v>
      </c>
      <c r="G279" s="1"/>
      <c r="H279" s="1"/>
      <c r="I279" s="1"/>
      <c r="J279" s="1"/>
      <c r="K279" s="1"/>
      <c r="L279" s="1"/>
    </row>
    <row r="280" spans="1:12" x14ac:dyDescent="0.2">
      <c r="A280" s="2" t="s">
        <v>0</v>
      </c>
      <c r="B280" s="29">
        <v>42671</v>
      </c>
      <c r="C280" s="11">
        <v>41.446875868299998</v>
      </c>
      <c r="D280" s="11">
        <v>-71.450264819899999</v>
      </c>
      <c r="E280" s="8">
        <v>33.0396</v>
      </c>
      <c r="F280" s="8">
        <v>1.58224618435</v>
      </c>
      <c r="G280" s="1"/>
      <c r="H280" s="1"/>
      <c r="I280" s="1"/>
      <c r="J280" s="1"/>
      <c r="K280" s="1"/>
      <c r="L280" s="1"/>
    </row>
    <row r="281" spans="1:12" x14ac:dyDescent="0.2">
      <c r="A281" s="2" t="s">
        <v>0</v>
      </c>
      <c r="B281" s="29">
        <v>42671</v>
      </c>
      <c r="C281" s="11">
        <v>41.446957034999997</v>
      </c>
      <c r="D281" s="11">
        <v>-71.450243153299994</v>
      </c>
      <c r="E281" s="8">
        <v>32.472000000000001</v>
      </c>
      <c r="F281" s="8">
        <v>1.75899100304</v>
      </c>
      <c r="G281" s="1"/>
      <c r="H281" s="1"/>
      <c r="I281" s="1"/>
      <c r="J281" s="1"/>
      <c r="K281" s="1"/>
      <c r="L281" s="1"/>
    </row>
    <row r="282" spans="1:12" x14ac:dyDescent="0.2">
      <c r="A282" s="2" t="s">
        <v>0</v>
      </c>
      <c r="B282" s="29">
        <v>42671</v>
      </c>
      <c r="C282" s="11">
        <v>41.446858201700003</v>
      </c>
      <c r="D282" s="11">
        <v>-71.4503603199</v>
      </c>
      <c r="E282" s="8">
        <v>34.149000000000001</v>
      </c>
      <c r="F282" s="8">
        <v>1.55419576168</v>
      </c>
      <c r="G282" s="1"/>
      <c r="H282" s="1"/>
      <c r="I282" s="1"/>
      <c r="J282" s="1"/>
      <c r="K282" s="1"/>
      <c r="L282" s="1"/>
    </row>
    <row r="283" spans="1:12" x14ac:dyDescent="0.2">
      <c r="A283" s="2" t="s">
        <v>0</v>
      </c>
      <c r="B283" s="29">
        <v>42671</v>
      </c>
      <c r="C283" s="11">
        <v>41.446722535100001</v>
      </c>
      <c r="D283" s="11">
        <v>-71.450432153199998</v>
      </c>
      <c r="E283" s="8">
        <v>39.257400000000004</v>
      </c>
      <c r="F283" s="8">
        <v>1.43746209145</v>
      </c>
      <c r="G283" s="1"/>
      <c r="H283" s="1"/>
      <c r="I283" s="1"/>
      <c r="J283" s="1"/>
      <c r="K283" s="1"/>
      <c r="L283" s="1"/>
    </row>
    <row r="284" spans="1:12" x14ac:dyDescent="0.2">
      <c r="A284" s="2" t="s">
        <v>0</v>
      </c>
      <c r="B284" s="29">
        <v>42671</v>
      </c>
      <c r="C284" s="11">
        <v>41.446644201700003</v>
      </c>
      <c r="D284" s="11">
        <v>-71.450430486499997</v>
      </c>
      <c r="E284" s="8">
        <v>39.773400000000002</v>
      </c>
      <c r="F284" s="8">
        <v>1.4054608344999999</v>
      </c>
      <c r="G284" s="1"/>
      <c r="H284" s="1"/>
      <c r="I284" s="1"/>
      <c r="J284" s="1"/>
      <c r="K284" s="1"/>
      <c r="L284" s="1"/>
    </row>
    <row r="285" spans="1:12" x14ac:dyDescent="0.2">
      <c r="A285" s="2" t="s">
        <v>0</v>
      </c>
      <c r="B285" s="29">
        <v>42671</v>
      </c>
      <c r="C285" s="11">
        <v>41.446547201800001</v>
      </c>
      <c r="D285" s="11">
        <v>-71.450579819799998</v>
      </c>
      <c r="E285" s="8">
        <v>29.453400000000002</v>
      </c>
      <c r="F285" s="8">
        <v>1.5871313810300001</v>
      </c>
      <c r="G285" s="1"/>
      <c r="H285" s="1"/>
      <c r="I285" s="1"/>
      <c r="J285" s="1"/>
      <c r="K285" s="1"/>
      <c r="L285" s="1"/>
    </row>
    <row r="286" spans="1:12" x14ac:dyDescent="0.2">
      <c r="A286" s="2" t="s">
        <v>0</v>
      </c>
      <c r="B286" s="29">
        <v>42671</v>
      </c>
      <c r="C286" s="11">
        <v>41.446662535100003</v>
      </c>
      <c r="D286" s="11">
        <v>-71.4506001532</v>
      </c>
      <c r="E286" s="8">
        <v>31.0014</v>
      </c>
      <c r="F286" s="8">
        <v>1.5760661363599999</v>
      </c>
      <c r="G286" s="1"/>
      <c r="H286" s="1"/>
      <c r="I286" s="1"/>
      <c r="J286" s="1"/>
      <c r="K286" s="1"/>
      <c r="L286" s="1"/>
    </row>
    <row r="287" spans="1:12" x14ac:dyDescent="0.2">
      <c r="A287" s="2" t="s">
        <v>0</v>
      </c>
      <c r="B287" s="29">
        <v>42671</v>
      </c>
      <c r="C287" s="11">
        <v>41.446775868400003</v>
      </c>
      <c r="D287" s="11">
        <v>-71.450510986500007</v>
      </c>
      <c r="E287" s="8">
        <v>38.535000000000004</v>
      </c>
      <c r="F287" s="8">
        <v>1.4918254613899999</v>
      </c>
      <c r="G287" s="1"/>
      <c r="H287" s="1"/>
      <c r="I287" s="1"/>
      <c r="J287" s="1"/>
      <c r="K287" s="1"/>
      <c r="L287" s="1"/>
    </row>
    <row r="288" spans="1:12" x14ac:dyDescent="0.2">
      <c r="A288" s="2" t="s">
        <v>0</v>
      </c>
      <c r="B288" s="29">
        <v>42671</v>
      </c>
      <c r="C288" s="11">
        <v>41.446893035000002</v>
      </c>
      <c r="D288" s="11">
        <v>-71.450496319799996</v>
      </c>
      <c r="E288" s="8">
        <v>30.9756</v>
      </c>
      <c r="F288" s="8">
        <v>1.62304008007</v>
      </c>
      <c r="G288" s="1"/>
      <c r="H288" s="1"/>
      <c r="I288" s="1"/>
      <c r="J288" s="1"/>
      <c r="K288" s="1"/>
      <c r="L288" s="1"/>
    </row>
    <row r="289" spans="1:12" x14ac:dyDescent="0.2">
      <c r="A289" s="2" t="s">
        <v>0</v>
      </c>
      <c r="B289" s="29">
        <v>42671</v>
      </c>
      <c r="C289" s="11">
        <v>41.4469763683</v>
      </c>
      <c r="D289" s="11">
        <v>-71.450453486499995</v>
      </c>
      <c r="E289" s="8">
        <v>31.930199999999999</v>
      </c>
      <c r="F289" s="8">
        <v>1.72737026215</v>
      </c>
      <c r="G289" s="1"/>
      <c r="H289" s="1"/>
      <c r="I289" s="1"/>
      <c r="J289" s="1"/>
      <c r="K289" s="1"/>
      <c r="L289" s="1"/>
    </row>
    <row r="290" spans="1:12" x14ac:dyDescent="0.2">
      <c r="A290" s="2" t="s">
        <v>0</v>
      </c>
      <c r="B290" s="29">
        <v>42671</v>
      </c>
      <c r="C290" s="11">
        <v>41.4470438683</v>
      </c>
      <c r="D290" s="11">
        <v>-71.450473819799996</v>
      </c>
      <c r="E290" s="8">
        <v>30.021000000000001</v>
      </c>
      <c r="F290" s="8">
        <v>1.8310813903800001</v>
      </c>
      <c r="G290" s="1"/>
      <c r="H290" s="1"/>
      <c r="I290" s="1"/>
      <c r="J290" s="1"/>
      <c r="K290" s="1"/>
      <c r="L290" s="1"/>
    </row>
    <row r="291" spans="1:12" x14ac:dyDescent="0.2">
      <c r="A291" s="2" t="s">
        <v>0</v>
      </c>
      <c r="B291" s="29">
        <v>42671</v>
      </c>
      <c r="C291" s="11">
        <v>41.4469662017</v>
      </c>
      <c r="D291" s="11">
        <v>-71.4506161531</v>
      </c>
      <c r="E291" s="8">
        <v>29.711400000000001</v>
      </c>
      <c r="F291" s="8">
        <v>1.7659460306200001</v>
      </c>
      <c r="G291" s="1"/>
      <c r="H291" s="1"/>
      <c r="I291" s="1"/>
      <c r="J291" s="1"/>
      <c r="K291" s="1"/>
      <c r="L291" s="1"/>
    </row>
    <row r="292" spans="1:12" x14ac:dyDescent="0.2">
      <c r="A292" s="2" t="s">
        <v>0</v>
      </c>
      <c r="B292" s="29">
        <v>42671</v>
      </c>
      <c r="C292" s="11">
        <v>41.446908368400003</v>
      </c>
      <c r="D292" s="11">
        <v>-71.450770486400003</v>
      </c>
      <c r="E292" s="8">
        <v>29.066400000000002</v>
      </c>
      <c r="F292" s="8">
        <v>1.79777705669</v>
      </c>
      <c r="G292" s="1"/>
      <c r="H292" s="1"/>
      <c r="I292" s="1"/>
      <c r="J292" s="1"/>
      <c r="K292" s="1"/>
      <c r="L292" s="1"/>
    </row>
    <row r="293" spans="1:12" x14ac:dyDescent="0.2">
      <c r="A293" s="2" t="s">
        <v>0</v>
      </c>
      <c r="B293" s="29">
        <v>42671</v>
      </c>
      <c r="C293" s="11">
        <v>41.446999368299998</v>
      </c>
      <c r="D293" s="11">
        <v>-71.450837986400003</v>
      </c>
      <c r="E293" s="8">
        <v>29.814600000000002</v>
      </c>
      <c r="F293" s="8">
        <v>1.86867523193</v>
      </c>
      <c r="G293" s="1"/>
      <c r="H293" s="1"/>
      <c r="I293" s="1"/>
      <c r="J293" s="1"/>
      <c r="K293" s="1"/>
      <c r="L293" s="1"/>
    </row>
    <row r="294" spans="1:12" x14ac:dyDescent="0.2">
      <c r="A294" s="2" t="s">
        <v>0</v>
      </c>
      <c r="B294" s="29">
        <v>42671</v>
      </c>
      <c r="C294" s="11">
        <v>41.447078201700002</v>
      </c>
      <c r="D294" s="11">
        <v>-71.450729319800004</v>
      </c>
      <c r="E294" s="8">
        <v>29.376000000000001</v>
      </c>
      <c r="F294" s="8">
        <v>1.8972036838499999</v>
      </c>
      <c r="G294" s="1"/>
      <c r="H294" s="1"/>
      <c r="I294" s="1"/>
      <c r="J294" s="1"/>
      <c r="K294" s="1"/>
      <c r="L294" s="1"/>
    </row>
    <row r="295" spans="1:12" x14ac:dyDescent="0.2">
      <c r="A295" s="2" t="s">
        <v>0</v>
      </c>
      <c r="B295" s="29">
        <v>42671</v>
      </c>
      <c r="C295" s="11">
        <v>41.447137701599999</v>
      </c>
      <c r="D295" s="11">
        <v>-71.450815486400003</v>
      </c>
      <c r="E295" s="8">
        <v>28.498800000000003</v>
      </c>
      <c r="F295" s="8">
        <v>1.9198070764499999</v>
      </c>
      <c r="G295" s="1"/>
      <c r="H295" s="1"/>
      <c r="I295" s="1"/>
      <c r="J295" s="1"/>
      <c r="K295" s="1"/>
      <c r="L295" s="1"/>
    </row>
    <row r="296" spans="1:12" x14ac:dyDescent="0.2">
      <c r="A296" s="2" t="s">
        <v>0</v>
      </c>
      <c r="B296" s="29">
        <v>42901</v>
      </c>
      <c r="C296" s="11">
        <v>41.448150368100002</v>
      </c>
      <c r="D296" s="11">
        <v>-71.449472820099999</v>
      </c>
      <c r="E296" s="8">
        <v>25.9438</v>
      </c>
      <c r="F296" s="8">
        <v>0.95289349556000003</v>
      </c>
      <c r="G296" s="1"/>
      <c r="H296" s="1"/>
      <c r="I296" s="1"/>
      <c r="J296" s="1"/>
      <c r="K296" s="1"/>
      <c r="L296" s="1"/>
    </row>
    <row r="297" spans="1:12" x14ac:dyDescent="0.2">
      <c r="A297" s="2" t="s">
        <v>0</v>
      </c>
      <c r="B297" s="29">
        <v>42901</v>
      </c>
      <c r="C297" s="11">
        <v>41.448050368099999</v>
      </c>
      <c r="D297" s="11">
        <v>-71.449488320100002</v>
      </c>
      <c r="E297" s="8">
        <v>23.113</v>
      </c>
      <c r="F297" s="8">
        <v>1.3466777801500001</v>
      </c>
      <c r="G297" s="1"/>
      <c r="H297" s="1"/>
      <c r="I297" s="1"/>
      <c r="J297" s="1"/>
      <c r="K297" s="1"/>
      <c r="L297" s="1"/>
    </row>
    <row r="298" spans="1:12" x14ac:dyDescent="0.2">
      <c r="A298" s="2" t="s">
        <v>0</v>
      </c>
      <c r="B298" s="29">
        <v>42901</v>
      </c>
      <c r="C298" s="11">
        <v>41.448009034800002</v>
      </c>
      <c r="D298" s="11">
        <v>-71.449438153499997</v>
      </c>
      <c r="E298" s="8">
        <v>27.494</v>
      </c>
      <c r="F298" s="8">
        <v>1.3090320825599999</v>
      </c>
      <c r="G298" s="1"/>
      <c r="H298" s="1"/>
      <c r="I298" s="1"/>
      <c r="J298" s="1"/>
      <c r="K298" s="1"/>
      <c r="L298" s="1"/>
    </row>
    <row r="299" spans="1:12" x14ac:dyDescent="0.2">
      <c r="A299" s="2" t="s">
        <v>0</v>
      </c>
      <c r="B299" s="29">
        <v>42901</v>
      </c>
      <c r="C299" s="11">
        <v>41.447899034800002</v>
      </c>
      <c r="D299" s="11">
        <v>-71.449478653499995</v>
      </c>
      <c r="E299" s="8">
        <v>19.5745</v>
      </c>
      <c r="F299" s="8">
        <v>1.55135452747</v>
      </c>
      <c r="G299" s="1"/>
      <c r="H299" s="1"/>
      <c r="I299" s="1"/>
      <c r="J299" s="1"/>
      <c r="K299" s="1"/>
      <c r="L299" s="1"/>
    </row>
    <row r="300" spans="1:12" x14ac:dyDescent="0.2">
      <c r="A300" s="2" t="s">
        <v>0</v>
      </c>
      <c r="B300" s="29">
        <v>42901</v>
      </c>
      <c r="C300" s="11">
        <v>41.447887201500002</v>
      </c>
      <c r="D300" s="11">
        <v>-71.449424653500003</v>
      </c>
      <c r="E300" s="8">
        <v>24.562100000000001</v>
      </c>
      <c r="F300" s="8">
        <v>1.3391363620800001</v>
      </c>
      <c r="G300" s="1"/>
      <c r="H300" s="1"/>
      <c r="I300" s="1"/>
      <c r="J300" s="1"/>
      <c r="K300" s="1"/>
      <c r="L300" s="1"/>
    </row>
    <row r="301" spans="1:12" x14ac:dyDescent="0.2">
      <c r="A301" s="2" t="s">
        <v>0</v>
      </c>
      <c r="B301" s="29">
        <v>42901</v>
      </c>
      <c r="C301" s="11">
        <v>41.447843773000002</v>
      </c>
      <c r="D301" s="11">
        <v>-71.449335838099998</v>
      </c>
      <c r="E301" s="8">
        <v>28.302799999999998</v>
      </c>
      <c r="F301" s="8">
        <v>1.03275227547</v>
      </c>
      <c r="G301" s="1"/>
      <c r="H301" s="1"/>
      <c r="I301" s="1"/>
      <c r="J301" s="1"/>
      <c r="K301" s="1"/>
      <c r="L301" s="1"/>
    </row>
    <row r="302" spans="1:12" x14ac:dyDescent="0.2">
      <c r="A302" s="2" t="s">
        <v>0</v>
      </c>
      <c r="B302" s="29">
        <v>42901</v>
      </c>
      <c r="C302" s="11">
        <v>41.447829368100003</v>
      </c>
      <c r="D302" s="11">
        <v>-71.449401486799999</v>
      </c>
      <c r="E302" s="8">
        <v>26.146000000000001</v>
      </c>
      <c r="F302" s="8">
        <v>1.39424037933</v>
      </c>
      <c r="G302" s="1"/>
      <c r="H302" s="1"/>
      <c r="I302" s="1"/>
      <c r="J302" s="1"/>
      <c r="K302" s="1"/>
      <c r="L302" s="1"/>
    </row>
    <row r="303" spans="1:12" x14ac:dyDescent="0.2">
      <c r="A303" s="2" t="s">
        <v>0</v>
      </c>
      <c r="B303" s="29">
        <v>42901</v>
      </c>
      <c r="C303" s="11">
        <v>41.447751868099999</v>
      </c>
      <c r="D303" s="11">
        <v>-71.449526486799996</v>
      </c>
      <c r="E303" s="8">
        <v>13.9803</v>
      </c>
      <c r="F303" s="8">
        <v>1.59368121624</v>
      </c>
      <c r="G303" s="1"/>
      <c r="H303" s="1"/>
      <c r="I303" s="1"/>
      <c r="J303" s="1"/>
      <c r="K303" s="1"/>
      <c r="L303" s="1"/>
    </row>
    <row r="304" spans="1:12" x14ac:dyDescent="0.2">
      <c r="A304" s="2" t="s">
        <v>0</v>
      </c>
      <c r="B304" s="29">
        <v>42901</v>
      </c>
      <c r="C304" s="11">
        <v>41.447718034799998</v>
      </c>
      <c r="D304" s="11">
        <v>-71.449439653499994</v>
      </c>
      <c r="E304" s="8">
        <v>23.7196</v>
      </c>
      <c r="F304" s="8">
        <v>1.4956591129300001</v>
      </c>
      <c r="G304" s="1"/>
      <c r="H304" s="1"/>
      <c r="I304" s="1"/>
      <c r="J304" s="1"/>
      <c r="K304" s="1"/>
      <c r="L304" s="1"/>
    </row>
    <row r="305" spans="1:12" x14ac:dyDescent="0.2">
      <c r="A305" s="2" t="s">
        <v>0</v>
      </c>
      <c r="B305" s="29">
        <v>42901</v>
      </c>
      <c r="C305" s="11">
        <v>41.447669201499998</v>
      </c>
      <c r="D305" s="11">
        <v>-71.449294320199996</v>
      </c>
      <c r="E305" s="8">
        <v>29.0105</v>
      </c>
      <c r="F305" s="8">
        <v>1.34771716595</v>
      </c>
      <c r="G305" s="1"/>
      <c r="H305" s="1"/>
      <c r="I305" s="1"/>
      <c r="J305" s="1"/>
      <c r="K305" s="1"/>
      <c r="L305" s="1"/>
    </row>
    <row r="306" spans="1:12" x14ac:dyDescent="0.2">
      <c r="A306" s="2" t="s">
        <v>0</v>
      </c>
      <c r="B306" s="29">
        <v>42901</v>
      </c>
      <c r="C306" s="11">
        <v>41.447611534799996</v>
      </c>
      <c r="D306" s="11">
        <v>-71.449410820200001</v>
      </c>
      <c r="E306" s="8">
        <v>11.991999999999999</v>
      </c>
      <c r="F306" s="8">
        <v>1.4934120178200001</v>
      </c>
      <c r="G306" s="1"/>
      <c r="H306" s="1"/>
      <c r="I306" s="1"/>
      <c r="J306" s="1"/>
      <c r="K306" s="1"/>
      <c r="L306" s="1"/>
    </row>
    <row r="307" spans="1:12" x14ac:dyDescent="0.2">
      <c r="A307" s="2" t="s">
        <v>0</v>
      </c>
      <c r="B307" s="29">
        <v>42901</v>
      </c>
      <c r="C307" s="11">
        <v>41.447591201500003</v>
      </c>
      <c r="D307" s="11">
        <v>-71.449544320100003</v>
      </c>
      <c r="E307" s="8">
        <v>11.9246</v>
      </c>
      <c r="F307" s="8">
        <v>1.6783246994000001</v>
      </c>
      <c r="G307" s="1"/>
      <c r="H307" s="1"/>
      <c r="I307" s="1"/>
      <c r="J307" s="1"/>
      <c r="K307" s="1"/>
      <c r="L307" s="1"/>
    </row>
    <row r="308" spans="1:12" x14ac:dyDescent="0.2">
      <c r="A308" s="2" t="s">
        <v>0</v>
      </c>
      <c r="B308" s="29">
        <v>42901</v>
      </c>
      <c r="C308" s="11">
        <v>41.447558868199998</v>
      </c>
      <c r="D308" s="11">
        <v>-71.4494223202</v>
      </c>
      <c r="E308" s="8">
        <v>19.9452</v>
      </c>
      <c r="F308" s="8">
        <v>1.5259985923799999</v>
      </c>
      <c r="G308" s="1"/>
      <c r="H308" s="1"/>
      <c r="I308" s="1"/>
      <c r="J308" s="1"/>
      <c r="K308" s="1"/>
      <c r="L308" s="1"/>
    </row>
    <row r="309" spans="1:12" x14ac:dyDescent="0.2">
      <c r="A309" s="2" t="s">
        <v>0</v>
      </c>
      <c r="B309" s="29">
        <v>42901</v>
      </c>
      <c r="C309" s="11">
        <v>41.447529701500002</v>
      </c>
      <c r="D309" s="11">
        <v>-71.449324320200006</v>
      </c>
      <c r="E309" s="8">
        <v>29.0105</v>
      </c>
      <c r="F309" s="8">
        <v>1.44120311737</v>
      </c>
      <c r="G309" s="1"/>
      <c r="H309" s="1"/>
      <c r="I309" s="1"/>
      <c r="J309" s="1"/>
      <c r="K309" s="1"/>
      <c r="L309" s="1"/>
    </row>
    <row r="310" spans="1:12" x14ac:dyDescent="0.2">
      <c r="A310" s="2" t="s">
        <v>0</v>
      </c>
      <c r="B310" s="29">
        <v>42901</v>
      </c>
      <c r="C310" s="11">
        <v>41.447492034900002</v>
      </c>
      <c r="D310" s="11">
        <v>-71.449269153499998</v>
      </c>
      <c r="E310" s="8">
        <v>30.122599999999998</v>
      </c>
      <c r="F310" s="8">
        <v>1.09738636017</v>
      </c>
      <c r="G310" s="1"/>
      <c r="H310" s="1"/>
      <c r="I310" s="1"/>
      <c r="J310" s="1"/>
      <c r="K310" s="1"/>
      <c r="L310" s="1"/>
    </row>
    <row r="311" spans="1:12" x14ac:dyDescent="0.2">
      <c r="A311" s="2" t="s">
        <v>0</v>
      </c>
      <c r="B311" s="29">
        <v>42901</v>
      </c>
      <c r="C311" s="11">
        <v>41.447457701499999</v>
      </c>
      <c r="D311" s="11">
        <v>-71.449416320200001</v>
      </c>
      <c r="E311" s="8">
        <v>28.639800000000001</v>
      </c>
      <c r="F311" s="8">
        <v>1.51256334782</v>
      </c>
      <c r="G311" s="1"/>
      <c r="H311" s="1"/>
      <c r="I311" s="1"/>
      <c r="J311" s="1"/>
      <c r="K311" s="1"/>
      <c r="L311" s="1"/>
    </row>
    <row r="312" spans="1:12" x14ac:dyDescent="0.2">
      <c r="A312" s="2" t="s">
        <v>0</v>
      </c>
      <c r="B312" s="29">
        <v>42901</v>
      </c>
      <c r="C312" s="11">
        <v>41.447396201499998</v>
      </c>
      <c r="D312" s="11">
        <v>-71.449509653500002</v>
      </c>
      <c r="E312" s="8">
        <v>16.608899999999998</v>
      </c>
      <c r="F312" s="8">
        <v>1.6072537898999999</v>
      </c>
      <c r="G312" s="1"/>
      <c r="H312" s="1"/>
      <c r="I312" s="1"/>
      <c r="J312" s="1"/>
      <c r="K312" s="1"/>
      <c r="L312" s="1"/>
    </row>
    <row r="313" spans="1:12" x14ac:dyDescent="0.2">
      <c r="A313" s="2" t="s">
        <v>0</v>
      </c>
      <c r="B313" s="29">
        <v>42901</v>
      </c>
      <c r="C313" s="11">
        <v>41.4473498682</v>
      </c>
      <c r="D313" s="11">
        <v>-71.449549820100003</v>
      </c>
      <c r="E313" s="8">
        <v>12.598599999999999</v>
      </c>
      <c r="F313" s="8">
        <v>1.7518575191500001</v>
      </c>
      <c r="G313" s="1"/>
      <c r="H313" s="1"/>
      <c r="I313" s="1"/>
      <c r="J313" s="1"/>
      <c r="K313" s="1"/>
      <c r="L313" s="1"/>
    </row>
    <row r="314" spans="1:12" x14ac:dyDescent="0.2">
      <c r="A314" s="2" t="s">
        <v>0</v>
      </c>
      <c r="B314" s="29">
        <v>42901</v>
      </c>
      <c r="C314" s="11">
        <v>41.447340868200001</v>
      </c>
      <c r="D314" s="11">
        <v>-71.4494371535</v>
      </c>
      <c r="E314" s="8">
        <v>23.3489</v>
      </c>
      <c r="F314" s="8">
        <v>1.5783454179800001</v>
      </c>
      <c r="G314" s="1"/>
      <c r="H314" s="1"/>
      <c r="I314" s="1"/>
      <c r="J314" s="1"/>
      <c r="K314" s="1"/>
      <c r="L314" s="1"/>
    </row>
    <row r="315" spans="1:12" x14ac:dyDescent="0.2">
      <c r="A315" s="2" t="s">
        <v>0</v>
      </c>
      <c r="B315" s="29">
        <v>42901</v>
      </c>
      <c r="C315" s="11">
        <v>41.447305701600001</v>
      </c>
      <c r="D315" s="11">
        <v>-71.449294320199996</v>
      </c>
      <c r="E315" s="8">
        <v>29.0779</v>
      </c>
      <c r="F315" s="8">
        <v>1.49603962898</v>
      </c>
      <c r="G315" s="1"/>
      <c r="H315" s="1"/>
      <c r="I315" s="1"/>
      <c r="J315" s="1"/>
      <c r="K315" s="1"/>
      <c r="L315" s="1"/>
    </row>
    <row r="316" spans="1:12" x14ac:dyDescent="0.2">
      <c r="A316" s="2" t="s">
        <v>0</v>
      </c>
      <c r="B316" s="29">
        <v>42901</v>
      </c>
      <c r="C316" s="11">
        <v>41.447214368200001</v>
      </c>
      <c r="D316" s="11">
        <v>-71.449271320199998</v>
      </c>
      <c r="E316" s="8">
        <v>30.5944</v>
      </c>
      <c r="F316" s="8">
        <v>1.4958814382600001</v>
      </c>
      <c r="G316" s="1"/>
      <c r="H316" s="1"/>
      <c r="I316" s="1"/>
      <c r="J316" s="1"/>
      <c r="K316" s="1"/>
      <c r="L316" s="1"/>
    </row>
    <row r="317" spans="1:12" x14ac:dyDescent="0.2">
      <c r="A317" s="2" t="s">
        <v>0</v>
      </c>
      <c r="B317" s="29">
        <v>42901</v>
      </c>
      <c r="C317" s="11">
        <v>41.4472302016</v>
      </c>
      <c r="D317" s="11">
        <v>-71.449431820200004</v>
      </c>
      <c r="E317" s="8">
        <v>20.619199999999999</v>
      </c>
      <c r="F317" s="8">
        <v>1.55946946144</v>
      </c>
      <c r="G317" s="1"/>
      <c r="H317" s="1"/>
      <c r="I317" s="1"/>
      <c r="J317" s="1"/>
      <c r="K317" s="1"/>
      <c r="L317" s="1"/>
    </row>
    <row r="318" spans="1:12" x14ac:dyDescent="0.2">
      <c r="A318" s="2" t="s">
        <v>0</v>
      </c>
      <c r="B318" s="29">
        <v>42901</v>
      </c>
      <c r="C318" s="11">
        <v>41.447185701599999</v>
      </c>
      <c r="D318" s="11">
        <v>-71.449526320100006</v>
      </c>
      <c r="E318" s="8">
        <v>15.463100000000001</v>
      </c>
      <c r="F318" s="8">
        <v>1.62823331356</v>
      </c>
      <c r="G318" s="1"/>
      <c r="H318" s="1"/>
      <c r="I318" s="1"/>
      <c r="J318" s="1"/>
      <c r="K318" s="1"/>
      <c r="L318" s="1"/>
    </row>
    <row r="319" spans="1:12" x14ac:dyDescent="0.2">
      <c r="A319" s="2" t="s">
        <v>0</v>
      </c>
      <c r="B319" s="29">
        <v>42901</v>
      </c>
      <c r="C319" s="11">
        <v>41.447125868299999</v>
      </c>
      <c r="D319" s="11">
        <v>-71.449553653500004</v>
      </c>
      <c r="E319" s="8">
        <v>13.373699999999999</v>
      </c>
      <c r="F319" s="8">
        <v>1.5812630653399999</v>
      </c>
      <c r="G319" s="1"/>
      <c r="H319" s="1"/>
      <c r="I319" s="1"/>
      <c r="J319" s="1"/>
      <c r="K319" s="1"/>
      <c r="L319" s="1"/>
    </row>
    <row r="320" spans="1:12" x14ac:dyDescent="0.2">
      <c r="A320" s="2" t="s">
        <v>0</v>
      </c>
      <c r="B320" s="29">
        <v>42901</v>
      </c>
      <c r="C320" s="11">
        <v>41.4470930349</v>
      </c>
      <c r="D320" s="11">
        <v>-71.449455820200001</v>
      </c>
      <c r="E320" s="8">
        <v>23.517400000000002</v>
      </c>
      <c r="F320" s="8">
        <v>1.57632565498</v>
      </c>
      <c r="G320" s="1"/>
      <c r="H320" s="1"/>
      <c r="I320" s="1"/>
      <c r="J320" s="1"/>
      <c r="K320" s="1"/>
      <c r="L320" s="1"/>
    </row>
    <row r="321" spans="1:12" x14ac:dyDescent="0.2">
      <c r="A321" s="2" t="s">
        <v>0</v>
      </c>
      <c r="B321" s="29">
        <v>42901</v>
      </c>
      <c r="C321" s="11">
        <v>41.447091534899997</v>
      </c>
      <c r="D321" s="11">
        <v>-71.449382153499997</v>
      </c>
      <c r="E321" s="8">
        <v>26.718899999999998</v>
      </c>
      <c r="F321" s="8">
        <v>1.47104752064</v>
      </c>
      <c r="G321" s="1"/>
      <c r="H321" s="1"/>
      <c r="I321" s="1"/>
      <c r="J321" s="1"/>
      <c r="K321" s="1"/>
      <c r="L321" s="1"/>
    </row>
    <row r="322" spans="1:12" x14ac:dyDescent="0.2">
      <c r="A322" s="2" t="s">
        <v>0</v>
      </c>
      <c r="B322" s="29">
        <v>42901</v>
      </c>
      <c r="C322" s="11">
        <v>41.446998201600003</v>
      </c>
      <c r="D322" s="11">
        <v>-71.4493493202</v>
      </c>
      <c r="E322" s="8">
        <v>27.1907</v>
      </c>
      <c r="F322" s="8">
        <v>1.4252436160999999</v>
      </c>
      <c r="G322" s="1"/>
      <c r="H322" s="1"/>
      <c r="I322" s="1"/>
      <c r="J322" s="1"/>
      <c r="K322" s="1"/>
      <c r="L322" s="1"/>
    </row>
    <row r="323" spans="1:12" x14ac:dyDescent="0.2">
      <c r="A323" s="2" t="s">
        <v>0</v>
      </c>
      <c r="B323" s="29">
        <v>42901</v>
      </c>
      <c r="C323" s="11">
        <v>41.446967201600003</v>
      </c>
      <c r="D323" s="11">
        <v>-71.449470653500001</v>
      </c>
      <c r="E323" s="8">
        <v>22.068300000000001</v>
      </c>
      <c r="F323" s="8">
        <v>1.4347352981599999</v>
      </c>
      <c r="G323" s="1"/>
      <c r="H323" s="1"/>
      <c r="I323" s="1"/>
      <c r="J323" s="1"/>
      <c r="K323" s="1"/>
      <c r="L323" s="1"/>
    </row>
    <row r="324" spans="1:12" x14ac:dyDescent="0.2">
      <c r="A324" s="2" t="s">
        <v>0</v>
      </c>
      <c r="B324" s="29">
        <v>42901</v>
      </c>
      <c r="C324" s="11">
        <v>41.446917534999997</v>
      </c>
      <c r="D324" s="11">
        <v>-71.449547153500006</v>
      </c>
      <c r="E324" s="8">
        <v>19.9115</v>
      </c>
      <c r="F324" s="8">
        <v>1.55668962002</v>
      </c>
      <c r="G324" s="1"/>
      <c r="H324" s="1"/>
      <c r="I324" s="1"/>
      <c r="J324" s="1"/>
      <c r="K324" s="1"/>
      <c r="L324" s="1"/>
    </row>
    <row r="325" spans="1:12" x14ac:dyDescent="0.2">
      <c r="A325" s="2" t="s">
        <v>0</v>
      </c>
      <c r="B325" s="29">
        <v>42901</v>
      </c>
      <c r="C325" s="11">
        <v>41.446832035</v>
      </c>
      <c r="D325" s="11">
        <v>-71.449530986799999</v>
      </c>
      <c r="E325" s="8">
        <v>23.281500000000001</v>
      </c>
      <c r="F325" s="8">
        <v>1.3553671836900001</v>
      </c>
      <c r="G325" s="1"/>
      <c r="H325" s="1"/>
      <c r="I325" s="1"/>
      <c r="J325" s="1"/>
      <c r="K325" s="1"/>
      <c r="L325" s="1"/>
    </row>
    <row r="326" spans="1:12" x14ac:dyDescent="0.2">
      <c r="A326" s="2" t="s">
        <v>0</v>
      </c>
      <c r="B326" s="29">
        <v>42901</v>
      </c>
      <c r="C326" s="11">
        <v>41.446764701699998</v>
      </c>
      <c r="D326" s="11">
        <v>-71.449600986799993</v>
      </c>
      <c r="E326" s="8">
        <v>25.404600000000002</v>
      </c>
      <c r="F326" s="8">
        <v>1.40485060215</v>
      </c>
      <c r="G326" s="1"/>
      <c r="H326" s="1"/>
      <c r="I326" s="1"/>
      <c r="J326" s="1"/>
      <c r="K326" s="1"/>
      <c r="L326" s="1"/>
    </row>
    <row r="327" spans="1:12" x14ac:dyDescent="0.2">
      <c r="A327" s="2" t="s">
        <v>0</v>
      </c>
      <c r="B327" s="29">
        <v>42901</v>
      </c>
      <c r="C327" s="11">
        <v>41.446808535000002</v>
      </c>
      <c r="D327" s="11">
        <v>-71.449702153399997</v>
      </c>
      <c r="E327" s="8">
        <v>26.011200000000002</v>
      </c>
      <c r="F327" s="8">
        <v>1.4254610538500001</v>
      </c>
      <c r="G327" s="1"/>
      <c r="H327" s="1"/>
      <c r="I327" s="1"/>
      <c r="J327" s="1"/>
      <c r="K327" s="1"/>
      <c r="L327" s="1"/>
    </row>
    <row r="328" spans="1:12" x14ac:dyDescent="0.2">
      <c r="A328" s="2" t="s">
        <v>0</v>
      </c>
      <c r="B328" s="29">
        <v>42901</v>
      </c>
      <c r="C328" s="11">
        <v>41.446837035000001</v>
      </c>
      <c r="D328" s="11">
        <v>-71.449804986700002</v>
      </c>
      <c r="E328" s="8">
        <v>19.3049</v>
      </c>
      <c r="F328" s="8">
        <v>1.57507240772</v>
      </c>
      <c r="G328" s="1"/>
      <c r="H328" s="1"/>
      <c r="I328" s="1"/>
      <c r="J328" s="1"/>
      <c r="K328" s="1"/>
      <c r="L328" s="1"/>
    </row>
    <row r="329" spans="1:12" x14ac:dyDescent="0.2">
      <c r="A329" s="2" t="s">
        <v>0</v>
      </c>
      <c r="B329" s="29">
        <v>42901</v>
      </c>
      <c r="C329" s="11">
        <v>41.446770368400003</v>
      </c>
      <c r="D329" s="11">
        <v>-71.449823153400004</v>
      </c>
      <c r="E329" s="8">
        <v>25.101300000000002</v>
      </c>
      <c r="F329" s="8">
        <v>1.4383580684699999</v>
      </c>
      <c r="G329" s="1"/>
      <c r="H329" s="1"/>
      <c r="I329" s="1"/>
      <c r="J329" s="1"/>
      <c r="K329" s="1"/>
      <c r="L329" s="1"/>
    </row>
    <row r="330" spans="1:12" x14ac:dyDescent="0.2">
      <c r="A330" s="2" t="s">
        <v>0</v>
      </c>
      <c r="B330" s="29">
        <v>42901</v>
      </c>
      <c r="C330" s="11">
        <v>41.446694534999999</v>
      </c>
      <c r="D330" s="11">
        <v>-71.449897820000004</v>
      </c>
      <c r="E330" s="8">
        <v>25.6068</v>
      </c>
      <c r="F330" s="8">
        <v>1.42418444157</v>
      </c>
      <c r="G330" s="1"/>
      <c r="H330" s="1"/>
      <c r="I330" s="1"/>
      <c r="J330" s="1"/>
      <c r="K330" s="1"/>
      <c r="L330" s="1"/>
    </row>
    <row r="331" spans="1:12" x14ac:dyDescent="0.2">
      <c r="A331" s="2" t="s">
        <v>0</v>
      </c>
      <c r="B331" s="29">
        <v>42901</v>
      </c>
      <c r="C331" s="11">
        <v>41.446770701699997</v>
      </c>
      <c r="D331" s="11">
        <v>-71.449932653399998</v>
      </c>
      <c r="E331" s="8">
        <v>19.709299999999999</v>
      </c>
      <c r="F331" s="8">
        <v>1.4460328817400001</v>
      </c>
      <c r="G331" s="1"/>
      <c r="H331" s="1"/>
      <c r="I331" s="1"/>
      <c r="J331" s="1"/>
      <c r="K331" s="1"/>
      <c r="L331" s="1"/>
    </row>
    <row r="332" spans="1:12" x14ac:dyDescent="0.2">
      <c r="A332" s="2" t="s">
        <v>0</v>
      </c>
      <c r="B332" s="29">
        <v>42901</v>
      </c>
      <c r="C332" s="11">
        <v>41.446823701699998</v>
      </c>
      <c r="D332" s="11">
        <v>-71.450006153299995</v>
      </c>
      <c r="E332" s="8">
        <v>18.091699999999999</v>
      </c>
      <c r="F332" s="8">
        <v>1.5405416488599999</v>
      </c>
      <c r="G332" s="1"/>
      <c r="H332" s="1"/>
      <c r="I332" s="1"/>
      <c r="J332" s="1"/>
      <c r="K332" s="1"/>
      <c r="L332" s="1"/>
    </row>
    <row r="333" spans="1:12" x14ac:dyDescent="0.2">
      <c r="A333" s="2" t="s">
        <v>0</v>
      </c>
      <c r="B333" s="29">
        <v>42901</v>
      </c>
      <c r="C333" s="11">
        <v>41.446867868299996</v>
      </c>
      <c r="D333" s="11">
        <v>-71.450047819999995</v>
      </c>
      <c r="E333" s="8">
        <v>15.3957</v>
      </c>
      <c r="F333" s="8">
        <v>1.6237295866000001</v>
      </c>
      <c r="G333" s="1"/>
      <c r="H333" s="1"/>
      <c r="I333" s="1"/>
      <c r="J333" s="1"/>
      <c r="K333" s="1"/>
      <c r="L333" s="1"/>
    </row>
    <row r="334" spans="1:12" x14ac:dyDescent="0.2">
      <c r="A334" s="2" t="s">
        <v>0</v>
      </c>
      <c r="B334" s="29">
        <v>42901</v>
      </c>
      <c r="C334" s="11">
        <v>41.446759201699997</v>
      </c>
      <c r="D334" s="11">
        <v>-71.450069486700002</v>
      </c>
      <c r="E334" s="8">
        <v>21.023600000000002</v>
      </c>
      <c r="F334" s="8">
        <v>1.4418797493</v>
      </c>
      <c r="G334" s="1"/>
      <c r="H334" s="1"/>
      <c r="I334" s="1"/>
      <c r="J334" s="1"/>
      <c r="K334" s="1"/>
      <c r="L334" s="1"/>
    </row>
    <row r="335" spans="1:12" x14ac:dyDescent="0.2">
      <c r="A335" s="2" t="s">
        <v>0</v>
      </c>
      <c r="B335" s="29">
        <v>42901</v>
      </c>
      <c r="C335" s="11">
        <v>41.446705701699997</v>
      </c>
      <c r="D335" s="11">
        <v>-71.450129486600005</v>
      </c>
      <c r="E335" s="8">
        <v>24.9328</v>
      </c>
      <c r="F335" s="8">
        <v>1.4113354682899999</v>
      </c>
      <c r="G335" s="1"/>
      <c r="H335" s="1"/>
      <c r="I335" s="1"/>
      <c r="J335" s="1"/>
      <c r="K335" s="1"/>
      <c r="L335" s="1"/>
    </row>
    <row r="336" spans="1:12" x14ac:dyDescent="0.2">
      <c r="A336" s="2" t="s">
        <v>0</v>
      </c>
      <c r="B336" s="29">
        <v>42901</v>
      </c>
      <c r="C336" s="11">
        <v>41.446601368400003</v>
      </c>
      <c r="D336" s="11">
        <v>-71.450145320000004</v>
      </c>
      <c r="E336" s="8">
        <v>24.0566</v>
      </c>
      <c r="F336" s="8">
        <v>1.36922192574</v>
      </c>
      <c r="G336" s="1"/>
      <c r="H336" s="1"/>
      <c r="I336" s="1"/>
      <c r="J336" s="1"/>
      <c r="K336" s="1"/>
      <c r="L336" s="1"/>
    </row>
    <row r="337" spans="1:12" x14ac:dyDescent="0.2">
      <c r="A337" s="2" t="s">
        <v>0</v>
      </c>
      <c r="B337" s="29">
        <v>42901</v>
      </c>
      <c r="C337" s="11">
        <v>41.446734034999999</v>
      </c>
      <c r="D337" s="11">
        <v>-71.450239319900007</v>
      </c>
      <c r="E337" s="8">
        <v>23.854399999999998</v>
      </c>
      <c r="F337" s="8">
        <v>1.40117204189</v>
      </c>
      <c r="G337" s="1"/>
      <c r="H337" s="1"/>
      <c r="I337" s="1"/>
      <c r="J337" s="1"/>
      <c r="K337" s="1"/>
      <c r="L337" s="1"/>
    </row>
    <row r="338" spans="1:12" x14ac:dyDescent="0.2">
      <c r="A338" s="2" t="s">
        <v>0</v>
      </c>
      <c r="B338" s="29">
        <v>42901</v>
      </c>
      <c r="C338" s="11">
        <v>41.446842201700001</v>
      </c>
      <c r="D338" s="11">
        <v>-71.4502363199</v>
      </c>
      <c r="E338" s="8">
        <v>22.034599999999998</v>
      </c>
      <c r="F338" s="8">
        <v>1.50575256348</v>
      </c>
      <c r="G338" s="1"/>
      <c r="H338" s="1"/>
      <c r="I338" s="1"/>
      <c r="J338" s="1"/>
      <c r="K338" s="1"/>
      <c r="L338" s="1"/>
    </row>
    <row r="339" spans="1:12" x14ac:dyDescent="0.2">
      <c r="A339" s="2" t="s">
        <v>0</v>
      </c>
      <c r="B339" s="29">
        <v>42901</v>
      </c>
      <c r="C339" s="11">
        <v>41.446915368299997</v>
      </c>
      <c r="D339" s="11">
        <v>-71.450249986599999</v>
      </c>
      <c r="E339" s="8">
        <v>18.0243</v>
      </c>
      <c r="F339" s="8">
        <v>1.6318629980099999</v>
      </c>
      <c r="G339" s="1"/>
      <c r="H339" s="1"/>
      <c r="I339" s="1"/>
      <c r="J339" s="1"/>
      <c r="K339" s="1"/>
      <c r="L339" s="1"/>
    </row>
    <row r="340" spans="1:12" x14ac:dyDescent="0.2">
      <c r="A340" s="2" t="s">
        <v>0</v>
      </c>
      <c r="B340" s="29">
        <v>42901</v>
      </c>
      <c r="C340" s="11">
        <v>41.446962701700002</v>
      </c>
      <c r="D340" s="11">
        <v>-71.450288653200005</v>
      </c>
      <c r="E340" s="8">
        <v>15.968599999999999</v>
      </c>
      <c r="F340" s="8">
        <v>1.7767477035499999</v>
      </c>
      <c r="G340" s="1"/>
      <c r="H340" s="1"/>
      <c r="I340" s="1"/>
      <c r="J340" s="1"/>
      <c r="K340" s="1"/>
      <c r="L340" s="1"/>
    </row>
    <row r="341" spans="1:12" x14ac:dyDescent="0.2">
      <c r="A341" s="2" t="s">
        <v>0</v>
      </c>
      <c r="B341" s="29">
        <v>42901</v>
      </c>
      <c r="C341" s="11">
        <v>41.446814535000001</v>
      </c>
      <c r="D341" s="11">
        <v>-71.450341819900004</v>
      </c>
      <c r="E341" s="8">
        <v>22.641199999999998</v>
      </c>
      <c r="F341" s="8">
        <v>1.49590849876</v>
      </c>
      <c r="G341" s="1"/>
      <c r="H341" s="1"/>
      <c r="I341" s="1"/>
      <c r="J341" s="1"/>
      <c r="K341" s="1"/>
      <c r="L341" s="1"/>
    </row>
    <row r="342" spans="1:12" x14ac:dyDescent="0.2">
      <c r="A342" s="2" t="s">
        <v>0</v>
      </c>
      <c r="B342" s="29">
        <v>42901</v>
      </c>
      <c r="C342" s="11">
        <v>41.446697868400001</v>
      </c>
      <c r="D342" s="11">
        <v>-71.450407653200003</v>
      </c>
      <c r="E342" s="8">
        <v>29.617100000000001</v>
      </c>
      <c r="F342" s="8">
        <v>1.41859436035</v>
      </c>
      <c r="G342" s="1"/>
      <c r="H342" s="1"/>
      <c r="I342" s="1"/>
      <c r="J342" s="1"/>
      <c r="K342" s="1"/>
      <c r="L342" s="1"/>
    </row>
    <row r="343" spans="1:12" x14ac:dyDescent="0.2">
      <c r="A343" s="2" t="s">
        <v>0</v>
      </c>
      <c r="B343" s="29">
        <v>42901</v>
      </c>
      <c r="C343" s="11">
        <v>41.446548701700003</v>
      </c>
      <c r="D343" s="11">
        <v>-71.450446819899994</v>
      </c>
      <c r="E343" s="8">
        <v>26.752600000000001</v>
      </c>
      <c r="F343" s="8">
        <v>1.3425178527799999</v>
      </c>
      <c r="G343" s="1"/>
      <c r="H343" s="1"/>
      <c r="I343" s="1"/>
      <c r="J343" s="1"/>
      <c r="K343" s="1"/>
      <c r="L343" s="1"/>
    </row>
    <row r="344" spans="1:12" x14ac:dyDescent="0.2">
      <c r="A344" s="2" t="s">
        <v>0</v>
      </c>
      <c r="B344" s="29">
        <v>42901</v>
      </c>
      <c r="C344" s="11">
        <v>41.446493868399997</v>
      </c>
      <c r="D344" s="11">
        <v>-71.450560986499994</v>
      </c>
      <c r="E344" s="8">
        <v>13.6096</v>
      </c>
      <c r="G344" s="1"/>
      <c r="H344" s="1"/>
      <c r="I344" s="1"/>
      <c r="J344" s="1"/>
      <c r="K344" s="1"/>
      <c r="L344" s="1"/>
    </row>
    <row r="345" spans="1:12" x14ac:dyDescent="0.2">
      <c r="A345" s="2" t="s">
        <v>0</v>
      </c>
      <c r="B345" s="29">
        <v>42901</v>
      </c>
      <c r="C345" s="11">
        <v>41.446718535099997</v>
      </c>
      <c r="D345" s="11">
        <v>-71.4505304865</v>
      </c>
      <c r="E345" s="8">
        <v>27.325499999999998</v>
      </c>
      <c r="F345" s="8">
        <v>1.45690572262</v>
      </c>
      <c r="G345" s="1"/>
      <c r="H345" s="1"/>
      <c r="I345" s="1"/>
      <c r="J345" s="1"/>
      <c r="K345" s="1"/>
      <c r="L345" s="1"/>
    </row>
    <row r="346" spans="1:12" x14ac:dyDescent="0.2">
      <c r="A346" s="2" t="s">
        <v>0</v>
      </c>
      <c r="B346" s="29">
        <v>42901</v>
      </c>
      <c r="C346" s="11">
        <v>41.446866534999998</v>
      </c>
      <c r="D346" s="11">
        <v>-71.450440319899997</v>
      </c>
      <c r="E346" s="8">
        <v>19.136400000000002</v>
      </c>
      <c r="F346" s="8">
        <v>1.5639303922700001</v>
      </c>
      <c r="G346" s="1"/>
      <c r="H346" s="1"/>
      <c r="I346" s="1"/>
      <c r="J346" s="1"/>
      <c r="K346" s="1"/>
      <c r="L346" s="1"/>
    </row>
    <row r="347" spans="1:12" x14ac:dyDescent="0.2">
      <c r="A347" s="2" t="s">
        <v>0</v>
      </c>
      <c r="B347" s="29">
        <v>42901</v>
      </c>
      <c r="C347" s="11">
        <v>41.446973034999999</v>
      </c>
      <c r="D347" s="11">
        <v>-71.450385653200001</v>
      </c>
      <c r="E347" s="8">
        <v>17.215499999999999</v>
      </c>
      <c r="F347" s="8">
        <v>1.78512787819</v>
      </c>
      <c r="G347" s="1"/>
      <c r="H347" s="1"/>
      <c r="I347" s="1"/>
      <c r="J347" s="1"/>
      <c r="K347" s="1"/>
      <c r="L347" s="1"/>
    </row>
    <row r="348" spans="1:12" x14ac:dyDescent="0.2">
      <c r="A348" s="2" t="s">
        <v>0</v>
      </c>
      <c r="B348" s="29">
        <v>42901</v>
      </c>
      <c r="C348" s="11">
        <v>41.446853201700002</v>
      </c>
      <c r="D348" s="11">
        <v>-71.450515486499995</v>
      </c>
      <c r="E348" s="8">
        <v>17.047000000000001</v>
      </c>
      <c r="F348" s="8">
        <v>1.5924336910200001</v>
      </c>
      <c r="G348" s="1"/>
      <c r="H348" s="1"/>
      <c r="I348" s="1"/>
      <c r="J348" s="1"/>
      <c r="K348" s="1"/>
      <c r="L348" s="1"/>
    </row>
    <row r="349" spans="1:12" x14ac:dyDescent="0.2">
      <c r="A349" s="2" t="s">
        <v>0</v>
      </c>
      <c r="B349" s="29">
        <v>42901</v>
      </c>
      <c r="C349" s="11">
        <v>41.446755368399998</v>
      </c>
      <c r="D349" s="11">
        <v>-71.450632819800006</v>
      </c>
      <c r="E349" s="8">
        <v>17.518799999999999</v>
      </c>
      <c r="F349" s="8">
        <v>1.71323359013</v>
      </c>
      <c r="G349" s="1"/>
      <c r="H349" s="1"/>
      <c r="I349" s="1"/>
      <c r="J349" s="1"/>
      <c r="K349" s="1"/>
      <c r="L349" s="1"/>
    </row>
    <row r="350" spans="1:12" x14ac:dyDescent="0.2">
      <c r="A350" s="2" t="s">
        <v>0</v>
      </c>
      <c r="B350" s="29">
        <v>42901</v>
      </c>
      <c r="C350" s="11">
        <v>41.446752868399997</v>
      </c>
      <c r="D350" s="11">
        <v>-71.450714986500003</v>
      </c>
      <c r="E350" s="8">
        <v>12.7334</v>
      </c>
      <c r="F350" s="8">
        <v>1.7505391836199999</v>
      </c>
      <c r="G350" s="1"/>
      <c r="H350" s="1"/>
      <c r="I350" s="1"/>
      <c r="J350" s="1"/>
      <c r="K350" s="1"/>
      <c r="L350" s="1"/>
    </row>
    <row r="351" spans="1:12" x14ac:dyDescent="0.2">
      <c r="A351" s="2" t="s">
        <v>0</v>
      </c>
      <c r="B351" s="29">
        <v>42901</v>
      </c>
      <c r="C351" s="11">
        <v>41.446886534999997</v>
      </c>
      <c r="D351" s="11">
        <v>-71.450632486499998</v>
      </c>
      <c r="E351" s="8">
        <v>15.294599999999999</v>
      </c>
      <c r="F351" s="8">
        <v>1.7539372444200001</v>
      </c>
      <c r="G351" s="1"/>
      <c r="H351" s="1"/>
      <c r="I351" s="1"/>
      <c r="J351" s="1"/>
      <c r="K351" s="1"/>
      <c r="L351" s="1"/>
    </row>
    <row r="352" spans="1:12" x14ac:dyDescent="0.2">
      <c r="A352" s="2" t="s">
        <v>0</v>
      </c>
      <c r="B352" s="29">
        <v>42901</v>
      </c>
      <c r="C352" s="11">
        <v>41.446987534999998</v>
      </c>
      <c r="D352" s="11">
        <v>-71.4505903198</v>
      </c>
      <c r="E352" s="8">
        <v>15.8338</v>
      </c>
      <c r="F352" s="8">
        <v>1.7533835172700001</v>
      </c>
      <c r="G352" s="1"/>
      <c r="H352" s="1"/>
      <c r="I352" s="1"/>
      <c r="J352" s="1"/>
      <c r="K352" s="1"/>
      <c r="L352" s="1"/>
    </row>
    <row r="353" spans="1:12" x14ac:dyDescent="0.2">
      <c r="A353" s="2" t="s">
        <v>0</v>
      </c>
      <c r="B353" s="29">
        <v>42901</v>
      </c>
      <c r="C353" s="11">
        <v>41.447055701700002</v>
      </c>
      <c r="D353" s="11">
        <v>-71.450567653099995</v>
      </c>
      <c r="E353" s="8">
        <v>16.912199999999999</v>
      </c>
      <c r="F353" s="8">
        <v>1.8094985485099999</v>
      </c>
      <c r="G353" s="1"/>
      <c r="H353" s="1"/>
      <c r="I353" s="1"/>
      <c r="J353" s="1"/>
      <c r="K353" s="1"/>
      <c r="L353" s="1"/>
    </row>
    <row r="354" spans="1:12" x14ac:dyDescent="0.2">
      <c r="A354" s="2" t="s">
        <v>0</v>
      </c>
      <c r="B354" s="29">
        <v>42901</v>
      </c>
      <c r="C354" s="11">
        <v>41.446990701700003</v>
      </c>
      <c r="D354" s="11">
        <v>-71.450697653099994</v>
      </c>
      <c r="E354" s="8">
        <v>14.9239</v>
      </c>
      <c r="F354" s="8">
        <v>1.8309729099300001</v>
      </c>
      <c r="G354" s="1"/>
      <c r="H354" s="1"/>
      <c r="I354" s="1"/>
      <c r="J354" s="1"/>
      <c r="K354" s="1"/>
      <c r="L354" s="1"/>
    </row>
    <row r="355" spans="1:12" x14ac:dyDescent="0.2">
      <c r="A355" s="2" t="s">
        <v>0</v>
      </c>
      <c r="B355" s="29">
        <v>42901</v>
      </c>
      <c r="C355" s="11">
        <v>41.446972868400003</v>
      </c>
      <c r="D355" s="11">
        <v>-71.450886819700003</v>
      </c>
      <c r="E355" s="8">
        <v>14.4184</v>
      </c>
      <c r="F355" s="8">
        <v>1.8537020683300001</v>
      </c>
      <c r="G355" s="1"/>
      <c r="H355" s="1"/>
      <c r="I355" s="1"/>
      <c r="J355" s="1"/>
      <c r="K355" s="1"/>
      <c r="L355" s="1"/>
    </row>
    <row r="356" spans="1:12" x14ac:dyDescent="0.2">
      <c r="A356" s="2" t="s">
        <v>0</v>
      </c>
      <c r="B356" s="29">
        <v>42901</v>
      </c>
      <c r="C356" s="11">
        <v>41.447097701700002</v>
      </c>
      <c r="D356" s="11">
        <v>-71.450784486399996</v>
      </c>
      <c r="E356" s="8">
        <v>14.822799999999999</v>
      </c>
      <c r="F356" s="8">
        <v>1.89969563484</v>
      </c>
      <c r="G356" s="1"/>
      <c r="H356" s="1"/>
      <c r="I356" s="1"/>
      <c r="J356" s="1"/>
      <c r="K356" s="1"/>
      <c r="L356" s="1"/>
    </row>
    <row r="357" spans="1:12" x14ac:dyDescent="0.2">
      <c r="A357" s="2" t="s">
        <v>0</v>
      </c>
      <c r="B357" s="29">
        <v>42937</v>
      </c>
      <c r="C357" s="11">
        <v>41.448159868099999</v>
      </c>
      <c r="D357" s="11">
        <v>-71.449483653399994</v>
      </c>
      <c r="E357" s="8">
        <v>36.443899999999999</v>
      </c>
      <c r="F357" s="8">
        <v>0.98846060037600003</v>
      </c>
      <c r="G357" s="1"/>
      <c r="H357" s="1"/>
      <c r="I357" s="1"/>
      <c r="J357" s="1"/>
      <c r="K357" s="1"/>
      <c r="L357" s="1"/>
    </row>
    <row r="358" spans="1:12" x14ac:dyDescent="0.2">
      <c r="A358" s="2" t="s">
        <v>0</v>
      </c>
      <c r="B358" s="29">
        <v>42937</v>
      </c>
      <c r="C358" s="11">
        <v>41.4480970348</v>
      </c>
      <c r="D358" s="11">
        <v>-71.449539486800006</v>
      </c>
      <c r="E358" s="8">
        <v>22.2059</v>
      </c>
      <c r="F358" s="8">
        <v>1.23681724072</v>
      </c>
      <c r="G358" s="1"/>
      <c r="H358" s="1"/>
      <c r="I358" s="1"/>
      <c r="J358" s="1"/>
      <c r="K358" s="1"/>
      <c r="L358" s="1"/>
    </row>
    <row r="359" spans="1:12" x14ac:dyDescent="0.2">
      <c r="A359" s="2" t="s">
        <v>0</v>
      </c>
      <c r="B359" s="29">
        <v>42937</v>
      </c>
      <c r="C359" s="11">
        <v>41.448061638299997</v>
      </c>
      <c r="D359" s="11">
        <v>-71.449433781899998</v>
      </c>
      <c r="E359" s="8">
        <v>37.9694</v>
      </c>
      <c r="F359" s="8">
        <v>1.08430695534</v>
      </c>
      <c r="G359" s="1"/>
      <c r="H359" s="1"/>
      <c r="I359" s="1"/>
      <c r="J359" s="1"/>
      <c r="K359" s="1"/>
      <c r="L359" s="1"/>
    </row>
    <row r="360" spans="1:12" x14ac:dyDescent="0.2">
      <c r="A360" s="2" t="s">
        <v>0</v>
      </c>
      <c r="B360" s="29">
        <v>42937</v>
      </c>
      <c r="C360" s="11">
        <v>41.447939701499998</v>
      </c>
      <c r="D360" s="11">
        <v>-71.449489986800003</v>
      </c>
      <c r="E360" s="8">
        <v>27.742900000000002</v>
      </c>
      <c r="F360" s="8">
        <v>1.6220494508700001</v>
      </c>
      <c r="G360" s="1"/>
      <c r="H360" s="1"/>
      <c r="I360" s="1"/>
      <c r="J360" s="1"/>
      <c r="K360" s="1"/>
      <c r="L360" s="1"/>
    </row>
    <row r="361" spans="1:12" x14ac:dyDescent="0.2">
      <c r="A361" s="2" t="s">
        <v>0</v>
      </c>
      <c r="B361" s="29">
        <v>42937</v>
      </c>
      <c r="C361" s="11">
        <v>41.447915868099997</v>
      </c>
      <c r="D361" s="11">
        <v>-71.449404153499998</v>
      </c>
      <c r="E361" s="8">
        <v>34.353400000000001</v>
      </c>
      <c r="F361" s="8">
        <v>1.2158136367800001</v>
      </c>
      <c r="G361" s="1"/>
      <c r="H361" s="1"/>
      <c r="I361" s="1"/>
      <c r="J361" s="1"/>
      <c r="K361" s="1"/>
      <c r="L361" s="1"/>
    </row>
    <row r="362" spans="1:12" x14ac:dyDescent="0.2">
      <c r="A362" s="2" t="s">
        <v>0</v>
      </c>
      <c r="B362" s="29">
        <v>42937</v>
      </c>
      <c r="C362" s="11">
        <v>41.447825868099997</v>
      </c>
      <c r="D362" s="11">
        <v>-71.449461986800003</v>
      </c>
      <c r="E362" s="8">
        <v>36.1614</v>
      </c>
      <c r="F362" s="8">
        <v>1.5428253412199999</v>
      </c>
      <c r="G362" s="1"/>
      <c r="H362" s="1"/>
      <c r="I362" s="1"/>
      <c r="J362" s="1"/>
      <c r="K362" s="1"/>
      <c r="L362" s="1"/>
    </row>
    <row r="363" spans="1:12" x14ac:dyDescent="0.2">
      <c r="A363" s="2" t="s">
        <v>0</v>
      </c>
      <c r="B363" s="29">
        <v>42937</v>
      </c>
      <c r="C363" s="11">
        <v>41.447775868199997</v>
      </c>
      <c r="D363" s="11">
        <v>-71.449543486799996</v>
      </c>
      <c r="E363" s="8">
        <v>13.561399999999999</v>
      </c>
      <c r="F363" s="8">
        <v>1.6534790992699999</v>
      </c>
      <c r="G363" s="1"/>
      <c r="H363" s="1"/>
      <c r="I363" s="1"/>
      <c r="J363" s="1"/>
      <c r="K363" s="1"/>
      <c r="L363" s="1"/>
    </row>
    <row r="364" spans="1:12" x14ac:dyDescent="0.2">
      <c r="A364" s="2" t="s">
        <v>0</v>
      </c>
      <c r="B364" s="29">
        <v>42937</v>
      </c>
      <c r="C364" s="11">
        <v>41.447732701500001</v>
      </c>
      <c r="D364" s="11">
        <v>-71.449445153499994</v>
      </c>
      <c r="E364" s="8">
        <v>32.6584</v>
      </c>
      <c r="F364" s="8">
        <v>1.49937939644</v>
      </c>
      <c r="G364" s="1"/>
      <c r="H364" s="1"/>
      <c r="I364" s="1"/>
      <c r="J364" s="1"/>
      <c r="K364" s="1"/>
      <c r="L364" s="1"/>
    </row>
    <row r="365" spans="1:12" x14ac:dyDescent="0.2">
      <c r="A365" s="2" t="s">
        <v>0</v>
      </c>
      <c r="B365" s="29">
        <v>42937</v>
      </c>
      <c r="C365" s="11">
        <v>41.447696091399997</v>
      </c>
      <c r="D365" s="11">
        <v>-71.449300597600001</v>
      </c>
      <c r="E365" s="8">
        <v>35.200899999999997</v>
      </c>
      <c r="F365" s="8">
        <v>1.35827982426</v>
      </c>
      <c r="G365" s="1"/>
      <c r="H365" s="1"/>
      <c r="I365" s="1"/>
      <c r="J365" s="1"/>
      <c r="K365" s="1"/>
      <c r="L365" s="1"/>
    </row>
    <row r="366" spans="1:12" x14ac:dyDescent="0.2">
      <c r="A366" s="2" t="s">
        <v>0</v>
      </c>
      <c r="B366" s="29">
        <v>42937</v>
      </c>
      <c r="C366" s="11">
        <v>41.447632201499999</v>
      </c>
      <c r="D366" s="11">
        <v>-71.449413986799996</v>
      </c>
      <c r="E366" s="8">
        <v>22.318899999999999</v>
      </c>
      <c r="F366" s="8">
        <v>1.4958764314699999</v>
      </c>
      <c r="G366" s="1"/>
      <c r="H366" s="1"/>
      <c r="I366" s="1"/>
      <c r="J366" s="1"/>
      <c r="K366" s="1"/>
      <c r="L366" s="1"/>
    </row>
    <row r="367" spans="1:12" x14ac:dyDescent="0.2">
      <c r="A367" s="2" t="s">
        <v>0</v>
      </c>
      <c r="B367" s="29">
        <v>42937</v>
      </c>
      <c r="C367" s="11">
        <v>41.447605701500002</v>
      </c>
      <c r="D367" s="11">
        <v>-71.449522153499998</v>
      </c>
      <c r="E367" s="8">
        <v>10.453900000000001</v>
      </c>
      <c r="F367" s="8">
        <v>1.58473742008</v>
      </c>
      <c r="G367" s="1"/>
      <c r="H367" s="1"/>
      <c r="I367" s="1"/>
      <c r="J367" s="1"/>
      <c r="K367" s="1"/>
      <c r="L367" s="1"/>
    </row>
    <row r="368" spans="1:12" x14ac:dyDescent="0.2">
      <c r="A368" s="2" t="s">
        <v>0</v>
      </c>
      <c r="B368" s="29">
        <v>42937</v>
      </c>
      <c r="C368" s="11">
        <v>41.4475685349</v>
      </c>
      <c r="D368" s="11">
        <v>-71.449455486800005</v>
      </c>
      <c r="E368" s="8">
        <v>24.126900000000003</v>
      </c>
      <c r="F368" s="8">
        <v>1.5228292941999999</v>
      </c>
      <c r="G368" s="1"/>
      <c r="H368" s="1"/>
      <c r="I368" s="1"/>
      <c r="J368" s="1"/>
      <c r="K368" s="1"/>
      <c r="L368" s="1"/>
    </row>
    <row r="369" spans="1:12" x14ac:dyDescent="0.2">
      <c r="A369" s="2" t="s">
        <v>0</v>
      </c>
      <c r="B369" s="29">
        <v>42937</v>
      </c>
      <c r="C369" s="11">
        <v>41.447518534799997</v>
      </c>
      <c r="D369" s="11">
        <v>-71.449264986900005</v>
      </c>
      <c r="E369" s="8">
        <v>37.9129</v>
      </c>
      <c r="F369" s="8">
        <v>1.2391455173499999</v>
      </c>
      <c r="G369" s="1"/>
      <c r="H369" s="1"/>
      <c r="I369" s="1"/>
      <c r="J369" s="1"/>
      <c r="K369" s="1"/>
      <c r="L369" s="1"/>
    </row>
    <row r="370" spans="1:12" x14ac:dyDescent="0.2">
      <c r="A370" s="2" t="s">
        <v>0</v>
      </c>
      <c r="B370" s="29">
        <v>42937</v>
      </c>
      <c r="C370" s="11">
        <v>41.447418868200003</v>
      </c>
      <c r="D370" s="11">
        <v>-71.449379320199995</v>
      </c>
      <c r="E370" s="8">
        <v>38.1389</v>
      </c>
      <c r="F370" s="8">
        <v>1.5438743829699999</v>
      </c>
      <c r="G370" s="1"/>
      <c r="H370" s="1"/>
      <c r="I370" s="1"/>
      <c r="J370" s="1"/>
      <c r="K370" s="1"/>
      <c r="L370" s="1"/>
    </row>
    <row r="371" spans="1:12" x14ac:dyDescent="0.2">
      <c r="A371" s="2" t="s">
        <v>0</v>
      </c>
      <c r="B371" s="29">
        <v>42937</v>
      </c>
      <c r="C371" s="11">
        <v>41.447396534900001</v>
      </c>
      <c r="D371" s="11">
        <v>-71.449478153499996</v>
      </c>
      <c r="E371" s="8">
        <v>18.815899999999999</v>
      </c>
      <c r="F371" s="8">
        <v>1.56349241734</v>
      </c>
      <c r="G371" s="1"/>
      <c r="H371" s="1"/>
      <c r="I371" s="1"/>
      <c r="J371" s="1"/>
      <c r="K371" s="1"/>
      <c r="L371" s="1"/>
    </row>
    <row r="372" spans="1:12" x14ac:dyDescent="0.2">
      <c r="A372" s="2" t="s">
        <v>0</v>
      </c>
      <c r="B372" s="29">
        <v>42937</v>
      </c>
      <c r="C372" s="11">
        <v>41.447328534900002</v>
      </c>
      <c r="D372" s="11">
        <v>-71.449525153500005</v>
      </c>
      <c r="E372" s="8">
        <v>11.5274</v>
      </c>
      <c r="F372" s="8">
        <v>1.76268684864</v>
      </c>
      <c r="G372" s="1"/>
      <c r="H372" s="1"/>
      <c r="I372" s="1"/>
      <c r="J372" s="1"/>
      <c r="K372" s="1"/>
      <c r="L372" s="1"/>
    </row>
    <row r="373" spans="1:12" x14ac:dyDescent="0.2">
      <c r="A373" s="2" t="s">
        <v>0</v>
      </c>
      <c r="B373" s="29">
        <v>42937</v>
      </c>
      <c r="C373" s="11">
        <v>41.447305701600001</v>
      </c>
      <c r="D373" s="11">
        <v>-71.449395153500006</v>
      </c>
      <c r="E373" s="8">
        <v>25.256900000000002</v>
      </c>
      <c r="F373" s="8">
        <v>1.5835754871400001</v>
      </c>
      <c r="G373" s="1"/>
      <c r="H373" s="1"/>
      <c r="I373" s="1"/>
      <c r="J373" s="1"/>
      <c r="K373" s="1"/>
      <c r="L373" s="1"/>
    </row>
    <row r="374" spans="1:12" x14ac:dyDescent="0.2">
      <c r="A374" s="2" t="s">
        <v>0</v>
      </c>
      <c r="B374" s="29">
        <v>42937</v>
      </c>
      <c r="C374" s="11">
        <v>41.447227368199997</v>
      </c>
      <c r="D374" s="11">
        <v>-71.449253820199999</v>
      </c>
      <c r="E374" s="8">
        <v>38.477899999999998</v>
      </c>
      <c r="F374" s="8">
        <v>1.5008158683799999</v>
      </c>
      <c r="G374" s="1"/>
      <c r="H374" s="1"/>
      <c r="I374" s="1"/>
      <c r="J374" s="1"/>
      <c r="K374" s="1"/>
      <c r="L374" s="1"/>
    </row>
    <row r="375" spans="1:12" x14ac:dyDescent="0.2">
      <c r="A375" s="2" t="s">
        <v>0</v>
      </c>
      <c r="B375" s="29">
        <v>42937</v>
      </c>
      <c r="C375" s="11">
        <v>41.4471978682</v>
      </c>
      <c r="D375" s="11">
        <v>-71.449330320200005</v>
      </c>
      <c r="E375" s="8">
        <v>36.443899999999999</v>
      </c>
      <c r="F375" s="8">
        <v>1.49131405354</v>
      </c>
      <c r="G375" s="1"/>
      <c r="H375" s="1"/>
      <c r="I375" s="1"/>
      <c r="J375" s="1"/>
      <c r="K375" s="1"/>
      <c r="L375" s="1"/>
    </row>
    <row r="376" spans="1:12" x14ac:dyDescent="0.2">
      <c r="A376" s="2" t="s">
        <v>0</v>
      </c>
      <c r="B376" s="29">
        <v>42937</v>
      </c>
      <c r="C376" s="11">
        <v>41.4471970349</v>
      </c>
      <c r="D376" s="11">
        <v>-71.449470320200007</v>
      </c>
      <c r="E376" s="8">
        <v>26.725899999999999</v>
      </c>
      <c r="F376" s="8">
        <v>1.5950238704699999</v>
      </c>
      <c r="G376" s="1"/>
      <c r="H376" s="1"/>
      <c r="I376" s="1"/>
      <c r="J376" s="1"/>
      <c r="K376" s="1"/>
      <c r="L376" s="1"/>
    </row>
    <row r="377" spans="1:12" x14ac:dyDescent="0.2">
      <c r="A377" s="2" t="s">
        <v>0</v>
      </c>
      <c r="B377" s="29">
        <v>42937</v>
      </c>
      <c r="C377" s="11">
        <v>41.447163868300002</v>
      </c>
      <c r="D377" s="11">
        <v>-71.449561820100001</v>
      </c>
      <c r="E377" s="8">
        <v>16.8384</v>
      </c>
      <c r="F377" s="8">
        <v>1.65042686462</v>
      </c>
      <c r="G377" s="1"/>
      <c r="H377" s="1"/>
      <c r="I377" s="1"/>
      <c r="J377" s="1"/>
      <c r="K377" s="1"/>
      <c r="L377" s="1"/>
    </row>
    <row r="378" spans="1:12" x14ac:dyDescent="0.2">
      <c r="A378" s="2" t="s">
        <v>0</v>
      </c>
      <c r="B378" s="29">
        <v>42937</v>
      </c>
      <c r="C378" s="11">
        <v>41.447118368300004</v>
      </c>
      <c r="D378" s="11">
        <v>-71.449470653500001</v>
      </c>
      <c r="E378" s="8">
        <v>30.793900000000001</v>
      </c>
      <c r="F378" s="8">
        <v>1.5806722640999999</v>
      </c>
      <c r="G378" s="1"/>
      <c r="H378" s="1"/>
      <c r="I378" s="1"/>
      <c r="J378" s="1"/>
      <c r="K378" s="1"/>
      <c r="L378" s="1"/>
    </row>
    <row r="379" spans="1:12" x14ac:dyDescent="0.2">
      <c r="A379" s="2" t="s">
        <v>0</v>
      </c>
      <c r="B379" s="29">
        <v>42937</v>
      </c>
      <c r="C379" s="11">
        <v>41.447078034900002</v>
      </c>
      <c r="D379" s="11">
        <v>-71.449362653500003</v>
      </c>
      <c r="E379" s="8">
        <v>33.053899999999999</v>
      </c>
      <c r="F379" s="8">
        <v>1.3321608304999999</v>
      </c>
      <c r="G379" s="1"/>
      <c r="H379" s="1"/>
      <c r="I379" s="1"/>
      <c r="J379" s="1"/>
      <c r="K379" s="1"/>
      <c r="L379" s="1"/>
    </row>
    <row r="380" spans="1:12" x14ac:dyDescent="0.2">
      <c r="A380" s="2" t="s">
        <v>0</v>
      </c>
      <c r="B380" s="29">
        <v>42937</v>
      </c>
      <c r="C380" s="11">
        <v>41.447029035</v>
      </c>
      <c r="D380" s="11">
        <v>-71.449466153499998</v>
      </c>
      <c r="E380" s="8">
        <v>26.386900000000001</v>
      </c>
      <c r="F380" s="8">
        <v>1.58320915699</v>
      </c>
      <c r="G380" s="1"/>
      <c r="H380" s="1"/>
      <c r="I380" s="1"/>
      <c r="J380" s="1"/>
      <c r="K380" s="1"/>
      <c r="L380" s="1"/>
    </row>
    <row r="381" spans="1:12" x14ac:dyDescent="0.2">
      <c r="A381" s="2" t="s">
        <v>0</v>
      </c>
      <c r="B381" s="29">
        <v>42937</v>
      </c>
      <c r="C381" s="11">
        <v>41.446947201699999</v>
      </c>
      <c r="D381" s="11">
        <v>-71.4495496535</v>
      </c>
      <c r="E381" s="8">
        <v>24.465900000000001</v>
      </c>
      <c r="F381" s="8">
        <v>1.5314186811399999</v>
      </c>
      <c r="G381" s="1"/>
      <c r="H381" s="1"/>
      <c r="I381" s="1"/>
      <c r="J381" s="1"/>
      <c r="K381" s="1"/>
      <c r="L381" s="1"/>
    </row>
    <row r="382" spans="1:12" x14ac:dyDescent="0.2">
      <c r="A382" s="2" t="s">
        <v>0</v>
      </c>
      <c r="B382" s="29">
        <v>42937</v>
      </c>
      <c r="C382" s="11">
        <v>41.446901868300003</v>
      </c>
      <c r="D382" s="11">
        <v>-71.449446320199996</v>
      </c>
      <c r="E382" s="8">
        <v>31.245900000000002</v>
      </c>
      <c r="F382" s="8">
        <v>1.3720012903200001</v>
      </c>
      <c r="G382" s="1"/>
      <c r="H382" s="1"/>
      <c r="I382" s="1"/>
      <c r="J382" s="1"/>
      <c r="K382" s="1"/>
      <c r="L382" s="1"/>
    </row>
    <row r="383" spans="1:12" x14ac:dyDescent="0.2">
      <c r="A383" s="2" t="s">
        <v>0</v>
      </c>
      <c r="B383" s="29">
        <v>42937</v>
      </c>
      <c r="C383" s="11">
        <v>41.446816535000004</v>
      </c>
      <c r="D383" s="11">
        <v>-71.449449320200003</v>
      </c>
      <c r="E383" s="8">
        <v>30.0029</v>
      </c>
      <c r="F383" s="8">
        <v>1.3279331922499999</v>
      </c>
      <c r="G383" s="1"/>
      <c r="H383" s="1"/>
      <c r="I383" s="1"/>
      <c r="J383" s="1"/>
      <c r="K383" s="1"/>
      <c r="L383" s="1"/>
    </row>
    <row r="384" spans="1:12" x14ac:dyDescent="0.2">
      <c r="A384" s="2" t="s">
        <v>0</v>
      </c>
      <c r="B384" s="29">
        <v>42937</v>
      </c>
      <c r="C384" s="11">
        <v>41.446842868300003</v>
      </c>
      <c r="D384" s="11">
        <v>-71.449630486800004</v>
      </c>
      <c r="E384" s="8">
        <v>27.573399999999999</v>
      </c>
      <c r="F384" s="8">
        <v>1.46943318844</v>
      </c>
      <c r="G384" s="1"/>
      <c r="H384" s="1"/>
      <c r="I384" s="1"/>
      <c r="J384" s="1"/>
      <c r="K384" s="1"/>
      <c r="L384" s="1"/>
    </row>
    <row r="385" spans="1:12" x14ac:dyDescent="0.2">
      <c r="A385" s="2" t="s">
        <v>0</v>
      </c>
      <c r="B385" s="29">
        <v>42937</v>
      </c>
      <c r="C385" s="11">
        <v>41.446786368300003</v>
      </c>
      <c r="D385" s="11">
        <v>-71.449625820099996</v>
      </c>
      <c r="E385" s="8">
        <v>34.861899999999999</v>
      </c>
      <c r="F385" s="8">
        <v>1.3939468860599999</v>
      </c>
      <c r="G385" s="1"/>
      <c r="H385" s="1"/>
      <c r="I385" s="1"/>
      <c r="J385" s="1"/>
      <c r="K385" s="1"/>
      <c r="L385" s="1"/>
    </row>
    <row r="386" spans="1:12" x14ac:dyDescent="0.2">
      <c r="A386" s="2" t="s">
        <v>0</v>
      </c>
      <c r="B386" s="29">
        <v>42937</v>
      </c>
      <c r="C386" s="11">
        <v>41.446735535000002</v>
      </c>
      <c r="D386" s="11">
        <v>-71.449711486799998</v>
      </c>
      <c r="E386" s="8">
        <v>32.488900000000001</v>
      </c>
      <c r="F386" s="8">
        <v>1.41011035442</v>
      </c>
      <c r="G386" s="1"/>
      <c r="H386" s="1"/>
      <c r="I386" s="1"/>
      <c r="J386" s="1"/>
      <c r="K386" s="1"/>
      <c r="L386" s="1"/>
    </row>
    <row r="387" spans="1:12" x14ac:dyDescent="0.2">
      <c r="A387" s="2" t="s">
        <v>0</v>
      </c>
      <c r="B387" s="29">
        <v>42937</v>
      </c>
      <c r="C387" s="11">
        <v>41.446782701700002</v>
      </c>
      <c r="D387" s="11">
        <v>-71.449835486699996</v>
      </c>
      <c r="E387" s="8">
        <v>26.5564</v>
      </c>
      <c r="F387" s="8">
        <v>1.44405519962</v>
      </c>
      <c r="G387" s="1"/>
      <c r="H387" s="1"/>
      <c r="I387" s="1"/>
      <c r="J387" s="1"/>
      <c r="K387" s="1"/>
      <c r="L387" s="1"/>
    </row>
    <row r="388" spans="1:12" x14ac:dyDescent="0.2">
      <c r="A388" s="2" t="s">
        <v>0</v>
      </c>
      <c r="B388" s="29">
        <v>42937</v>
      </c>
      <c r="C388" s="11">
        <v>41.446813534999997</v>
      </c>
      <c r="D388" s="11">
        <v>-71.449914153400002</v>
      </c>
      <c r="E388" s="8">
        <v>19.3809</v>
      </c>
      <c r="F388" s="8">
        <v>1.49826920033</v>
      </c>
      <c r="G388" s="1"/>
      <c r="H388" s="1"/>
      <c r="I388" s="1"/>
      <c r="J388" s="1"/>
      <c r="K388" s="1"/>
      <c r="L388" s="1"/>
    </row>
    <row r="389" spans="1:12" x14ac:dyDescent="0.2">
      <c r="A389" s="2" t="s">
        <v>0</v>
      </c>
      <c r="B389" s="29">
        <v>42937</v>
      </c>
      <c r="C389" s="11">
        <v>41.446741535000001</v>
      </c>
      <c r="D389" s="11">
        <v>-71.449948986699994</v>
      </c>
      <c r="E389" s="8">
        <v>25.821899999999999</v>
      </c>
      <c r="F389" s="8">
        <v>1.4369461536399999</v>
      </c>
      <c r="G389" s="1"/>
      <c r="H389" s="1"/>
      <c r="I389" s="1"/>
      <c r="J389" s="1"/>
      <c r="K389" s="1"/>
      <c r="L389" s="1"/>
    </row>
    <row r="390" spans="1:12" x14ac:dyDescent="0.2">
      <c r="A390" s="2" t="s">
        <v>0</v>
      </c>
      <c r="B390" s="29">
        <v>42937</v>
      </c>
      <c r="C390" s="11">
        <v>41.4466610351</v>
      </c>
      <c r="D390" s="11">
        <v>-71.450004986699994</v>
      </c>
      <c r="E390" s="8">
        <v>25.7654</v>
      </c>
      <c r="F390" s="8">
        <v>1.4766603708299999</v>
      </c>
      <c r="G390" s="1"/>
      <c r="H390" s="1"/>
      <c r="I390" s="1"/>
      <c r="J390" s="1"/>
      <c r="K390" s="1"/>
      <c r="L390" s="1"/>
    </row>
    <row r="391" spans="1:12" x14ac:dyDescent="0.2">
      <c r="A391" s="2" t="s">
        <v>0</v>
      </c>
      <c r="B391" s="29">
        <v>42937</v>
      </c>
      <c r="C391" s="11">
        <v>41.446763368399999</v>
      </c>
      <c r="D391" s="11">
        <v>-71.450012486700004</v>
      </c>
      <c r="E391" s="8">
        <v>25.5959</v>
      </c>
      <c r="F391" s="8">
        <v>1.44244992733</v>
      </c>
      <c r="G391" s="1"/>
      <c r="H391" s="1"/>
      <c r="I391" s="1"/>
      <c r="J391" s="1"/>
      <c r="K391" s="1"/>
      <c r="L391" s="1"/>
    </row>
    <row r="392" spans="1:12" x14ac:dyDescent="0.2">
      <c r="A392" s="2" t="s">
        <v>0</v>
      </c>
      <c r="B392" s="29">
        <v>42937</v>
      </c>
      <c r="C392" s="11">
        <v>41.446866534999998</v>
      </c>
      <c r="D392" s="11">
        <v>-71.450012486700004</v>
      </c>
      <c r="E392" s="8">
        <v>18.363900000000001</v>
      </c>
      <c r="F392" s="8">
        <v>1.6281914711000001</v>
      </c>
      <c r="G392" s="1"/>
      <c r="H392" s="1"/>
      <c r="I392" s="1"/>
      <c r="J392" s="1"/>
      <c r="K392" s="1"/>
      <c r="L392" s="1"/>
    </row>
    <row r="393" spans="1:12" x14ac:dyDescent="0.2">
      <c r="A393" s="2" t="s">
        <v>0</v>
      </c>
      <c r="B393" s="29">
        <v>42937</v>
      </c>
      <c r="C393" s="11">
        <v>41.446807201699997</v>
      </c>
      <c r="D393" s="11">
        <v>-71.450118486600005</v>
      </c>
      <c r="E393" s="8">
        <v>25.256900000000002</v>
      </c>
      <c r="F393" s="8">
        <v>1.48456728458</v>
      </c>
      <c r="G393" s="1"/>
      <c r="H393" s="1"/>
      <c r="I393" s="1"/>
      <c r="J393" s="1"/>
      <c r="K393" s="1"/>
      <c r="L393" s="1"/>
    </row>
    <row r="394" spans="1:12" x14ac:dyDescent="0.2">
      <c r="A394" s="2" t="s">
        <v>0</v>
      </c>
      <c r="B394" s="29">
        <v>42937</v>
      </c>
      <c r="C394" s="11">
        <v>41.446698035099999</v>
      </c>
      <c r="D394" s="11">
        <v>-71.450124486600004</v>
      </c>
      <c r="E394" s="8">
        <v>29.889900000000001</v>
      </c>
      <c r="F394" s="8">
        <v>1.4008806943900001</v>
      </c>
      <c r="G394" s="1"/>
      <c r="H394" s="1"/>
      <c r="I394" s="1"/>
      <c r="J394" s="1"/>
      <c r="K394" s="1"/>
      <c r="L394" s="1"/>
    </row>
    <row r="395" spans="1:12" x14ac:dyDescent="0.2">
      <c r="A395" s="2" t="s">
        <v>0</v>
      </c>
      <c r="B395" s="29">
        <v>42937</v>
      </c>
      <c r="C395" s="11">
        <v>41.446786368399998</v>
      </c>
      <c r="D395" s="11">
        <v>-71.450186153299995</v>
      </c>
      <c r="E395" s="8">
        <v>28.081900000000001</v>
      </c>
      <c r="F395" s="8">
        <v>1.4439311027499999</v>
      </c>
      <c r="G395" s="1"/>
      <c r="H395" s="1"/>
      <c r="I395" s="1"/>
      <c r="J395" s="1"/>
      <c r="K395" s="1"/>
      <c r="L395" s="1"/>
    </row>
    <row r="396" spans="1:12" x14ac:dyDescent="0.2">
      <c r="A396" s="2" t="s">
        <v>0</v>
      </c>
      <c r="B396" s="29">
        <v>42937</v>
      </c>
      <c r="C396" s="11">
        <v>41.446877201699998</v>
      </c>
      <c r="D396" s="11">
        <v>-71.450184653299999</v>
      </c>
      <c r="E396" s="8">
        <v>21.753900000000002</v>
      </c>
      <c r="F396" s="8">
        <v>1.57799613476</v>
      </c>
      <c r="G396" s="1"/>
      <c r="H396" s="1"/>
      <c r="I396" s="1"/>
      <c r="J396" s="1"/>
      <c r="K396" s="1"/>
      <c r="L396" s="1"/>
    </row>
    <row r="397" spans="1:12" x14ac:dyDescent="0.2">
      <c r="A397" s="2" t="s">
        <v>0</v>
      </c>
      <c r="B397" s="29">
        <v>42937</v>
      </c>
      <c r="C397" s="11">
        <v>41.4467412017</v>
      </c>
      <c r="D397" s="11">
        <v>-71.450211819900005</v>
      </c>
      <c r="E397" s="8">
        <v>30.341900000000003</v>
      </c>
      <c r="F397" s="8">
        <v>1.4085094928699999</v>
      </c>
      <c r="G397" s="1"/>
      <c r="H397" s="1"/>
      <c r="I397" s="1"/>
      <c r="J397" s="1"/>
      <c r="K397" s="1"/>
      <c r="L397" s="1"/>
    </row>
    <row r="398" spans="1:12" x14ac:dyDescent="0.2">
      <c r="A398" s="2" t="s">
        <v>0</v>
      </c>
      <c r="B398" s="29">
        <v>42937</v>
      </c>
      <c r="C398" s="11">
        <v>41.446646701699997</v>
      </c>
      <c r="D398" s="11">
        <v>-71.450254986600001</v>
      </c>
      <c r="E398" s="8">
        <v>32.262900000000002</v>
      </c>
      <c r="F398" s="8">
        <v>1.37825036049</v>
      </c>
      <c r="G398" s="1"/>
      <c r="H398" s="1"/>
      <c r="I398" s="1"/>
      <c r="J398" s="1"/>
      <c r="K398" s="1"/>
      <c r="L398" s="1"/>
    </row>
    <row r="399" spans="1:12" x14ac:dyDescent="0.2">
      <c r="A399" s="2" t="s">
        <v>0</v>
      </c>
      <c r="B399" s="29">
        <v>42937</v>
      </c>
      <c r="C399" s="11">
        <v>41.446617701699999</v>
      </c>
      <c r="D399" s="11">
        <v>-71.450325653199997</v>
      </c>
      <c r="E399" s="8">
        <v>34.353400000000001</v>
      </c>
      <c r="F399" s="8">
        <v>1.39486181736</v>
      </c>
      <c r="G399" s="1"/>
      <c r="H399" s="1"/>
      <c r="I399" s="1"/>
      <c r="J399" s="1"/>
      <c r="K399" s="1"/>
      <c r="L399" s="1"/>
    </row>
    <row r="400" spans="1:12" x14ac:dyDescent="0.2">
      <c r="A400" s="2" t="s">
        <v>0</v>
      </c>
      <c r="B400" s="29">
        <v>42937</v>
      </c>
      <c r="C400" s="11">
        <v>41.446741535000001</v>
      </c>
      <c r="D400" s="11">
        <v>-71.450323153200003</v>
      </c>
      <c r="E400" s="8">
        <v>33.223399999999998</v>
      </c>
      <c r="F400" s="8">
        <v>1.4223896265</v>
      </c>
      <c r="G400" s="1"/>
      <c r="H400" s="1"/>
      <c r="I400" s="1"/>
      <c r="J400" s="1"/>
      <c r="K400" s="1"/>
      <c r="L400" s="1"/>
    </row>
    <row r="401" spans="1:12" x14ac:dyDescent="0.2">
      <c r="A401" s="2" t="s">
        <v>0</v>
      </c>
      <c r="B401" s="29">
        <v>42937</v>
      </c>
      <c r="C401" s="11">
        <v>41.446874534999999</v>
      </c>
      <c r="D401" s="11">
        <v>-71.450303153199997</v>
      </c>
      <c r="E401" s="8">
        <v>23.335900000000002</v>
      </c>
      <c r="F401" s="8">
        <v>1.59706628323</v>
      </c>
      <c r="G401" s="1"/>
      <c r="H401" s="1"/>
      <c r="I401" s="1"/>
      <c r="J401" s="1"/>
      <c r="K401" s="1"/>
      <c r="L401" s="1"/>
    </row>
    <row r="402" spans="1:12" x14ac:dyDescent="0.2">
      <c r="A402" s="2" t="s">
        <v>0</v>
      </c>
      <c r="B402" s="29">
        <v>42937</v>
      </c>
      <c r="C402" s="11">
        <v>41.4469637017</v>
      </c>
      <c r="D402" s="11">
        <v>-71.450313819900003</v>
      </c>
      <c r="E402" s="8">
        <v>19.4939</v>
      </c>
      <c r="F402" s="8">
        <v>1.7438943386100001</v>
      </c>
      <c r="G402" s="1"/>
      <c r="H402" s="1"/>
      <c r="I402" s="1"/>
      <c r="J402" s="1"/>
      <c r="K402" s="1"/>
      <c r="L402" s="1"/>
    </row>
    <row r="403" spans="1:12" x14ac:dyDescent="0.2">
      <c r="A403" s="2" t="s">
        <v>0</v>
      </c>
      <c r="B403" s="29">
        <v>42937</v>
      </c>
      <c r="C403" s="11">
        <v>41.447021701700002</v>
      </c>
      <c r="D403" s="11">
        <v>-71.4503883199</v>
      </c>
      <c r="E403" s="8">
        <v>15.8779</v>
      </c>
      <c r="F403" s="8">
        <v>1.78645539284</v>
      </c>
      <c r="G403" s="1"/>
      <c r="H403" s="1"/>
      <c r="I403" s="1"/>
      <c r="J403" s="1"/>
      <c r="K403" s="1"/>
      <c r="L403" s="1"/>
    </row>
    <row r="404" spans="1:12" x14ac:dyDescent="0.2">
      <c r="A404" s="2" t="s">
        <v>0</v>
      </c>
      <c r="B404" s="29">
        <v>42937</v>
      </c>
      <c r="C404" s="11">
        <v>41.446855034999999</v>
      </c>
      <c r="D404" s="11">
        <v>-71.450435653200003</v>
      </c>
      <c r="E404" s="8">
        <v>19.889399999999998</v>
      </c>
      <c r="F404" s="8">
        <v>1.56071031094</v>
      </c>
      <c r="G404" s="1"/>
      <c r="H404" s="1"/>
      <c r="I404" s="1"/>
      <c r="J404" s="1"/>
      <c r="K404" s="1"/>
      <c r="L404" s="1"/>
    </row>
    <row r="405" spans="1:12" x14ac:dyDescent="0.2">
      <c r="A405" s="2" t="s">
        <v>0</v>
      </c>
      <c r="B405" s="29">
        <v>42937</v>
      </c>
      <c r="C405" s="11">
        <v>41.446711368400003</v>
      </c>
      <c r="D405" s="11">
        <v>-71.450481986499994</v>
      </c>
      <c r="E405" s="8">
        <v>35.822400000000002</v>
      </c>
      <c r="F405" s="8">
        <v>1.4343047142000001</v>
      </c>
      <c r="G405" s="1"/>
      <c r="H405" s="1"/>
      <c r="I405" s="1"/>
      <c r="J405" s="1"/>
      <c r="K405" s="1"/>
      <c r="L405" s="1"/>
    </row>
    <row r="406" spans="1:12" x14ac:dyDescent="0.2">
      <c r="A406" s="2" t="s">
        <v>0</v>
      </c>
      <c r="B406" s="29">
        <v>42937</v>
      </c>
      <c r="C406" s="11">
        <v>41.446614368399999</v>
      </c>
      <c r="D406" s="11">
        <v>-71.450543486499996</v>
      </c>
      <c r="E406" s="8">
        <v>24.578900000000001</v>
      </c>
      <c r="F406" s="8">
        <v>1.4951813221000001</v>
      </c>
      <c r="G406" s="1"/>
      <c r="H406" s="1"/>
      <c r="I406" s="1"/>
      <c r="J406" s="1"/>
      <c r="K406" s="1"/>
      <c r="L406" s="1"/>
    </row>
    <row r="407" spans="1:12" x14ac:dyDescent="0.2">
      <c r="A407" s="2" t="s">
        <v>0</v>
      </c>
      <c r="B407" s="29">
        <v>42937</v>
      </c>
      <c r="C407" s="11">
        <v>41.446526373099999</v>
      </c>
      <c r="D407" s="11">
        <v>-71.450600437600002</v>
      </c>
      <c r="E407" s="8">
        <v>9.0978999999999992</v>
      </c>
      <c r="F407" s="8">
        <v>1.5656975507699999</v>
      </c>
      <c r="G407" s="1"/>
      <c r="H407" s="1"/>
      <c r="I407" s="1"/>
      <c r="J407" s="1"/>
      <c r="K407" s="1"/>
      <c r="L407" s="1"/>
    </row>
    <row r="408" spans="1:12" x14ac:dyDescent="0.2">
      <c r="A408" s="2" t="s">
        <v>0</v>
      </c>
      <c r="B408" s="29">
        <v>42937</v>
      </c>
      <c r="C408" s="11">
        <v>41.4466920351</v>
      </c>
      <c r="D408" s="11">
        <v>-71.450570986499997</v>
      </c>
      <c r="E408" s="8">
        <v>27.968900000000001</v>
      </c>
      <c r="F408" s="8">
        <v>1.4767079353300001</v>
      </c>
      <c r="G408" s="1"/>
      <c r="H408" s="1"/>
      <c r="I408" s="1"/>
      <c r="J408" s="1"/>
      <c r="K408" s="1"/>
      <c r="L408" s="1"/>
    </row>
    <row r="409" spans="1:12" x14ac:dyDescent="0.2">
      <c r="A409" s="2" t="s">
        <v>0</v>
      </c>
      <c r="B409" s="29">
        <v>42937</v>
      </c>
      <c r="C409" s="11">
        <v>41.446822535000003</v>
      </c>
      <c r="D409" s="11">
        <v>-71.450524653200006</v>
      </c>
      <c r="E409" s="8">
        <v>19.719899999999999</v>
      </c>
      <c r="F409" s="8">
        <v>1.5771384239199999</v>
      </c>
      <c r="G409" s="1"/>
      <c r="H409" s="1"/>
      <c r="I409" s="1"/>
      <c r="J409" s="1"/>
      <c r="K409" s="1"/>
      <c r="L409" s="1"/>
    </row>
    <row r="410" spans="1:12" x14ac:dyDescent="0.2">
      <c r="A410" s="2" t="s">
        <v>0</v>
      </c>
      <c r="B410" s="29">
        <v>42937</v>
      </c>
      <c r="C410" s="11">
        <v>41.446931701700002</v>
      </c>
      <c r="D410" s="11">
        <v>-71.450481986499994</v>
      </c>
      <c r="E410" s="8">
        <v>18.420400000000001</v>
      </c>
      <c r="F410" s="8">
        <v>1.66303551197</v>
      </c>
      <c r="G410" s="1"/>
      <c r="H410" s="1"/>
      <c r="I410" s="1"/>
      <c r="J410" s="1"/>
      <c r="K410" s="1"/>
      <c r="L410" s="1"/>
    </row>
    <row r="411" spans="1:12" x14ac:dyDescent="0.2">
      <c r="A411" s="2" t="s">
        <v>0</v>
      </c>
      <c r="B411" s="29">
        <v>42937</v>
      </c>
      <c r="C411" s="11">
        <v>41.447031368300003</v>
      </c>
      <c r="D411" s="11">
        <v>-71.450487486499995</v>
      </c>
      <c r="E411" s="8">
        <v>15.595400000000001</v>
      </c>
      <c r="F411" s="8">
        <v>1.84373354912</v>
      </c>
      <c r="G411" s="1"/>
      <c r="H411" s="1"/>
      <c r="I411" s="1"/>
      <c r="J411" s="1"/>
      <c r="K411" s="1"/>
      <c r="L411" s="1"/>
    </row>
    <row r="412" spans="1:12" x14ac:dyDescent="0.2">
      <c r="A412" s="2" t="s">
        <v>0</v>
      </c>
      <c r="B412" s="29">
        <v>42937</v>
      </c>
      <c r="C412" s="11">
        <v>41.446948034999998</v>
      </c>
      <c r="D412" s="11">
        <v>-71.450614653100004</v>
      </c>
      <c r="E412" s="8">
        <v>12.770399999999999</v>
      </c>
      <c r="F412" s="8">
        <v>1.746925354</v>
      </c>
      <c r="G412" s="1"/>
      <c r="H412" s="1"/>
      <c r="I412" s="1"/>
      <c r="J412" s="1"/>
      <c r="K412" s="1"/>
      <c r="L412" s="1"/>
    </row>
    <row r="413" spans="1:12" x14ac:dyDescent="0.2">
      <c r="A413" s="2" t="s">
        <v>0</v>
      </c>
      <c r="B413" s="29">
        <v>42937</v>
      </c>
      <c r="C413" s="11">
        <v>41.446876535000001</v>
      </c>
      <c r="D413" s="11">
        <v>-71.450724486400006</v>
      </c>
      <c r="E413" s="8">
        <v>11.1884</v>
      </c>
      <c r="F413" s="8">
        <v>1.78958189487</v>
      </c>
      <c r="G413" s="1"/>
      <c r="H413" s="1"/>
      <c r="I413" s="1"/>
      <c r="J413" s="1"/>
      <c r="K413" s="1"/>
      <c r="L413" s="1"/>
    </row>
    <row r="414" spans="1:12" x14ac:dyDescent="0.2">
      <c r="A414" s="2" t="s">
        <v>0</v>
      </c>
      <c r="B414" s="29">
        <v>42937</v>
      </c>
      <c r="C414" s="11">
        <v>41.446955535000001</v>
      </c>
      <c r="D414" s="11">
        <v>-71.450656819800002</v>
      </c>
      <c r="E414" s="8">
        <v>11.301400000000001</v>
      </c>
      <c r="F414" s="8">
        <v>1.79580020905</v>
      </c>
      <c r="G414" s="1"/>
      <c r="H414" s="1"/>
      <c r="I414" s="1"/>
      <c r="J414" s="1"/>
      <c r="K414" s="1"/>
      <c r="L414" s="1"/>
    </row>
    <row r="415" spans="1:12" x14ac:dyDescent="0.2">
      <c r="A415" s="2" t="s">
        <v>0</v>
      </c>
      <c r="B415" s="29">
        <v>42937</v>
      </c>
      <c r="C415" s="11">
        <v>41.447058701700001</v>
      </c>
      <c r="D415" s="11">
        <v>-71.450582319800006</v>
      </c>
      <c r="E415" s="8">
        <v>16.160399999999999</v>
      </c>
      <c r="F415" s="8">
        <v>1.8250705003700001</v>
      </c>
      <c r="G415" s="1"/>
      <c r="H415" s="1"/>
      <c r="I415" s="1"/>
      <c r="J415" s="1"/>
      <c r="K415" s="1"/>
      <c r="L415" s="1"/>
    </row>
    <row r="416" spans="1:12" x14ac:dyDescent="0.2">
      <c r="A416" s="2" t="s">
        <v>0</v>
      </c>
      <c r="B416" s="29">
        <v>42937</v>
      </c>
      <c r="C416" s="11">
        <v>41.447032701700003</v>
      </c>
      <c r="D416" s="11">
        <v>-71.450733319799994</v>
      </c>
      <c r="E416" s="8">
        <v>10.962399999999999</v>
      </c>
      <c r="F416" s="8">
        <v>1.8740972280499999</v>
      </c>
      <c r="G416" s="1"/>
      <c r="H416" s="1"/>
      <c r="I416" s="1"/>
      <c r="J416" s="1"/>
      <c r="K416" s="1"/>
      <c r="L416" s="1"/>
    </row>
    <row r="417" spans="1:12" x14ac:dyDescent="0.2">
      <c r="A417" s="2" t="s">
        <v>0</v>
      </c>
      <c r="B417" s="29">
        <v>42937</v>
      </c>
      <c r="C417" s="11">
        <v>41.447016868299997</v>
      </c>
      <c r="D417" s="11">
        <v>-71.450827153099993</v>
      </c>
      <c r="E417" s="8">
        <v>10.453900000000001</v>
      </c>
      <c r="F417" s="8">
        <v>1.8768091201799999</v>
      </c>
      <c r="G417" s="1"/>
      <c r="H417" s="1"/>
      <c r="I417" s="1"/>
      <c r="J417" s="1"/>
      <c r="K417" s="1"/>
      <c r="L417" s="1"/>
    </row>
    <row r="418" spans="1:12" x14ac:dyDescent="0.2">
      <c r="A418" s="2" t="s">
        <v>0</v>
      </c>
      <c r="B418" s="29">
        <v>42937</v>
      </c>
      <c r="C418" s="11">
        <v>41.447121035000002</v>
      </c>
      <c r="D418" s="11">
        <v>-71.450735819800002</v>
      </c>
      <c r="E418" s="8">
        <v>10.6799</v>
      </c>
      <c r="F418" s="8">
        <v>1.90788793564</v>
      </c>
      <c r="G418" s="1"/>
      <c r="H418" s="1"/>
      <c r="I418" s="1"/>
      <c r="J418" s="1"/>
      <c r="K418" s="1"/>
      <c r="L418" s="1"/>
    </row>
    <row r="419" spans="1:12" x14ac:dyDescent="0.2">
      <c r="A419" s="2" t="s">
        <v>0</v>
      </c>
      <c r="B419" s="29">
        <v>42963</v>
      </c>
      <c r="C419" s="11">
        <v>41.448111368100001</v>
      </c>
      <c r="D419" s="11">
        <v>-71.449482653399997</v>
      </c>
      <c r="E419" s="8">
        <v>32.708199999999998</v>
      </c>
      <c r="F419" s="8">
        <v>1.2341383695599999</v>
      </c>
      <c r="G419" s="1"/>
      <c r="H419" s="1"/>
      <c r="I419" s="1"/>
      <c r="J419" s="1"/>
      <c r="K419" s="1"/>
      <c r="L419" s="1"/>
    </row>
    <row r="420" spans="1:12" x14ac:dyDescent="0.2">
      <c r="A420" s="2" t="s">
        <v>0</v>
      </c>
      <c r="B420" s="29">
        <v>42963</v>
      </c>
      <c r="C420" s="11">
        <v>41.448013534799998</v>
      </c>
      <c r="D420" s="11">
        <v>-71.449546986800001</v>
      </c>
      <c r="E420" s="8">
        <v>28.119199999999999</v>
      </c>
      <c r="F420" s="8">
        <v>1.5956486463499999</v>
      </c>
      <c r="G420" s="1"/>
      <c r="H420" s="1"/>
      <c r="I420" s="1"/>
      <c r="J420" s="1"/>
      <c r="K420" s="1"/>
      <c r="L420" s="1"/>
    </row>
    <row r="421" spans="1:12" x14ac:dyDescent="0.2">
      <c r="A421" s="2" t="s">
        <v>0</v>
      </c>
      <c r="B421" s="29">
        <v>42963</v>
      </c>
      <c r="C421" s="11">
        <v>41.4479878681</v>
      </c>
      <c r="D421" s="11">
        <v>-71.449417153499994</v>
      </c>
      <c r="E421" s="8">
        <v>32.567</v>
      </c>
      <c r="F421" s="8">
        <v>1.1424224376700001</v>
      </c>
      <c r="G421" s="1"/>
      <c r="H421" s="1"/>
      <c r="I421" s="1"/>
      <c r="J421" s="1"/>
      <c r="K421" s="1"/>
      <c r="L421" s="1"/>
    </row>
    <row r="422" spans="1:12" x14ac:dyDescent="0.2">
      <c r="A422" s="2" t="s">
        <v>0</v>
      </c>
      <c r="B422" s="29">
        <v>42963</v>
      </c>
      <c r="C422" s="11">
        <v>41.447918701500001</v>
      </c>
      <c r="D422" s="11">
        <v>-71.4494821535</v>
      </c>
      <c r="E422" s="8">
        <v>30.201900000000002</v>
      </c>
      <c r="F422" s="8">
        <v>1.5946737527799999</v>
      </c>
      <c r="G422" s="1"/>
      <c r="H422" s="1"/>
      <c r="I422" s="1"/>
      <c r="J422" s="1"/>
      <c r="K422" s="1"/>
      <c r="L422" s="1"/>
    </row>
    <row r="423" spans="1:12" x14ac:dyDescent="0.2">
      <c r="A423" s="2" t="s">
        <v>0</v>
      </c>
      <c r="B423" s="29">
        <v>42963</v>
      </c>
      <c r="C423" s="11">
        <v>41.447863368100002</v>
      </c>
      <c r="D423" s="11">
        <v>-71.449534486800005</v>
      </c>
      <c r="E423" s="8">
        <v>24.059699999999999</v>
      </c>
      <c r="F423" s="8">
        <v>1.6206216812100001</v>
      </c>
      <c r="G423" s="1"/>
      <c r="H423" s="1"/>
      <c r="I423" s="1"/>
      <c r="J423" s="1"/>
      <c r="K423" s="1"/>
      <c r="L423" s="1"/>
    </row>
    <row r="424" spans="1:12" x14ac:dyDescent="0.2">
      <c r="A424" s="2" t="s">
        <v>0</v>
      </c>
      <c r="B424" s="29">
        <v>42963</v>
      </c>
      <c r="C424" s="11">
        <v>41.447849034800001</v>
      </c>
      <c r="D424" s="11">
        <v>-71.449410820099999</v>
      </c>
      <c r="E424" s="8">
        <v>33.308300000000003</v>
      </c>
      <c r="F424" s="8">
        <v>1.4960083961499999</v>
      </c>
      <c r="G424" s="1"/>
      <c r="H424" s="1"/>
      <c r="I424" s="1"/>
      <c r="J424" s="1"/>
      <c r="K424" s="1"/>
      <c r="L424" s="1"/>
    </row>
    <row r="425" spans="1:12" x14ac:dyDescent="0.2">
      <c r="A425" s="2" t="s">
        <v>0</v>
      </c>
      <c r="B425" s="29">
        <v>42963</v>
      </c>
      <c r="C425" s="11">
        <v>41.447796368100001</v>
      </c>
      <c r="D425" s="11">
        <v>-71.449379986799997</v>
      </c>
      <c r="E425" s="8">
        <v>32.708199999999998</v>
      </c>
      <c r="F425" s="8">
        <v>1.3868925571399999</v>
      </c>
      <c r="G425" s="1"/>
      <c r="H425" s="1"/>
      <c r="I425" s="1"/>
      <c r="J425" s="1"/>
      <c r="K425" s="1"/>
      <c r="L425" s="1"/>
    </row>
    <row r="426" spans="1:12" x14ac:dyDescent="0.2">
      <c r="A426" s="2" t="s">
        <v>0</v>
      </c>
      <c r="B426" s="29">
        <v>42963</v>
      </c>
      <c r="C426" s="11">
        <v>41.447774201500003</v>
      </c>
      <c r="D426" s="11">
        <v>-71.449474653500005</v>
      </c>
      <c r="E426" s="8">
        <v>31.049100000000003</v>
      </c>
      <c r="F426" s="8">
        <v>1.51769256592</v>
      </c>
      <c r="G426" s="1"/>
      <c r="H426" s="1"/>
      <c r="I426" s="1"/>
      <c r="J426" s="1"/>
      <c r="K426" s="1"/>
      <c r="L426" s="1"/>
    </row>
    <row r="427" spans="1:12" x14ac:dyDescent="0.2">
      <c r="A427" s="2" t="s">
        <v>0</v>
      </c>
      <c r="B427" s="29">
        <v>42963</v>
      </c>
      <c r="C427" s="11">
        <v>41.447749034799998</v>
      </c>
      <c r="D427" s="11">
        <v>-71.449526820100004</v>
      </c>
      <c r="E427" s="8">
        <v>21.200400000000002</v>
      </c>
      <c r="F427" s="8">
        <v>1.59368121624</v>
      </c>
      <c r="G427" s="1"/>
      <c r="H427" s="1"/>
      <c r="I427" s="1"/>
      <c r="J427" s="1"/>
      <c r="K427" s="1"/>
      <c r="L427" s="1"/>
    </row>
    <row r="428" spans="1:12" x14ac:dyDescent="0.2">
      <c r="A428" s="2" t="s">
        <v>0</v>
      </c>
      <c r="B428" s="29">
        <v>42963</v>
      </c>
      <c r="C428" s="11">
        <v>41.447709534799998</v>
      </c>
      <c r="D428" s="11">
        <v>-71.449538653399998</v>
      </c>
      <c r="E428" s="8">
        <v>17.599800000000002</v>
      </c>
      <c r="F428" s="8">
        <v>1.6128692627000001</v>
      </c>
      <c r="G428" s="1"/>
      <c r="H428" s="1"/>
      <c r="I428" s="1"/>
      <c r="J428" s="1"/>
      <c r="K428" s="1"/>
      <c r="L428" s="1"/>
    </row>
    <row r="429" spans="1:12" x14ac:dyDescent="0.2">
      <c r="A429" s="2" t="s">
        <v>0</v>
      </c>
      <c r="B429" s="29">
        <v>42963</v>
      </c>
      <c r="C429" s="11">
        <v>41.447699034800003</v>
      </c>
      <c r="D429" s="11">
        <v>-71.449441653500003</v>
      </c>
      <c r="E429" s="8">
        <v>26.7425</v>
      </c>
      <c r="F429" s="8">
        <v>1.5003049373599999</v>
      </c>
      <c r="G429" s="1"/>
      <c r="H429" s="1"/>
      <c r="I429" s="1"/>
      <c r="J429" s="1"/>
      <c r="K429" s="1"/>
      <c r="L429" s="1"/>
    </row>
    <row r="430" spans="1:12" x14ac:dyDescent="0.2">
      <c r="A430" s="2" t="s">
        <v>0</v>
      </c>
      <c r="B430" s="29">
        <v>42963</v>
      </c>
      <c r="C430" s="11">
        <v>41.447678368200002</v>
      </c>
      <c r="D430" s="11">
        <v>-71.449336153499999</v>
      </c>
      <c r="E430" s="8">
        <v>32.990600000000001</v>
      </c>
      <c r="F430" s="8">
        <v>1.3971738815300001</v>
      </c>
      <c r="G430" s="1"/>
      <c r="H430" s="1"/>
      <c r="I430" s="1"/>
      <c r="J430" s="1"/>
      <c r="K430" s="1"/>
      <c r="L430" s="1"/>
    </row>
    <row r="431" spans="1:12" x14ac:dyDescent="0.2">
      <c r="A431" s="2" t="s">
        <v>0</v>
      </c>
      <c r="B431" s="29">
        <v>42963</v>
      </c>
      <c r="C431" s="11">
        <v>41.447639701500002</v>
      </c>
      <c r="D431" s="11">
        <v>-71.449412820199996</v>
      </c>
      <c r="E431" s="8">
        <v>25.542299999999997</v>
      </c>
      <c r="F431" s="8">
        <v>1.5062388181699999</v>
      </c>
      <c r="G431" s="1"/>
      <c r="H431" s="1"/>
      <c r="I431" s="1"/>
      <c r="J431" s="1"/>
      <c r="K431" s="1"/>
      <c r="L431" s="1"/>
    </row>
    <row r="432" spans="1:12" x14ac:dyDescent="0.2">
      <c r="A432" s="2" t="s">
        <v>0</v>
      </c>
      <c r="B432" s="29">
        <v>42963</v>
      </c>
      <c r="C432" s="11">
        <v>41.447589201500001</v>
      </c>
      <c r="D432" s="11">
        <v>-71.449543320100005</v>
      </c>
      <c r="E432" s="8">
        <v>17.2821</v>
      </c>
      <c r="F432" s="8">
        <v>1.6783246994000001</v>
      </c>
      <c r="G432" s="1"/>
      <c r="H432" s="1"/>
      <c r="I432" s="1"/>
      <c r="J432" s="1"/>
      <c r="K432" s="1"/>
      <c r="L432" s="1"/>
    </row>
    <row r="433" spans="1:12" x14ac:dyDescent="0.2">
      <c r="A433" s="2" t="s">
        <v>0</v>
      </c>
      <c r="B433" s="29">
        <v>42963</v>
      </c>
      <c r="C433" s="11">
        <v>41.447532534899999</v>
      </c>
      <c r="D433" s="11">
        <v>-71.449445653500007</v>
      </c>
      <c r="E433" s="8">
        <v>26.213000000000001</v>
      </c>
      <c r="F433" s="8">
        <v>1.5274361372</v>
      </c>
      <c r="G433" s="1"/>
      <c r="H433" s="1"/>
      <c r="I433" s="1"/>
      <c r="J433" s="1"/>
      <c r="K433" s="1"/>
      <c r="L433" s="1"/>
    </row>
    <row r="434" spans="1:12" x14ac:dyDescent="0.2">
      <c r="A434" s="2" t="s">
        <v>0</v>
      </c>
      <c r="B434" s="29">
        <v>42963</v>
      </c>
      <c r="C434" s="11">
        <v>41.447528534900002</v>
      </c>
      <c r="D434" s="11">
        <v>-71.449318486899998</v>
      </c>
      <c r="E434" s="8">
        <v>34.261400000000002</v>
      </c>
      <c r="F434" s="8">
        <v>1.44002187252</v>
      </c>
      <c r="G434" s="1"/>
      <c r="H434" s="1"/>
      <c r="I434" s="1"/>
      <c r="J434" s="1"/>
      <c r="K434" s="1"/>
      <c r="L434" s="1"/>
    </row>
    <row r="435" spans="1:12" x14ac:dyDescent="0.2">
      <c r="A435" s="2" t="s">
        <v>0</v>
      </c>
      <c r="B435" s="29">
        <v>42963</v>
      </c>
      <c r="C435" s="11">
        <v>41.447463534900002</v>
      </c>
      <c r="D435" s="11">
        <v>-71.449313486899996</v>
      </c>
      <c r="E435" s="8">
        <v>33.837800000000001</v>
      </c>
      <c r="F435" s="8">
        <v>1.45505607128</v>
      </c>
      <c r="G435" s="1"/>
      <c r="H435" s="1"/>
      <c r="I435" s="1"/>
      <c r="J435" s="1"/>
      <c r="K435" s="1"/>
      <c r="L435" s="1"/>
    </row>
    <row r="436" spans="1:12" x14ac:dyDescent="0.2">
      <c r="A436" s="2" t="s">
        <v>0</v>
      </c>
      <c r="B436" s="29">
        <v>42963</v>
      </c>
      <c r="C436" s="11">
        <v>41.447418868200003</v>
      </c>
      <c r="D436" s="11">
        <v>-71.449426320200004</v>
      </c>
      <c r="E436" s="8">
        <v>31.508000000000003</v>
      </c>
      <c r="F436" s="8">
        <v>1.5549926757800001</v>
      </c>
      <c r="G436" s="1"/>
      <c r="H436" s="1"/>
      <c r="I436" s="1"/>
      <c r="J436" s="1"/>
      <c r="K436" s="1"/>
      <c r="L436" s="1"/>
    </row>
    <row r="437" spans="1:12" x14ac:dyDescent="0.2">
      <c r="A437" s="2" t="s">
        <v>0</v>
      </c>
      <c r="B437" s="29">
        <v>42963</v>
      </c>
      <c r="C437" s="11">
        <v>41.4473767016</v>
      </c>
      <c r="D437" s="11">
        <v>-71.449518153499994</v>
      </c>
      <c r="E437" s="8">
        <v>20.035499999999999</v>
      </c>
      <c r="F437" s="8">
        <v>1.6332679987000001</v>
      </c>
      <c r="G437" s="1"/>
      <c r="H437" s="1"/>
      <c r="I437" s="1"/>
      <c r="J437" s="1"/>
      <c r="K437" s="1"/>
      <c r="L437" s="1"/>
    </row>
    <row r="438" spans="1:12" x14ac:dyDescent="0.2">
      <c r="A438" s="2" t="s">
        <v>0</v>
      </c>
      <c r="B438" s="29">
        <v>42963</v>
      </c>
      <c r="C438" s="11">
        <v>41.447317701599999</v>
      </c>
      <c r="D438" s="11">
        <v>-71.449537986799996</v>
      </c>
      <c r="E438" s="8">
        <v>18.341100000000001</v>
      </c>
      <c r="F438" s="8">
        <v>1.88139784336</v>
      </c>
      <c r="G438" s="1"/>
      <c r="H438" s="1"/>
      <c r="I438" s="1"/>
      <c r="J438" s="1"/>
      <c r="K438" s="1"/>
      <c r="L438" s="1"/>
    </row>
    <row r="439" spans="1:12" x14ac:dyDescent="0.2">
      <c r="A439" s="2" t="s">
        <v>0</v>
      </c>
      <c r="B439" s="29">
        <v>42963</v>
      </c>
      <c r="C439" s="11">
        <v>41.447262201599997</v>
      </c>
      <c r="D439" s="11">
        <v>-71.449419153500003</v>
      </c>
      <c r="E439" s="8">
        <v>24.342100000000002</v>
      </c>
      <c r="F439" s="8">
        <v>1.57146525383</v>
      </c>
      <c r="G439" s="1"/>
      <c r="H439" s="1"/>
      <c r="I439" s="1"/>
      <c r="J439" s="1"/>
      <c r="K439" s="1"/>
      <c r="L439" s="1"/>
    </row>
    <row r="440" spans="1:12" x14ac:dyDescent="0.2">
      <c r="A440" s="2" t="s">
        <v>0</v>
      </c>
      <c r="B440" s="29">
        <v>42963</v>
      </c>
      <c r="C440" s="11">
        <v>41.447220701600003</v>
      </c>
      <c r="D440" s="11">
        <v>-71.4492691536</v>
      </c>
      <c r="E440" s="8">
        <v>33.837800000000001</v>
      </c>
      <c r="F440" s="8">
        <v>1.4976589679700001</v>
      </c>
      <c r="G440" s="1"/>
      <c r="H440" s="1"/>
      <c r="I440" s="1"/>
      <c r="J440" s="1"/>
      <c r="K440" s="1"/>
      <c r="L440" s="1"/>
    </row>
    <row r="441" spans="1:12" x14ac:dyDescent="0.2">
      <c r="A441" s="2" t="s">
        <v>0</v>
      </c>
      <c r="B441" s="29">
        <v>42963</v>
      </c>
      <c r="C441" s="11">
        <v>41.447150034899998</v>
      </c>
      <c r="D441" s="11">
        <v>-71.449363320200007</v>
      </c>
      <c r="E441" s="8">
        <v>33.661299999999997</v>
      </c>
      <c r="F441" s="8">
        <v>1.51206254959</v>
      </c>
      <c r="G441" s="1"/>
      <c r="H441" s="1"/>
      <c r="I441" s="1"/>
      <c r="J441" s="1"/>
      <c r="K441" s="1"/>
      <c r="L441" s="1"/>
    </row>
    <row r="442" spans="1:12" x14ac:dyDescent="0.2">
      <c r="A442" s="2" t="s">
        <v>0</v>
      </c>
      <c r="B442" s="29">
        <v>42963</v>
      </c>
      <c r="C442" s="11">
        <v>41.447106535000003</v>
      </c>
      <c r="D442" s="11">
        <v>-71.449473653499993</v>
      </c>
      <c r="E442" s="8">
        <v>28.013300000000001</v>
      </c>
      <c r="F442" s="8">
        <v>1.5806727409400001</v>
      </c>
      <c r="G442" s="1"/>
      <c r="H442" s="1"/>
      <c r="I442" s="1"/>
      <c r="J442" s="1"/>
      <c r="K442" s="1"/>
      <c r="L442" s="1"/>
    </row>
    <row r="443" spans="1:12" x14ac:dyDescent="0.2">
      <c r="A443" s="2" t="s">
        <v>0</v>
      </c>
      <c r="B443" s="29">
        <v>42963</v>
      </c>
      <c r="C443" s="11">
        <v>41.447070368299997</v>
      </c>
      <c r="D443" s="11">
        <v>-71.449562153499997</v>
      </c>
      <c r="E443" s="8">
        <v>24.4833</v>
      </c>
      <c r="F443" s="8">
        <v>1.60363662243</v>
      </c>
      <c r="G443" s="1"/>
      <c r="H443" s="1"/>
      <c r="I443" s="1"/>
      <c r="J443" s="1"/>
      <c r="K443" s="1"/>
      <c r="L443" s="1"/>
    </row>
    <row r="444" spans="1:12" x14ac:dyDescent="0.2">
      <c r="A444" s="2" t="s">
        <v>0</v>
      </c>
      <c r="B444" s="29">
        <v>42963</v>
      </c>
      <c r="C444" s="11">
        <v>41.447052034999999</v>
      </c>
      <c r="D444" s="11">
        <v>-71.449435653500004</v>
      </c>
      <c r="E444" s="8">
        <v>29.178199999999997</v>
      </c>
      <c r="F444" s="8">
        <v>1.55030453205</v>
      </c>
      <c r="G444" s="1"/>
      <c r="H444" s="1"/>
      <c r="I444" s="1"/>
      <c r="J444" s="1"/>
      <c r="K444" s="1"/>
      <c r="L444" s="1"/>
    </row>
    <row r="445" spans="1:12" x14ac:dyDescent="0.2">
      <c r="A445" s="2" t="s">
        <v>0</v>
      </c>
      <c r="B445" s="29">
        <v>42963</v>
      </c>
      <c r="C445" s="11">
        <v>41.446969701599997</v>
      </c>
      <c r="D445" s="11">
        <v>-71.449380320200007</v>
      </c>
      <c r="E445" s="8">
        <v>29.178199999999997</v>
      </c>
      <c r="F445" s="8">
        <v>1.39456188679</v>
      </c>
      <c r="G445" s="1"/>
      <c r="H445" s="1"/>
      <c r="I445" s="1"/>
      <c r="J445" s="1"/>
      <c r="K445" s="1"/>
      <c r="L445" s="1"/>
    </row>
    <row r="446" spans="1:12" x14ac:dyDescent="0.2">
      <c r="A446" s="2" t="s">
        <v>0</v>
      </c>
      <c r="B446" s="29">
        <v>42963</v>
      </c>
      <c r="C446" s="11">
        <v>41.4469368683</v>
      </c>
      <c r="D446" s="11">
        <v>-71.449484153499995</v>
      </c>
      <c r="E446" s="8">
        <v>30.378399999999999</v>
      </c>
      <c r="F446" s="8">
        <v>1.45425248146</v>
      </c>
      <c r="G446" s="1"/>
      <c r="H446" s="1"/>
      <c r="I446" s="1"/>
      <c r="J446" s="1"/>
      <c r="K446" s="1"/>
      <c r="L446" s="1"/>
    </row>
    <row r="447" spans="1:12" x14ac:dyDescent="0.2">
      <c r="A447" s="2" t="s">
        <v>0</v>
      </c>
      <c r="B447" s="29">
        <v>42963</v>
      </c>
      <c r="C447" s="11">
        <v>41.446918201700001</v>
      </c>
      <c r="D447" s="11">
        <v>-71.4495589868</v>
      </c>
      <c r="E447" s="8">
        <v>27.342599999999997</v>
      </c>
      <c r="F447" s="8">
        <v>1.57536745071</v>
      </c>
      <c r="G447" s="1"/>
      <c r="H447" s="1"/>
      <c r="I447" s="1"/>
      <c r="J447" s="1"/>
      <c r="K447" s="1"/>
      <c r="L447" s="1"/>
    </row>
    <row r="448" spans="1:12" x14ac:dyDescent="0.2">
      <c r="A448" s="2" t="s">
        <v>0</v>
      </c>
      <c r="B448" s="29">
        <v>42963</v>
      </c>
      <c r="C448" s="11">
        <v>41.4468663683</v>
      </c>
      <c r="D448" s="11">
        <v>-71.449509320199994</v>
      </c>
      <c r="E448" s="8">
        <v>29.6371</v>
      </c>
      <c r="F448" s="8">
        <v>1.4086908102</v>
      </c>
      <c r="G448" s="1"/>
      <c r="H448" s="1"/>
      <c r="I448" s="1"/>
      <c r="J448" s="1"/>
      <c r="K448" s="1"/>
      <c r="L448" s="1"/>
    </row>
    <row r="449" spans="1:12" x14ac:dyDescent="0.2">
      <c r="A449" s="2" t="s">
        <v>0</v>
      </c>
      <c r="B449" s="29">
        <v>42963</v>
      </c>
      <c r="C449" s="11">
        <v>41.4467776802</v>
      </c>
      <c r="D449" s="11">
        <v>-71.449521700600002</v>
      </c>
      <c r="E449" s="8">
        <v>27.907399999999999</v>
      </c>
      <c r="F449" s="8">
        <v>1.34001135826</v>
      </c>
      <c r="G449" s="1"/>
      <c r="H449" s="1"/>
      <c r="I449" s="1"/>
      <c r="J449" s="1"/>
      <c r="K449" s="1"/>
      <c r="L449" s="1"/>
    </row>
    <row r="450" spans="1:12" x14ac:dyDescent="0.2">
      <c r="A450" s="2" t="s">
        <v>0</v>
      </c>
      <c r="B450" s="29">
        <v>42963</v>
      </c>
      <c r="C450" s="11">
        <v>41.4468032017</v>
      </c>
      <c r="D450" s="11">
        <v>-71.449628153500001</v>
      </c>
      <c r="E450" s="8">
        <v>32.6023</v>
      </c>
      <c r="F450" s="8">
        <v>1.36144959927</v>
      </c>
      <c r="G450" s="1"/>
      <c r="H450" s="1"/>
      <c r="I450" s="1"/>
      <c r="J450" s="1"/>
      <c r="K450" s="1"/>
      <c r="L450" s="1"/>
    </row>
    <row r="451" spans="1:12" x14ac:dyDescent="0.2">
      <c r="A451" s="2" t="s">
        <v>0</v>
      </c>
      <c r="B451" s="29">
        <v>42963</v>
      </c>
      <c r="C451" s="11">
        <v>41.4468298683</v>
      </c>
      <c r="D451" s="11">
        <v>-71.449734153400001</v>
      </c>
      <c r="E451" s="8">
        <v>30.448999999999998</v>
      </c>
      <c r="F451" s="8">
        <v>1.45556330681</v>
      </c>
      <c r="G451" s="1"/>
      <c r="H451" s="1"/>
      <c r="I451" s="1"/>
      <c r="J451" s="1"/>
      <c r="K451" s="1"/>
      <c r="L451" s="1"/>
    </row>
    <row r="452" spans="1:12" x14ac:dyDescent="0.2">
      <c r="A452" s="2" t="s">
        <v>0</v>
      </c>
      <c r="B452" s="29">
        <v>42963</v>
      </c>
      <c r="C452" s="11">
        <v>41.446770368400003</v>
      </c>
      <c r="D452" s="11">
        <v>-71.449728653400001</v>
      </c>
      <c r="E452" s="8">
        <v>32.814099999999996</v>
      </c>
      <c r="F452" s="8">
        <v>1.41450631618</v>
      </c>
      <c r="G452" s="1"/>
      <c r="H452" s="1"/>
      <c r="I452" s="1"/>
      <c r="J452" s="1"/>
      <c r="K452" s="1"/>
      <c r="L452" s="1"/>
    </row>
    <row r="453" spans="1:12" x14ac:dyDescent="0.2">
      <c r="A453" s="2" t="s">
        <v>0</v>
      </c>
      <c r="B453" s="29">
        <v>42963</v>
      </c>
      <c r="C453" s="11">
        <v>41.446700201699997</v>
      </c>
      <c r="D453" s="11">
        <v>-71.449817986699998</v>
      </c>
      <c r="E453" s="8">
        <v>30.731400000000001</v>
      </c>
      <c r="F453" s="8">
        <v>1.4125487804400001</v>
      </c>
      <c r="G453" s="1"/>
      <c r="H453" s="1"/>
      <c r="I453" s="1"/>
      <c r="J453" s="1"/>
      <c r="K453" s="1"/>
      <c r="L453" s="1"/>
    </row>
    <row r="454" spans="1:12" x14ac:dyDescent="0.2">
      <c r="A454" s="2" t="s">
        <v>0</v>
      </c>
      <c r="B454" s="29">
        <v>42963</v>
      </c>
      <c r="C454" s="11">
        <v>41.446753035</v>
      </c>
      <c r="D454" s="11">
        <v>-71.449885153400004</v>
      </c>
      <c r="E454" s="8">
        <v>28.225099999999998</v>
      </c>
      <c r="F454" s="8">
        <v>1.3807259798</v>
      </c>
      <c r="G454" s="1"/>
      <c r="H454" s="1"/>
      <c r="I454" s="1"/>
      <c r="J454" s="1"/>
      <c r="K454" s="1"/>
      <c r="L454" s="1"/>
    </row>
    <row r="455" spans="1:12" x14ac:dyDescent="0.2">
      <c r="A455" s="2" t="s">
        <v>0</v>
      </c>
      <c r="B455" s="29">
        <v>42963</v>
      </c>
      <c r="C455" s="11">
        <v>41.446813034999998</v>
      </c>
      <c r="D455" s="11">
        <v>-71.449949653399997</v>
      </c>
      <c r="E455" s="8">
        <v>24.130299999999998</v>
      </c>
      <c r="F455" s="8">
        <v>1.4977068901099999</v>
      </c>
      <c r="G455" s="1"/>
      <c r="H455" s="1"/>
      <c r="I455" s="1"/>
      <c r="J455" s="1"/>
      <c r="K455" s="1"/>
      <c r="L455" s="1"/>
    </row>
    <row r="456" spans="1:12" x14ac:dyDescent="0.2">
      <c r="A456" s="2" t="s">
        <v>0</v>
      </c>
      <c r="B456" s="29">
        <v>42963</v>
      </c>
      <c r="C456" s="11">
        <v>41.446721868399997</v>
      </c>
      <c r="D456" s="11">
        <v>-71.449973986700002</v>
      </c>
      <c r="E456" s="8">
        <v>28.013300000000001</v>
      </c>
      <c r="F456" s="8">
        <v>1.44101822376</v>
      </c>
      <c r="G456" s="1"/>
      <c r="H456" s="1"/>
      <c r="I456" s="1"/>
      <c r="J456" s="1"/>
      <c r="K456" s="1"/>
      <c r="L456" s="1"/>
    </row>
    <row r="457" spans="1:12" x14ac:dyDescent="0.2">
      <c r="A457" s="2" t="s">
        <v>0</v>
      </c>
      <c r="B457" s="29">
        <v>42963</v>
      </c>
      <c r="C457" s="11">
        <v>41.446653035099999</v>
      </c>
      <c r="D457" s="11">
        <v>-71.450057819999998</v>
      </c>
      <c r="E457" s="8">
        <v>25.718800000000002</v>
      </c>
      <c r="F457" s="8">
        <v>1.4266211986499999</v>
      </c>
      <c r="G457" s="1"/>
      <c r="H457" s="1"/>
      <c r="I457" s="1"/>
      <c r="J457" s="1"/>
      <c r="K457" s="1"/>
      <c r="L457" s="1"/>
    </row>
    <row r="458" spans="1:12" x14ac:dyDescent="0.2">
      <c r="A458" s="2" t="s">
        <v>0</v>
      </c>
      <c r="B458" s="29">
        <v>42963</v>
      </c>
      <c r="C458" s="11">
        <v>41.4467497017</v>
      </c>
      <c r="D458" s="11">
        <v>-71.450094320000005</v>
      </c>
      <c r="E458" s="8">
        <v>26.107099999999999</v>
      </c>
      <c r="F458" s="8">
        <v>1.44680225849</v>
      </c>
      <c r="G458" s="1"/>
      <c r="H458" s="1"/>
      <c r="I458" s="1"/>
      <c r="J458" s="1"/>
      <c r="K458" s="1"/>
      <c r="L458" s="1"/>
    </row>
    <row r="459" spans="1:12" x14ac:dyDescent="0.2">
      <c r="A459" s="2" t="s">
        <v>0</v>
      </c>
      <c r="B459" s="29">
        <v>42963</v>
      </c>
      <c r="C459" s="11">
        <v>41.446892868299997</v>
      </c>
      <c r="D459" s="11">
        <v>-71.450120986599998</v>
      </c>
      <c r="E459" s="8">
        <v>22.6477</v>
      </c>
      <c r="F459" s="8">
        <v>1.5994801521299999</v>
      </c>
      <c r="G459" s="1"/>
      <c r="H459" s="1"/>
      <c r="I459" s="1"/>
      <c r="J459" s="1"/>
      <c r="K459" s="1"/>
      <c r="L459" s="1"/>
    </row>
    <row r="460" spans="1:12" x14ac:dyDescent="0.2">
      <c r="A460" s="2" t="s">
        <v>0</v>
      </c>
      <c r="B460" s="29">
        <v>42963</v>
      </c>
      <c r="C460" s="11">
        <v>41.446784035</v>
      </c>
      <c r="D460" s="11">
        <v>-71.450188319999995</v>
      </c>
      <c r="E460" s="8">
        <v>27.801499999999997</v>
      </c>
      <c r="F460" s="8">
        <v>1.4439311027499999</v>
      </c>
      <c r="G460" s="1"/>
      <c r="H460" s="1"/>
      <c r="I460" s="1"/>
      <c r="J460" s="1"/>
      <c r="K460" s="1"/>
      <c r="L460" s="1"/>
    </row>
    <row r="461" spans="1:12" x14ac:dyDescent="0.2">
      <c r="A461" s="2" t="s">
        <v>0</v>
      </c>
      <c r="B461" s="29">
        <v>42963</v>
      </c>
      <c r="C461" s="11">
        <v>41.446653535099998</v>
      </c>
      <c r="D461" s="11">
        <v>-71.450178820000005</v>
      </c>
      <c r="E461" s="8">
        <v>28.9664</v>
      </c>
      <c r="F461" s="8">
        <v>1.3452999591799999</v>
      </c>
      <c r="G461" s="1"/>
      <c r="H461" s="1"/>
      <c r="I461" s="1"/>
      <c r="J461" s="1"/>
      <c r="K461" s="1"/>
      <c r="L461" s="1"/>
    </row>
    <row r="462" spans="1:12" x14ac:dyDescent="0.2">
      <c r="A462" s="2" t="s">
        <v>0</v>
      </c>
      <c r="B462" s="29">
        <v>42963</v>
      </c>
      <c r="C462" s="11">
        <v>41.446614535099997</v>
      </c>
      <c r="D462" s="11">
        <v>-71.450258153299998</v>
      </c>
      <c r="E462" s="8">
        <v>28.2957</v>
      </c>
      <c r="F462" s="8">
        <v>1.3774458169899999</v>
      </c>
      <c r="G462" s="1"/>
      <c r="H462" s="1"/>
      <c r="I462" s="1"/>
      <c r="J462" s="1"/>
      <c r="K462" s="1"/>
      <c r="L462" s="1"/>
    </row>
    <row r="463" spans="1:12" x14ac:dyDescent="0.2">
      <c r="A463" s="2" t="s">
        <v>0</v>
      </c>
      <c r="B463" s="29">
        <v>42963</v>
      </c>
      <c r="C463" s="11">
        <v>41.446717201699997</v>
      </c>
      <c r="D463" s="11">
        <v>-71.450271486600002</v>
      </c>
      <c r="E463" s="8">
        <v>28.331</v>
      </c>
      <c r="F463" s="8">
        <v>1.40537428856</v>
      </c>
      <c r="G463" s="1"/>
      <c r="H463" s="1"/>
      <c r="I463" s="1"/>
      <c r="J463" s="1"/>
      <c r="K463" s="1"/>
      <c r="L463" s="1"/>
    </row>
    <row r="464" spans="1:12" x14ac:dyDescent="0.2">
      <c r="A464" s="2" t="s">
        <v>0</v>
      </c>
      <c r="B464" s="29">
        <v>42963</v>
      </c>
      <c r="C464" s="11">
        <v>41.446828701699999</v>
      </c>
      <c r="D464" s="11">
        <v>-71.450253819899999</v>
      </c>
      <c r="E464" s="8">
        <v>27.095500000000001</v>
      </c>
      <c r="F464" s="8">
        <v>1.48590779305</v>
      </c>
      <c r="G464" s="1"/>
      <c r="H464" s="1"/>
      <c r="I464" s="1"/>
      <c r="J464" s="1"/>
      <c r="K464" s="1"/>
      <c r="L464" s="1"/>
    </row>
    <row r="465" spans="1:12" x14ac:dyDescent="0.2">
      <c r="A465" s="2" t="s">
        <v>0</v>
      </c>
      <c r="B465" s="29">
        <v>42963</v>
      </c>
      <c r="C465" s="11">
        <v>41.446923535000003</v>
      </c>
      <c r="D465" s="11">
        <v>-71.450304653200007</v>
      </c>
      <c r="E465" s="8">
        <v>23.000700000000002</v>
      </c>
      <c r="F465" s="8">
        <v>1.6074090003999999</v>
      </c>
      <c r="G465" s="1"/>
      <c r="H465" s="1"/>
      <c r="I465" s="1"/>
      <c r="J465" s="1"/>
      <c r="K465" s="1"/>
      <c r="L465" s="1"/>
    </row>
    <row r="466" spans="1:12" x14ac:dyDescent="0.2">
      <c r="A466" s="2" t="s">
        <v>0</v>
      </c>
      <c r="B466" s="29">
        <v>42963</v>
      </c>
      <c r="C466" s="11">
        <v>41.446783368399998</v>
      </c>
      <c r="D466" s="11">
        <v>-71.4503399866</v>
      </c>
      <c r="E466" s="8">
        <v>26.0718</v>
      </c>
      <c r="F466" s="8">
        <v>1.4679058790199999</v>
      </c>
      <c r="G466" s="1"/>
      <c r="H466" s="1"/>
      <c r="I466" s="1"/>
      <c r="J466" s="1"/>
      <c r="K466" s="1"/>
      <c r="L466" s="1"/>
    </row>
    <row r="467" spans="1:12" x14ac:dyDescent="0.2">
      <c r="A467" s="2" t="s">
        <v>0</v>
      </c>
      <c r="B467" s="29">
        <v>42963</v>
      </c>
      <c r="C467" s="11">
        <v>41.446660035100003</v>
      </c>
      <c r="D467" s="11">
        <v>-71.450399319900001</v>
      </c>
      <c r="E467" s="8">
        <v>36.097000000000001</v>
      </c>
      <c r="F467" s="8">
        <v>1.4033743143099999</v>
      </c>
      <c r="G467" s="1"/>
      <c r="H467" s="1"/>
      <c r="I467" s="1"/>
      <c r="J467" s="1"/>
      <c r="K467" s="1"/>
      <c r="L467" s="1"/>
    </row>
    <row r="468" spans="1:12" x14ac:dyDescent="0.2">
      <c r="A468" s="2" t="s">
        <v>0</v>
      </c>
      <c r="B468" s="29">
        <v>42963</v>
      </c>
      <c r="C468" s="11">
        <v>41.446575035099997</v>
      </c>
      <c r="D468" s="11">
        <v>-71.450426319900004</v>
      </c>
      <c r="E468" s="8">
        <v>31.366799999999998</v>
      </c>
      <c r="F468" s="8">
        <v>1.33775186539</v>
      </c>
      <c r="G468" s="1"/>
      <c r="H468" s="1"/>
      <c r="I468" s="1"/>
      <c r="J468" s="1"/>
      <c r="K468" s="1"/>
      <c r="L468" s="1"/>
    </row>
    <row r="469" spans="1:12" x14ac:dyDescent="0.2">
      <c r="A469" s="2" t="s">
        <v>0</v>
      </c>
      <c r="B469" s="29">
        <v>42963</v>
      </c>
      <c r="C469" s="11">
        <v>41.446561201800002</v>
      </c>
      <c r="D469" s="11">
        <v>-71.450617653199998</v>
      </c>
      <c r="E469" s="8">
        <v>18.694099999999999</v>
      </c>
      <c r="F469" s="8">
        <v>1.6312713622999999</v>
      </c>
      <c r="G469" s="1"/>
      <c r="H469" s="1"/>
      <c r="I469" s="1"/>
      <c r="J469" s="1"/>
      <c r="K469" s="1"/>
      <c r="L469" s="1"/>
    </row>
    <row r="470" spans="1:12" x14ac:dyDescent="0.2">
      <c r="A470" s="2" t="s">
        <v>0</v>
      </c>
      <c r="B470" s="29">
        <v>42963</v>
      </c>
      <c r="C470" s="11">
        <v>41.446683701700003</v>
      </c>
      <c r="D470" s="11">
        <v>-71.450572319800003</v>
      </c>
      <c r="E470" s="8">
        <v>28.225099999999998</v>
      </c>
      <c r="F470" s="8">
        <v>1.4852803945499999</v>
      </c>
      <c r="G470" s="1"/>
      <c r="H470" s="1"/>
      <c r="I470" s="1"/>
      <c r="J470" s="1"/>
      <c r="K470" s="1"/>
      <c r="L470" s="1"/>
    </row>
    <row r="471" spans="1:12" x14ac:dyDescent="0.2">
      <c r="A471" s="2" t="s">
        <v>0</v>
      </c>
      <c r="B471" s="29">
        <v>42963</v>
      </c>
      <c r="C471" s="11">
        <v>41.446794201700001</v>
      </c>
      <c r="D471" s="11">
        <v>-71.450500153199997</v>
      </c>
      <c r="E471" s="8">
        <v>28.5075</v>
      </c>
      <c r="F471" s="8">
        <v>1.5012930631600001</v>
      </c>
      <c r="G471" s="1"/>
      <c r="H471" s="1"/>
      <c r="I471" s="1"/>
      <c r="J471" s="1"/>
      <c r="K471" s="1"/>
      <c r="L471" s="1"/>
    </row>
    <row r="472" spans="1:12" x14ac:dyDescent="0.2">
      <c r="A472" s="2" t="s">
        <v>0</v>
      </c>
      <c r="B472" s="29">
        <v>42963</v>
      </c>
      <c r="C472" s="11">
        <v>41.446966701699999</v>
      </c>
      <c r="D472" s="11">
        <v>-71.450456319899999</v>
      </c>
      <c r="E472" s="8">
        <v>23.741999999999997</v>
      </c>
      <c r="F472" s="8">
        <v>1.70479488373</v>
      </c>
      <c r="G472" s="1"/>
      <c r="H472" s="1"/>
      <c r="I472" s="1"/>
      <c r="J472" s="1"/>
      <c r="K472" s="1"/>
      <c r="L472" s="1"/>
    </row>
    <row r="473" spans="1:12" x14ac:dyDescent="0.2">
      <c r="A473" s="2" t="s">
        <v>0</v>
      </c>
      <c r="B473" s="29">
        <v>42963</v>
      </c>
      <c r="C473" s="11">
        <v>41.446986535000001</v>
      </c>
      <c r="D473" s="11">
        <v>-71.450434153200007</v>
      </c>
      <c r="E473" s="8">
        <v>21.129799999999999</v>
      </c>
      <c r="F473" s="8">
        <v>1.7788105010999999</v>
      </c>
      <c r="G473" s="1"/>
      <c r="H473" s="1"/>
      <c r="I473" s="1"/>
      <c r="J473" s="1"/>
      <c r="K473" s="1"/>
      <c r="L473" s="1"/>
    </row>
    <row r="474" spans="1:12" x14ac:dyDescent="0.2">
      <c r="A474" s="2" t="s">
        <v>0</v>
      </c>
      <c r="B474" s="29">
        <v>42963</v>
      </c>
      <c r="C474" s="11">
        <v>41.446877534999999</v>
      </c>
      <c r="D474" s="11">
        <v>-71.450562486500004</v>
      </c>
      <c r="E474" s="8">
        <v>20.4238</v>
      </c>
      <c r="F474" s="8">
        <v>1.6535264253599999</v>
      </c>
      <c r="G474" s="1"/>
      <c r="H474" s="1"/>
      <c r="I474" s="1"/>
      <c r="J474" s="1"/>
      <c r="K474" s="1"/>
      <c r="L474" s="1"/>
    </row>
    <row r="475" spans="1:12" x14ac:dyDescent="0.2">
      <c r="A475" s="2" t="s">
        <v>0</v>
      </c>
      <c r="B475" s="29">
        <v>42963</v>
      </c>
      <c r="C475" s="11">
        <v>41.446813034999998</v>
      </c>
      <c r="D475" s="11">
        <v>-71.4506633198</v>
      </c>
      <c r="E475" s="8">
        <v>22.4359</v>
      </c>
      <c r="F475" s="8">
        <v>1.7566403150600001</v>
      </c>
      <c r="G475" s="1"/>
      <c r="H475" s="1"/>
      <c r="I475" s="1"/>
      <c r="J475" s="1"/>
      <c r="K475" s="1"/>
      <c r="L475" s="1"/>
    </row>
    <row r="476" spans="1:12" x14ac:dyDescent="0.2">
      <c r="A476" s="2" t="s">
        <v>0</v>
      </c>
      <c r="B476" s="29">
        <v>42963</v>
      </c>
      <c r="C476" s="11">
        <v>41.446938035000002</v>
      </c>
      <c r="D476" s="11">
        <v>-71.450625486500002</v>
      </c>
      <c r="E476" s="8">
        <v>19.470700000000001</v>
      </c>
      <c r="F476" s="8">
        <v>1.7459661960599999</v>
      </c>
      <c r="G476" s="1"/>
      <c r="H476" s="1"/>
      <c r="I476" s="1"/>
      <c r="J476" s="1"/>
      <c r="K476" s="1"/>
      <c r="L476" s="1"/>
    </row>
    <row r="477" spans="1:12" x14ac:dyDescent="0.2">
      <c r="A477" s="2" t="s">
        <v>0</v>
      </c>
      <c r="B477" s="29">
        <v>42963</v>
      </c>
      <c r="C477" s="11">
        <v>41.4470578683</v>
      </c>
      <c r="D477" s="11">
        <v>-71.450616653099999</v>
      </c>
      <c r="E477" s="8">
        <v>20.459099999999999</v>
      </c>
      <c r="F477" s="8">
        <v>1.8545268774000001</v>
      </c>
      <c r="G477" s="1"/>
      <c r="H477" s="1"/>
      <c r="I477" s="1"/>
      <c r="J477" s="1"/>
      <c r="K477" s="1"/>
      <c r="L477" s="1"/>
    </row>
    <row r="478" spans="1:12" x14ac:dyDescent="0.2">
      <c r="A478" s="2" t="s">
        <v>0</v>
      </c>
      <c r="B478" s="29">
        <v>42963</v>
      </c>
      <c r="C478" s="11">
        <v>41.446987034999999</v>
      </c>
      <c r="D478" s="11">
        <v>-71.450731986400001</v>
      </c>
      <c r="E478" s="8">
        <v>17.9175</v>
      </c>
      <c r="F478" s="8">
        <v>1.8508009910600001</v>
      </c>
      <c r="G478" s="1"/>
      <c r="H478" s="1"/>
      <c r="I478" s="1"/>
      <c r="J478" s="1"/>
      <c r="K478" s="1"/>
      <c r="L478" s="1"/>
    </row>
    <row r="479" spans="1:12" x14ac:dyDescent="0.2">
      <c r="A479" s="2" t="s">
        <v>0</v>
      </c>
      <c r="B479" s="29">
        <v>42963</v>
      </c>
      <c r="C479" s="11">
        <v>41.446955868400003</v>
      </c>
      <c r="D479" s="11">
        <v>-71.450819486399993</v>
      </c>
      <c r="E479" s="8">
        <v>18.588200000000001</v>
      </c>
      <c r="F479" s="8">
        <v>1.8226325511899999</v>
      </c>
      <c r="G479" s="1"/>
      <c r="H479" s="1"/>
      <c r="I479" s="1"/>
      <c r="J479" s="1"/>
      <c r="K479" s="1"/>
      <c r="L479" s="1"/>
    </row>
    <row r="480" spans="1:12" x14ac:dyDescent="0.2">
      <c r="A480" s="2" t="s">
        <v>0</v>
      </c>
      <c r="B480" s="29">
        <v>42963</v>
      </c>
      <c r="C480" s="11">
        <v>41.447111201699997</v>
      </c>
      <c r="D480" s="11">
        <v>-71.450763319700002</v>
      </c>
      <c r="E480" s="8">
        <v>18.341100000000001</v>
      </c>
      <c r="F480" s="8">
        <v>1.90212452412</v>
      </c>
      <c r="G480" s="1"/>
      <c r="H480" s="1"/>
      <c r="I480" s="1"/>
      <c r="J480" s="1"/>
      <c r="K480" s="1"/>
      <c r="L480" s="1"/>
    </row>
    <row r="481" spans="1:12" x14ac:dyDescent="0.2">
      <c r="A481" s="2" t="s">
        <v>0</v>
      </c>
      <c r="B481" s="29">
        <v>42963</v>
      </c>
      <c r="C481" s="11">
        <v>41.447083701700002</v>
      </c>
      <c r="D481" s="11">
        <v>-71.450878153000005</v>
      </c>
      <c r="E481" s="8">
        <v>17.599800000000002</v>
      </c>
      <c r="F481" s="8">
        <v>1.9518259763700001</v>
      </c>
      <c r="G481" s="1"/>
      <c r="H481" s="1"/>
      <c r="I481" s="1"/>
      <c r="J481" s="1"/>
      <c r="K481" s="1"/>
      <c r="L481" s="1"/>
    </row>
    <row r="482" spans="1:12" x14ac:dyDescent="0.2">
      <c r="A482" s="2" t="s">
        <v>0</v>
      </c>
      <c r="B482" s="29">
        <v>42992</v>
      </c>
      <c r="C482" s="11">
        <v>41.448064201400001</v>
      </c>
      <c r="D482" s="11">
        <v>-71.449459486799995</v>
      </c>
      <c r="E482" s="8">
        <v>36.7712</v>
      </c>
      <c r="F482" s="8">
        <v>1.1300307512300001</v>
      </c>
      <c r="G482" s="1"/>
      <c r="H482" s="1"/>
      <c r="I482" s="1"/>
      <c r="J482" s="1"/>
      <c r="K482" s="1"/>
      <c r="L482" s="1"/>
    </row>
    <row r="483" spans="1:12" x14ac:dyDescent="0.2">
      <c r="A483" s="2" t="s">
        <v>0</v>
      </c>
      <c r="B483" s="29">
        <v>42992</v>
      </c>
      <c r="C483" s="11">
        <v>41.4480328681</v>
      </c>
      <c r="D483" s="11">
        <v>-71.449563820099996</v>
      </c>
      <c r="E483" s="8">
        <v>28.103100000000001</v>
      </c>
      <c r="F483" s="8">
        <v>1.79075336456</v>
      </c>
      <c r="G483" s="1"/>
      <c r="H483" s="1"/>
      <c r="I483" s="1"/>
      <c r="J483" s="1"/>
      <c r="K483" s="1"/>
      <c r="L483" s="1"/>
    </row>
    <row r="484" spans="1:12" x14ac:dyDescent="0.2">
      <c r="A484" s="2" t="s">
        <v>0</v>
      </c>
      <c r="B484" s="29">
        <v>42992</v>
      </c>
      <c r="C484" s="11">
        <v>41.447987534799999</v>
      </c>
      <c r="D484" s="11">
        <v>-71.449424320099993</v>
      </c>
      <c r="E484" s="8">
        <v>33.8249</v>
      </c>
      <c r="F484" s="8">
        <v>1.12866127491</v>
      </c>
      <c r="G484" s="1"/>
      <c r="H484" s="1"/>
      <c r="I484" s="1"/>
      <c r="J484" s="1"/>
      <c r="K484" s="1"/>
      <c r="L484" s="1"/>
    </row>
    <row r="485" spans="1:12" x14ac:dyDescent="0.2">
      <c r="A485" s="2" t="s">
        <v>0</v>
      </c>
      <c r="B485" s="29">
        <v>42992</v>
      </c>
      <c r="C485" s="11">
        <v>41.447952034799997</v>
      </c>
      <c r="D485" s="11">
        <v>-71.449474820099994</v>
      </c>
      <c r="E485" s="8">
        <v>32.586600000000004</v>
      </c>
      <c r="F485" s="8">
        <v>1.5986114740399999</v>
      </c>
      <c r="G485" s="1"/>
      <c r="H485" s="1"/>
      <c r="I485" s="1"/>
      <c r="J485" s="1"/>
      <c r="K485" s="1"/>
      <c r="L485" s="1"/>
    </row>
    <row r="486" spans="1:12" x14ac:dyDescent="0.2">
      <c r="A486" s="2" t="s">
        <v>0</v>
      </c>
      <c r="B486" s="29">
        <v>42992</v>
      </c>
      <c r="C486" s="11">
        <v>41.447906868099999</v>
      </c>
      <c r="D486" s="11">
        <v>-71.449519153400004</v>
      </c>
      <c r="E486" s="8">
        <v>27.547999999999998</v>
      </c>
      <c r="F486" s="8">
        <v>1.56333744526</v>
      </c>
      <c r="G486" s="1"/>
      <c r="H486" s="1"/>
      <c r="I486" s="1"/>
      <c r="J486" s="1"/>
      <c r="K486" s="1"/>
      <c r="L486" s="1"/>
    </row>
    <row r="487" spans="1:12" x14ac:dyDescent="0.2">
      <c r="A487" s="2" t="s">
        <v>0</v>
      </c>
      <c r="B487" s="29">
        <v>42992</v>
      </c>
      <c r="C487" s="11">
        <v>41.4478712015</v>
      </c>
      <c r="D487" s="11">
        <v>-71.449396486799998</v>
      </c>
      <c r="E487" s="8">
        <v>34.166499999999999</v>
      </c>
      <c r="F487" s="8">
        <v>1.1997324228299999</v>
      </c>
      <c r="G487" s="1"/>
      <c r="H487" s="1"/>
      <c r="I487" s="1"/>
      <c r="J487" s="1"/>
      <c r="K487" s="1"/>
      <c r="L487" s="1"/>
    </row>
    <row r="488" spans="1:12" x14ac:dyDescent="0.2">
      <c r="A488" s="2" t="s">
        <v>0</v>
      </c>
      <c r="B488" s="29">
        <v>42992</v>
      </c>
      <c r="C488" s="11">
        <v>41.4478325348</v>
      </c>
      <c r="D488" s="11">
        <v>-71.449350986799999</v>
      </c>
      <c r="E488" s="8">
        <v>35.063200000000002</v>
      </c>
      <c r="F488" s="8">
        <v>1.15922987461</v>
      </c>
      <c r="G488" s="1"/>
      <c r="H488" s="1"/>
      <c r="I488" s="1"/>
      <c r="J488" s="1"/>
      <c r="K488" s="1"/>
      <c r="L488" s="1"/>
    </row>
    <row r="489" spans="1:12" x14ac:dyDescent="0.2">
      <c r="A489" s="2" t="s">
        <v>0</v>
      </c>
      <c r="B489" s="29">
        <v>42992</v>
      </c>
      <c r="C489" s="11">
        <v>41.447768201499997</v>
      </c>
      <c r="D489" s="11">
        <v>-71.449452486799998</v>
      </c>
      <c r="E489" s="8">
        <v>31.134799999999998</v>
      </c>
      <c r="F489" s="8">
        <v>1.48601746559</v>
      </c>
      <c r="G489" s="1"/>
      <c r="H489" s="1"/>
      <c r="I489" s="1"/>
      <c r="J489" s="1"/>
      <c r="K489" s="1"/>
      <c r="L489" s="1"/>
    </row>
    <row r="490" spans="1:12" x14ac:dyDescent="0.2">
      <c r="A490" s="2" t="s">
        <v>0</v>
      </c>
      <c r="B490" s="29">
        <v>42992</v>
      </c>
      <c r="C490" s="11">
        <v>41.447716701499999</v>
      </c>
      <c r="D490" s="11">
        <v>-71.449538653399998</v>
      </c>
      <c r="E490" s="8">
        <v>17.3</v>
      </c>
      <c r="F490" s="8">
        <v>1.5888670682899999</v>
      </c>
      <c r="G490" s="1"/>
      <c r="H490" s="1"/>
      <c r="I490" s="1"/>
      <c r="J490" s="1"/>
      <c r="K490" s="1"/>
      <c r="L490" s="1"/>
    </row>
    <row r="491" spans="1:12" x14ac:dyDescent="0.2">
      <c r="A491" s="2" t="s">
        <v>0</v>
      </c>
      <c r="B491" s="29">
        <v>42992</v>
      </c>
      <c r="C491" s="11">
        <v>41.4476967015</v>
      </c>
      <c r="D491" s="11">
        <v>-71.449410153499997</v>
      </c>
      <c r="E491" s="8">
        <v>28.231200000000001</v>
      </c>
      <c r="F491" s="8">
        <v>1.4769920110700001</v>
      </c>
      <c r="G491" s="1"/>
      <c r="H491" s="1"/>
      <c r="I491" s="1"/>
      <c r="J491" s="1"/>
      <c r="K491" s="1"/>
      <c r="L491" s="1"/>
    </row>
    <row r="492" spans="1:12" x14ac:dyDescent="0.2">
      <c r="A492" s="2" t="s">
        <v>0</v>
      </c>
      <c r="B492" s="29">
        <v>42992</v>
      </c>
      <c r="C492" s="11">
        <v>41.447677868200003</v>
      </c>
      <c r="D492" s="11">
        <v>-71.449296153500001</v>
      </c>
      <c r="E492" s="8">
        <v>37.070099999999996</v>
      </c>
      <c r="F492" s="8">
        <v>1.35421156883</v>
      </c>
      <c r="G492" s="1"/>
      <c r="H492" s="1"/>
      <c r="I492" s="1"/>
      <c r="J492" s="1"/>
      <c r="K492" s="1"/>
      <c r="L492" s="1"/>
    </row>
    <row r="493" spans="1:12" x14ac:dyDescent="0.2">
      <c r="A493" s="2" t="s">
        <v>0</v>
      </c>
      <c r="B493" s="29">
        <v>42992</v>
      </c>
      <c r="C493" s="11">
        <v>41.447597201500002</v>
      </c>
      <c r="D493" s="11">
        <v>-71.449426820200003</v>
      </c>
      <c r="E493" s="8">
        <v>23.363399999999999</v>
      </c>
      <c r="F493" s="8">
        <v>1.50089359283</v>
      </c>
      <c r="G493" s="1"/>
      <c r="H493" s="1"/>
      <c r="I493" s="1"/>
      <c r="J493" s="1"/>
      <c r="K493" s="1"/>
      <c r="L493" s="1"/>
    </row>
    <row r="494" spans="1:12" x14ac:dyDescent="0.2">
      <c r="A494" s="2" t="s">
        <v>0</v>
      </c>
      <c r="B494" s="29">
        <v>42992</v>
      </c>
      <c r="C494" s="11">
        <v>41.4475842015</v>
      </c>
      <c r="D494" s="11">
        <v>-71.449525486799999</v>
      </c>
      <c r="E494" s="8">
        <v>18.837199999999999</v>
      </c>
      <c r="F494" s="8">
        <v>1.6717503070799999</v>
      </c>
      <c r="G494" s="1"/>
      <c r="H494" s="1"/>
      <c r="I494" s="1"/>
      <c r="J494" s="1"/>
      <c r="K494" s="1"/>
      <c r="L494" s="1"/>
    </row>
    <row r="495" spans="1:12" x14ac:dyDescent="0.2">
      <c r="A495" s="2" t="s">
        <v>0</v>
      </c>
      <c r="B495" s="29">
        <v>42992</v>
      </c>
      <c r="C495" s="11">
        <v>41.447529201499997</v>
      </c>
      <c r="D495" s="11">
        <v>-71.449569153400006</v>
      </c>
      <c r="E495" s="8">
        <v>16.616799999999998</v>
      </c>
      <c r="F495" s="8">
        <v>1.6083328723899999</v>
      </c>
      <c r="G495" s="1"/>
      <c r="H495" s="1"/>
      <c r="I495" s="1"/>
      <c r="J495" s="1"/>
      <c r="K495" s="1"/>
      <c r="L495" s="1"/>
    </row>
    <row r="496" spans="1:12" x14ac:dyDescent="0.2">
      <c r="A496" s="2" t="s">
        <v>0</v>
      </c>
      <c r="B496" s="29">
        <v>42992</v>
      </c>
      <c r="C496" s="11">
        <v>41.447477534900003</v>
      </c>
      <c r="D496" s="11">
        <v>-71.449448653499999</v>
      </c>
      <c r="E496" s="8">
        <v>29.8538</v>
      </c>
      <c r="F496" s="8">
        <v>1.52634704113</v>
      </c>
      <c r="G496" s="1"/>
      <c r="H496" s="1"/>
      <c r="I496" s="1"/>
      <c r="J496" s="1"/>
      <c r="K496" s="1"/>
      <c r="L496" s="1"/>
    </row>
    <row r="497" spans="1:12" x14ac:dyDescent="0.2">
      <c r="A497" s="2" t="s">
        <v>0</v>
      </c>
      <c r="B497" s="29">
        <v>42992</v>
      </c>
      <c r="C497" s="11">
        <v>41.4474763682</v>
      </c>
      <c r="D497" s="11">
        <v>-71.449320320200002</v>
      </c>
      <c r="E497" s="8">
        <v>36.002600000000001</v>
      </c>
      <c r="F497" s="8">
        <v>1.4716277122500001</v>
      </c>
      <c r="G497" s="1"/>
      <c r="H497" s="1"/>
      <c r="I497" s="1"/>
      <c r="J497" s="1"/>
      <c r="K497" s="1"/>
      <c r="L497" s="1"/>
    </row>
    <row r="498" spans="1:12" x14ac:dyDescent="0.2">
      <c r="A498" s="2" t="s">
        <v>0</v>
      </c>
      <c r="B498" s="29">
        <v>42992</v>
      </c>
      <c r="C498" s="11">
        <v>41.447436868200001</v>
      </c>
      <c r="D498" s="11">
        <v>-71.449244653600005</v>
      </c>
      <c r="E498" s="8">
        <v>38.820800000000006</v>
      </c>
      <c r="F498" s="8">
        <v>1.4104406833600001</v>
      </c>
      <c r="G498" s="1"/>
      <c r="H498" s="1"/>
      <c r="I498" s="1"/>
      <c r="J498" s="1"/>
      <c r="K498" s="1"/>
      <c r="L498" s="1"/>
    </row>
    <row r="499" spans="1:12" x14ac:dyDescent="0.2">
      <c r="A499" s="2" t="s">
        <v>0</v>
      </c>
      <c r="B499" s="29">
        <v>42992</v>
      </c>
      <c r="C499" s="11">
        <v>41.447385868200001</v>
      </c>
      <c r="D499" s="11">
        <v>-71.449346820200006</v>
      </c>
      <c r="E499" s="8">
        <v>37.1982</v>
      </c>
      <c r="F499" s="8">
        <v>1.5581656694399999</v>
      </c>
      <c r="G499" s="1"/>
      <c r="H499" s="1"/>
      <c r="I499" s="1"/>
      <c r="J499" s="1"/>
      <c r="K499" s="1"/>
      <c r="L499" s="1"/>
    </row>
    <row r="500" spans="1:12" x14ac:dyDescent="0.2">
      <c r="A500" s="2" t="s">
        <v>0</v>
      </c>
      <c r="B500" s="29">
        <v>42992</v>
      </c>
      <c r="C500" s="11">
        <v>41.447356868200004</v>
      </c>
      <c r="D500" s="11">
        <v>-71.449463486799999</v>
      </c>
      <c r="E500" s="8">
        <v>26.395099999999999</v>
      </c>
      <c r="F500" s="8">
        <v>1.58727777004</v>
      </c>
      <c r="G500" s="1"/>
      <c r="H500" s="1"/>
      <c r="I500" s="1"/>
      <c r="J500" s="1"/>
      <c r="K500" s="1"/>
      <c r="L500" s="1"/>
    </row>
    <row r="501" spans="1:12" x14ac:dyDescent="0.2">
      <c r="A501" s="2" t="s">
        <v>0</v>
      </c>
      <c r="B501" s="29">
        <v>42992</v>
      </c>
      <c r="C501" s="11">
        <v>41.447313534899997</v>
      </c>
      <c r="D501" s="11">
        <v>-71.4495453201</v>
      </c>
      <c r="E501" s="8">
        <v>17.8124</v>
      </c>
      <c r="F501" s="8">
        <v>1.9208561181999999</v>
      </c>
      <c r="G501" s="1"/>
      <c r="H501" s="1"/>
      <c r="I501" s="1"/>
      <c r="J501" s="1"/>
      <c r="K501" s="1"/>
      <c r="L501" s="1"/>
    </row>
    <row r="502" spans="1:12" x14ac:dyDescent="0.2">
      <c r="A502" s="2" t="s">
        <v>0</v>
      </c>
      <c r="B502" s="29">
        <v>42992</v>
      </c>
      <c r="C502" s="11">
        <v>41.447301034900001</v>
      </c>
      <c r="D502" s="11">
        <v>-71.449432820200002</v>
      </c>
      <c r="E502" s="8">
        <v>27.206400000000002</v>
      </c>
      <c r="F502" s="8">
        <v>1.5792391300199999</v>
      </c>
      <c r="G502" s="1"/>
      <c r="H502" s="1"/>
      <c r="I502" s="1"/>
      <c r="J502" s="1"/>
      <c r="K502" s="1"/>
      <c r="L502" s="1"/>
    </row>
    <row r="503" spans="1:12" x14ac:dyDescent="0.2">
      <c r="A503" s="2" t="s">
        <v>0</v>
      </c>
      <c r="B503" s="29">
        <v>42992</v>
      </c>
      <c r="C503" s="11">
        <v>41.447271368199999</v>
      </c>
      <c r="D503" s="11">
        <v>-71.449295820200007</v>
      </c>
      <c r="E503" s="8">
        <v>36.429600000000001</v>
      </c>
      <c r="F503" s="8">
        <v>1.50799465179</v>
      </c>
      <c r="G503" s="1"/>
      <c r="H503" s="1"/>
      <c r="I503" s="1"/>
      <c r="J503" s="1"/>
      <c r="K503" s="1"/>
      <c r="L503" s="1"/>
    </row>
    <row r="504" spans="1:12" x14ac:dyDescent="0.2">
      <c r="A504" s="2" t="s">
        <v>0</v>
      </c>
      <c r="B504" s="29">
        <v>42992</v>
      </c>
      <c r="C504" s="11">
        <v>41.447194701599997</v>
      </c>
      <c r="D504" s="11">
        <v>-71.4492801536</v>
      </c>
      <c r="E504" s="8">
        <v>36.301500000000004</v>
      </c>
      <c r="F504" s="8">
        <v>1.48629748821</v>
      </c>
      <c r="G504" s="1"/>
      <c r="H504" s="1"/>
      <c r="I504" s="1"/>
      <c r="J504" s="1"/>
      <c r="K504" s="1"/>
      <c r="L504" s="1"/>
    </row>
    <row r="505" spans="1:12" x14ac:dyDescent="0.2">
      <c r="A505" s="2" t="s">
        <v>0</v>
      </c>
      <c r="B505" s="29">
        <v>42992</v>
      </c>
      <c r="C505" s="11">
        <v>41.4471758683</v>
      </c>
      <c r="D505" s="11">
        <v>-71.449419986799995</v>
      </c>
      <c r="E505" s="8">
        <v>34.166499999999999</v>
      </c>
      <c r="F505" s="8">
        <v>1.5434755086900001</v>
      </c>
      <c r="G505" s="1"/>
      <c r="H505" s="1"/>
      <c r="I505" s="1"/>
      <c r="J505" s="1"/>
      <c r="K505" s="1"/>
      <c r="L505" s="1"/>
    </row>
    <row r="506" spans="1:12" x14ac:dyDescent="0.2">
      <c r="A506" s="2" t="s">
        <v>0</v>
      </c>
      <c r="B506" s="29">
        <v>42992</v>
      </c>
      <c r="C506" s="11">
        <v>41.447175034899999</v>
      </c>
      <c r="D506" s="11">
        <v>-71.449501820199998</v>
      </c>
      <c r="E506" s="8">
        <v>25.5838</v>
      </c>
      <c r="F506" s="8">
        <v>1.6050647497199999</v>
      </c>
      <c r="G506" s="1"/>
      <c r="H506" s="1"/>
      <c r="I506" s="1"/>
      <c r="J506" s="1"/>
      <c r="K506" s="1"/>
      <c r="L506" s="1"/>
    </row>
    <row r="507" spans="1:12" x14ac:dyDescent="0.2">
      <c r="A507" s="2" t="s">
        <v>0</v>
      </c>
      <c r="B507" s="29">
        <v>42992</v>
      </c>
      <c r="C507" s="11">
        <v>41.447138368300003</v>
      </c>
      <c r="D507" s="11">
        <v>-71.4496001535</v>
      </c>
      <c r="E507" s="8">
        <v>20.758699999999997</v>
      </c>
      <c r="F507" s="8">
        <v>1.7569468021400001</v>
      </c>
      <c r="G507" s="1"/>
      <c r="H507" s="1"/>
      <c r="I507" s="1"/>
      <c r="J507" s="1"/>
      <c r="K507" s="1"/>
      <c r="L507" s="1"/>
    </row>
    <row r="508" spans="1:12" x14ac:dyDescent="0.2">
      <c r="A508" s="2" t="s">
        <v>0</v>
      </c>
      <c r="B508" s="29">
        <v>42992</v>
      </c>
      <c r="C508" s="11">
        <v>41.4470888683</v>
      </c>
      <c r="D508" s="11">
        <v>-71.449454820200003</v>
      </c>
      <c r="E508" s="8">
        <v>28.9998</v>
      </c>
      <c r="F508" s="8">
        <v>1.57240521908</v>
      </c>
      <c r="G508" s="1"/>
      <c r="H508" s="1"/>
      <c r="I508" s="1"/>
      <c r="J508" s="1"/>
      <c r="K508" s="1"/>
      <c r="L508" s="1"/>
    </row>
    <row r="509" spans="1:12" x14ac:dyDescent="0.2">
      <c r="A509" s="2" t="s">
        <v>0</v>
      </c>
      <c r="B509" s="29">
        <v>42992</v>
      </c>
      <c r="C509" s="11">
        <v>41.447033535000003</v>
      </c>
      <c r="D509" s="11">
        <v>-71.449357820200007</v>
      </c>
      <c r="E509" s="8">
        <v>33.013599999999997</v>
      </c>
      <c r="F509" s="8">
        <v>1.4292151927900001</v>
      </c>
      <c r="G509" s="1"/>
      <c r="H509" s="1"/>
      <c r="I509" s="1"/>
      <c r="J509" s="1"/>
      <c r="K509" s="1"/>
      <c r="L509" s="1"/>
    </row>
    <row r="510" spans="1:12" x14ac:dyDescent="0.2">
      <c r="A510" s="2" t="s">
        <v>0</v>
      </c>
      <c r="B510" s="29">
        <v>42992</v>
      </c>
      <c r="C510" s="11">
        <v>41.446983201599998</v>
      </c>
      <c r="D510" s="11">
        <v>-71.449347820200003</v>
      </c>
      <c r="E510" s="8">
        <v>33.1417</v>
      </c>
      <c r="F510" s="8">
        <v>1.409542799</v>
      </c>
      <c r="G510" s="1"/>
      <c r="H510" s="1"/>
      <c r="I510" s="1"/>
      <c r="J510" s="1"/>
      <c r="K510" s="1"/>
      <c r="L510" s="1"/>
    </row>
    <row r="511" spans="1:12" x14ac:dyDescent="0.2">
      <c r="A511" s="2" t="s">
        <v>0</v>
      </c>
      <c r="B511" s="29">
        <v>42992</v>
      </c>
      <c r="C511" s="11">
        <v>41.446983035000002</v>
      </c>
      <c r="D511" s="11">
        <v>-71.449464820200006</v>
      </c>
      <c r="E511" s="8">
        <v>28.914400000000001</v>
      </c>
      <c r="F511" s="8">
        <v>1.4263384342200001</v>
      </c>
      <c r="G511" s="1"/>
      <c r="H511" s="1"/>
      <c r="I511" s="1"/>
      <c r="J511" s="1"/>
      <c r="K511" s="1"/>
      <c r="L511" s="1"/>
    </row>
    <row r="512" spans="1:12" x14ac:dyDescent="0.2">
      <c r="A512" s="2" t="s">
        <v>0</v>
      </c>
      <c r="B512" s="29">
        <v>42992</v>
      </c>
      <c r="C512" s="11">
        <v>41.4469593683</v>
      </c>
      <c r="D512" s="11">
        <v>-71.449535653500007</v>
      </c>
      <c r="E512" s="8">
        <v>24.644399999999997</v>
      </c>
      <c r="F512" s="8">
        <v>1.52631163597</v>
      </c>
      <c r="G512" s="1"/>
      <c r="H512" s="1"/>
      <c r="I512" s="1"/>
      <c r="J512" s="1"/>
      <c r="K512" s="1"/>
      <c r="L512" s="1"/>
    </row>
    <row r="513" spans="1:12" x14ac:dyDescent="0.2">
      <c r="A513" s="2" t="s">
        <v>0</v>
      </c>
      <c r="B513" s="29">
        <v>42992</v>
      </c>
      <c r="C513" s="11">
        <v>41.446904035000003</v>
      </c>
      <c r="D513" s="11">
        <v>-71.4494448202</v>
      </c>
      <c r="E513" s="8">
        <v>30.921299999999999</v>
      </c>
      <c r="F513" s="8">
        <v>1.37826395035</v>
      </c>
      <c r="G513" s="1"/>
      <c r="H513" s="1"/>
      <c r="I513" s="1"/>
      <c r="J513" s="1"/>
      <c r="K513" s="1"/>
      <c r="L513" s="1"/>
    </row>
    <row r="514" spans="1:12" x14ac:dyDescent="0.2">
      <c r="A514" s="2" t="s">
        <v>0</v>
      </c>
      <c r="B514" s="29">
        <v>42992</v>
      </c>
      <c r="C514" s="11">
        <v>41.446872034999998</v>
      </c>
      <c r="D514" s="11">
        <v>-71.449410486900007</v>
      </c>
      <c r="E514" s="8">
        <v>29.683</v>
      </c>
      <c r="F514" s="8">
        <v>1.32251882553</v>
      </c>
      <c r="G514" s="1"/>
      <c r="H514" s="1"/>
      <c r="I514" s="1"/>
      <c r="J514" s="1"/>
      <c r="K514" s="1"/>
      <c r="L514" s="1"/>
    </row>
    <row r="515" spans="1:12" x14ac:dyDescent="0.2">
      <c r="A515" s="2" t="s">
        <v>0</v>
      </c>
      <c r="B515" s="29">
        <v>42992</v>
      </c>
      <c r="C515" s="11">
        <v>41.446805034999997</v>
      </c>
      <c r="D515" s="11">
        <v>-71.449448153500001</v>
      </c>
      <c r="E515" s="8">
        <v>28.9998</v>
      </c>
      <c r="F515" s="8">
        <v>1.33043503761</v>
      </c>
      <c r="G515" s="1"/>
      <c r="H515" s="1"/>
      <c r="I515" s="1"/>
      <c r="J515" s="1"/>
      <c r="K515" s="1"/>
      <c r="L515" s="1"/>
    </row>
    <row r="516" spans="1:12" x14ac:dyDescent="0.2">
      <c r="A516" s="2" t="s">
        <v>0</v>
      </c>
      <c r="B516" s="29">
        <v>42992</v>
      </c>
      <c r="C516" s="11">
        <v>41.446823201699999</v>
      </c>
      <c r="D516" s="11">
        <v>-71.449522153499998</v>
      </c>
      <c r="E516" s="8">
        <v>30.067299999999999</v>
      </c>
      <c r="F516" s="8">
        <v>1.3428574800499999</v>
      </c>
      <c r="G516" s="1"/>
      <c r="H516" s="1"/>
      <c r="I516" s="1"/>
      <c r="J516" s="1"/>
      <c r="K516" s="1"/>
      <c r="L516" s="1"/>
    </row>
    <row r="517" spans="1:12" x14ac:dyDescent="0.2">
      <c r="A517" s="2" t="s">
        <v>0</v>
      </c>
      <c r="B517" s="29">
        <v>42992</v>
      </c>
      <c r="C517" s="11">
        <v>41.446842201700001</v>
      </c>
      <c r="D517" s="11">
        <v>-71.449655653500002</v>
      </c>
      <c r="E517" s="8">
        <v>31.305599999999998</v>
      </c>
      <c r="F517" s="8">
        <v>1.4834026098299999</v>
      </c>
      <c r="G517" s="1"/>
      <c r="H517" s="1"/>
      <c r="I517" s="1"/>
      <c r="J517" s="1"/>
      <c r="K517" s="1"/>
      <c r="L517" s="1"/>
    </row>
    <row r="518" spans="1:12" x14ac:dyDescent="0.2">
      <c r="A518" s="2" t="s">
        <v>0</v>
      </c>
      <c r="B518" s="29">
        <v>42992</v>
      </c>
      <c r="C518" s="11">
        <v>41.446767035000001</v>
      </c>
      <c r="D518" s="11">
        <v>-71.449660153500005</v>
      </c>
      <c r="E518" s="8">
        <v>34.935099999999998</v>
      </c>
      <c r="F518" s="8">
        <v>1.43622207642</v>
      </c>
      <c r="G518" s="1"/>
      <c r="H518" s="1"/>
      <c r="I518" s="1"/>
      <c r="J518" s="1"/>
      <c r="K518" s="1"/>
      <c r="L518" s="1"/>
    </row>
    <row r="519" spans="1:12" x14ac:dyDescent="0.2">
      <c r="A519" s="2" t="s">
        <v>0</v>
      </c>
      <c r="B519" s="29">
        <v>42992</v>
      </c>
      <c r="C519" s="11">
        <v>41.4467187017</v>
      </c>
      <c r="D519" s="11">
        <v>-71.449731153399995</v>
      </c>
      <c r="E519" s="8">
        <v>31.092099999999999</v>
      </c>
      <c r="F519" s="8">
        <v>1.4250645637499999</v>
      </c>
      <c r="G519" s="1"/>
      <c r="H519" s="1"/>
      <c r="I519" s="1"/>
      <c r="J519" s="1"/>
      <c r="K519" s="1"/>
      <c r="L519" s="1"/>
    </row>
    <row r="520" spans="1:12" x14ac:dyDescent="0.2">
      <c r="A520" s="2" t="s">
        <v>0</v>
      </c>
      <c r="B520" s="29">
        <v>42992</v>
      </c>
      <c r="C520" s="11">
        <v>41.446769868399997</v>
      </c>
      <c r="D520" s="11">
        <v>-71.449767653400002</v>
      </c>
      <c r="E520" s="8">
        <v>33.013599999999997</v>
      </c>
      <c r="F520" s="8">
        <v>1.43773591518</v>
      </c>
      <c r="G520" s="1"/>
      <c r="H520" s="1"/>
      <c r="I520" s="1"/>
      <c r="J520" s="1"/>
      <c r="K520" s="1"/>
      <c r="L520" s="1"/>
    </row>
    <row r="521" spans="1:12" x14ac:dyDescent="0.2">
      <c r="A521" s="2" t="s">
        <v>0</v>
      </c>
      <c r="B521" s="29">
        <v>42992</v>
      </c>
      <c r="C521" s="11">
        <v>41.446819368299998</v>
      </c>
      <c r="D521" s="11">
        <v>-71.449802653399999</v>
      </c>
      <c r="E521" s="8">
        <v>26.395099999999999</v>
      </c>
      <c r="F521" s="8">
        <v>1.56834125519</v>
      </c>
      <c r="G521" s="1"/>
      <c r="H521" s="1"/>
      <c r="I521" s="1"/>
      <c r="J521" s="1"/>
      <c r="K521" s="1"/>
      <c r="L521" s="1"/>
    </row>
    <row r="522" spans="1:12" x14ac:dyDescent="0.2">
      <c r="A522" s="2" t="s">
        <v>0</v>
      </c>
      <c r="B522" s="29">
        <v>42992</v>
      </c>
      <c r="C522" s="11">
        <v>41.446750535</v>
      </c>
      <c r="D522" s="11">
        <v>-71.449819986700007</v>
      </c>
      <c r="E522" s="8">
        <v>30.195399999999999</v>
      </c>
      <c r="F522" s="8">
        <v>1.45298230648</v>
      </c>
      <c r="G522" s="1"/>
      <c r="H522" s="1"/>
      <c r="I522" s="1"/>
      <c r="J522" s="1"/>
      <c r="K522" s="1"/>
      <c r="L522" s="1"/>
    </row>
    <row r="523" spans="1:12" x14ac:dyDescent="0.2">
      <c r="A523" s="2" t="s">
        <v>0</v>
      </c>
      <c r="B523" s="29">
        <v>42992</v>
      </c>
      <c r="C523" s="11">
        <v>41.446690035000003</v>
      </c>
      <c r="D523" s="11">
        <v>-71.449905153399996</v>
      </c>
      <c r="E523" s="8">
        <v>26.864800000000002</v>
      </c>
      <c r="F523" s="8">
        <v>1.4287968874000001</v>
      </c>
      <c r="G523" s="1"/>
      <c r="H523" s="1"/>
      <c r="I523" s="1"/>
      <c r="J523" s="1"/>
      <c r="K523" s="1"/>
      <c r="L523" s="1"/>
    </row>
    <row r="524" spans="1:12" x14ac:dyDescent="0.2">
      <c r="A524" s="2" t="s">
        <v>0</v>
      </c>
      <c r="B524" s="29">
        <v>42992</v>
      </c>
      <c r="C524" s="11">
        <v>41.446763868399998</v>
      </c>
      <c r="D524" s="11">
        <v>-71.449925486699996</v>
      </c>
      <c r="E524" s="8">
        <v>25.6692</v>
      </c>
      <c r="F524" s="8">
        <v>1.43661153316</v>
      </c>
      <c r="G524" s="1"/>
      <c r="H524" s="1"/>
      <c r="I524" s="1"/>
      <c r="J524" s="1"/>
      <c r="K524" s="1"/>
      <c r="L524" s="1"/>
    </row>
    <row r="525" spans="1:12" x14ac:dyDescent="0.2">
      <c r="A525" s="2" t="s">
        <v>0</v>
      </c>
      <c r="B525" s="29">
        <v>42992</v>
      </c>
      <c r="C525" s="11">
        <v>41.446837368300002</v>
      </c>
      <c r="D525" s="11">
        <v>-71.449939653399994</v>
      </c>
      <c r="E525" s="8">
        <v>22.680199999999999</v>
      </c>
      <c r="F525" s="8">
        <v>1.72814798355</v>
      </c>
      <c r="G525" s="1"/>
      <c r="H525" s="1"/>
      <c r="I525" s="1"/>
      <c r="J525" s="1"/>
      <c r="K525" s="1"/>
      <c r="L525" s="1"/>
    </row>
    <row r="526" spans="1:12" x14ac:dyDescent="0.2">
      <c r="A526" s="2" t="s">
        <v>0</v>
      </c>
      <c r="B526" s="29">
        <v>42992</v>
      </c>
      <c r="C526" s="11">
        <v>41.446728868400001</v>
      </c>
      <c r="D526" s="11">
        <v>-71.449969153400005</v>
      </c>
      <c r="E526" s="8">
        <v>26.1816</v>
      </c>
      <c r="F526" s="8">
        <v>1.4425765276</v>
      </c>
      <c r="G526" s="1"/>
      <c r="H526" s="1"/>
      <c r="I526" s="1"/>
      <c r="J526" s="1"/>
      <c r="K526" s="1"/>
      <c r="L526" s="1"/>
    </row>
    <row r="527" spans="1:12" x14ac:dyDescent="0.2">
      <c r="A527" s="2" t="s">
        <v>0</v>
      </c>
      <c r="B527" s="29">
        <v>42992</v>
      </c>
      <c r="C527" s="11">
        <v>41.446656034999997</v>
      </c>
      <c r="D527" s="11">
        <v>-71.4500139867</v>
      </c>
      <c r="E527" s="8">
        <v>26.950200000000002</v>
      </c>
      <c r="F527" s="8">
        <v>1.45197141171</v>
      </c>
      <c r="G527" s="1"/>
      <c r="H527" s="1"/>
      <c r="I527" s="1"/>
      <c r="J527" s="1"/>
      <c r="K527" s="1"/>
      <c r="L527" s="1"/>
    </row>
    <row r="528" spans="1:12" x14ac:dyDescent="0.2">
      <c r="A528" s="2" t="s">
        <v>0</v>
      </c>
      <c r="B528" s="29">
        <v>42992</v>
      </c>
      <c r="C528" s="11">
        <v>41.446765701700002</v>
      </c>
      <c r="D528" s="11">
        <v>-71.450056486700007</v>
      </c>
      <c r="E528" s="8">
        <v>26.437799999999999</v>
      </c>
      <c r="F528" s="8">
        <v>1.44152379036</v>
      </c>
      <c r="G528" s="1"/>
      <c r="H528" s="1"/>
      <c r="I528" s="1"/>
      <c r="J528" s="1"/>
      <c r="K528" s="1"/>
      <c r="L528" s="1"/>
    </row>
    <row r="529" spans="1:12" x14ac:dyDescent="0.2">
      <c r="A529" s="2" t="s">
        <v>0</v>
      </c>
      <c r="B529" s="29">
        <v>42992</v>
      </c>
      <c r="C529" s="11">
        <v>41.446850034999997</v>
      </c>
      <c r="D529" s="11">
        <v>-71.450048986699997</v>
      </c>
      <c r="E529" s="8">
        <v>21.7408</v>
      </c>
      <c r="F529" s="8">
        <v>1.6170659065199999</v>
      </c>
      <c r="G529" s="1"/>
      <c r="H529" s="1"/>
      <c r="I529" s="1"/>
      <c r="J529" s="1"/>
      <c r="K529" s="1"/>
      <c r="L529" s="1"/>
    </row>
    <row r="530" spans="1:12" x14ac:dyDescent="0.2">
      <c r="A530" s="2" t="s">
        <v>0</v>
      </c>
      <c r="B530" s="29">
        <v>42992</v>
      </c>
      <c r="C530" s="11">
        <v>41.446940535000003</v>
      </c>
      <c r="D530" s="11">
        <v>-71.4500864866</v>
      </c>
      <c r="E530" s="8">
        <v>20.929499999999997</v>
      </c>
      <c r="F530" s="8">
        <v>1.6976735591900001</v>
      </c>
      <c r="G530" s="1"/>
      <c r="H530" s="1"/>
      <c r="I530" s="1"/>
      <c r="J530" s="1"/>
      <c r="K530" s="1"/>
      <c r="L530" s="1"/>
    </row>
    <row r="531" spans="1:12" x14ac:dyDescent="0.2">
      <c r="A531" s="2" t="s">
        <v>0</v>
      </c>
      <c r="B531" s="29">
        <v>42992</v>
      </c>
      <c r="C531" s="11">
        <v>41.4468053684</v>
      </c>
      <c r="D531" s="11">
        <v>-71.450132486599998</v>
      </c>
      <c r="E531" s="8">
        <v>25.9254</v>
      </c>
      <c r="F531" s="8">
        <v>1.4745547771500001</v>
      </c>
      <c r="G531" s="1"/>
      <c r="H531" s="1"/>
      <c r="I531" s="1"/>
      <c r="J531" s="1"/>
      <c r="K531" s="1"/>
      <c r="L531" s="1"/>
    </row>
    <row r="532" spans="1:12" x14ac:dyDescent="0.2">
      <c r="A532" s="2" t="s">
        <v>0</v>
      </c>
      <c r="B532" s="29">
        <v>42992</v>
      </c>
      <c r="C532" s="11">
        <v>41.446694701699997</v>
      </c>
      <c r="D532" s="11">
        <v>-71.450144820000006</v>
      </c>
      <c r="E532" s="8">
        <v>29.3414</v>
      </c>
      <c r="F532" s="8">
        <v>1.38686287403</v>
      </c>
      <c r="G532" s="1"/>
      <c r="H532" s="1"/>
      <c r="I532" s="1"/>
      <c r="J532" s="1"/>
      <c r="K532" s="1"/>
      <c r="L532" s="1"/>
    </row>
    <row r="533" spans="1:12" x14ac:dyDescent="0.2">
      <c r="A533" s="2" t="s">
        <v>0</v>
      </c>
      <c r="B533" s="29">
        <v>42992</v>
      </c>
      <c r="C533" s="11">
        <v>41.446620695999997</v>
      </c>
      <c r="D533" s="11">
        <v>-71.450143849499995</v>
      </c>
      <c r="E533" s="8">
        <v>29.5976</v>
      </c>
      <c r="F533" s="8">
        <v>1.3640044927599999</v>
      </c>
      <c r="G533" s="1"/>
      <c r="H533" s="1"/>
      <c r="I533" s="1"/>
      <c r="J533" s="1"/>
      <c r="K533" s="1"/>
      <c r="L533" s="1"/>
    </row>
    <row r="534" spans="1:12" x14ac:dyDescent="0.2">
      <c r="A534" s="2" t="s">
        <v>0</v>
      </c>
      <c r="B534" s="29">
        <v>42992</v>
      </c>
      <c r="C534" s="11">
        <v>41.446610480899999</v>
      </c>
      <c r="D534" s="11">
        <v>-71.450213523900004</v>
      </c>
      <c r="E534" s="8">
        <v>30.408899999999999</v>
      </c>
      <c r="F534" s="8">
        <v>1.3504530191399999</v>
      </c>
      <c r="G534" s="1"/>
      <c r="H534" s="1"/>
      <c r="I534" s="1"/>
      <c r="J534" s="1"/>
      <c r="K534" s="1"/>
      <c r="L534" s="1"/>
    </row>
    <row r="535" spans="1:12" x14ac:dyDescent="0.2">
      <c r="A535" s="2" t="s">
        <v>0</v>
      </c>
      <c r="B535" s="29">
        <v>42992</v>
      </c>
      <c r="C535" s="11">
        <v>41.446729201700002</v>
      </c>
      <c r="D535" s="11">
        <v>-71.450225319899999</v>
      </c>
      <c r="E535" s="8">
        <v>28.914400000000001</v>
      </c>
      <c r="F535" s="8">
        <v>1.4008558988599999</v>
      </c>
      <c r="G535" s="1"/>
      <c r="H535" s="1"/>
      <c r="I535" s="1"/>
      <c r="J535" s="1"/>
      <c r="K535" s="1"/>
      <c r="L535" s="1"/>
    </row>
    <row r="536" spans="1:12" x14ac:dyDescent="0.2">
      <c r="A536" s="2" t="s">
        <v>0</v>
      </c>
      <c r="B536" s="29">
        <v>42992</v>
      </c>
      <c r="C536" s="11">
        <v>41.446839535000002</v>
      </c>
      <c r="D536" s="11">
        <v>-71.450226319899997</v>
      </c>
      <c r="E536" s="8">
        <v>26.693999999999999</v>
      </c>
      <c r="F536" s="8">
        <v>1.5063452720599999</v>
      </c>
      <c r="G536" s="1"/>
      <c r="H536" s="1"/>
      <c r="I536" s="1"/>
      <c r="J536" s="1"/>
      <c r="K536" s="1"/>
      <c r="L536" s="1"/>
    </row>
    <row r="537" spans="1:12" x14ac:dyDescent="0.2">
      <c r="A537" s="2" t="s">
        <v>0</v>
      </c>
      <c r="B537" s="29">
        <v>42992</v>
      </c>
      <c r="C537" s="11">
        <v>41.446926034999997</v>
      </c>
      <c r="D537" s="11">
        <v>-71.450236486600005</v>
      </c>
      <c r="E537" s="8">
        <v>23.918500000000002</v>
      </c>
      <c r="F537" s="8">
        <v>1.6539194583900001</v>
      </c>
      <c r="G537" s="1"/>
      <c r="H537" s="1"/>
      <c r="I537" s="1"/>
      <c r="J537" s="1"/>
      <c r="K537" s="1"/>
      <c r="L537" s="1"/>
    </row>
    <row r="538" spans="1:12" x14ac:dyDescent="0.2">
      <c r="A538" s="2" t="s">
        <v>0</v>
      </c>
      <c r="B538" s="29">
        <v>42992</v>
      </c>
      <c r="C538" s="11">
        <v>41.446812701699997</v>
      </c>
      <c r="D538" s="11">
        <v>-71.450290319900006</v>
      </c>
      <c r="E538" s="8">
        <v>29.4695</v>
      </c>
      <c r="F538" s="8">
        <v>1.4696210622799999</v>
      </c>
      <c r="G538" s="1"/>
      <c r="H538" s="1"/>
      <c r="I538" s="1"/>
      <c r="J538" s="1"/>
      <c r="K538" s="1"/>
      <c r="L538" s="1"/>
    </row>
    <row r="539" spans="1:12" x14ac:dyDescent="0.2">
      <c r="A539" s="2" t="s">
        <v>0</v>
      </c>
      <c r="B539" s="29">
        <v>42992</v>
      </c>
      <c r="C539" s="11">
        <v>41.446697035100001</v>
      </c>
      <c r="D539" s="11">
        <v>-71.450322486600001</v>
      </c>
      <c r="E539" s="8">
        <v>36.002600000000001</v>
      </c>
      <c r="F539" s="8">
        <v>1.40548324585</v>
      </c>
      <c r="G539" s="1"/>
      <c r="H539" s="1"/>
      <c r="I539" s="1"/>
      <c r="J539" s="1"/>
      <c r="K539" s="1"/>
      <c r="L539" s="1"/>
    </row>
    <row r="540" spans="1:12" x14ac:dyDescent="0.2">
      <c r="A540" s="2" t="s">
        <v>0</v>
      </c>
      <c r="B540" s="29">
        <v>42992</v>
      </c>
      <c r="C540" s="11">
        <v>41.446612035100003</v>
      </c>
      <c r="D540" s="11">
        <v>-71.450319153300001</v>
      </c>
      <c r="E540" s="8">
        <v>38.094899999999996</v>
      </c>
      <c r="F540" s="8">
        <v>1.39457774162</v>
      </c>
      <c r="G540" s="1"/>
      <c r="H540" s="1"/>
      <c r="I540" s="1"/>
      <c r="J540" s="1"/>
      <c r="K540" s="1"/>
      <c r="L540" s="1"/>
    </row>
    <row r="541" spans="1:12" x14ac:dyDescent="0.2">
      <c r="A541" s="2" t="s">
        <v>0</v>
      </c>
      <c r="B541" s="29">
        <v>42992</v>
      </c>
      <c r="C541" s="11">
        <v>41.4465507902</v>
      </c>
      <c r="D541" s="11">
        <v>-71.450359302199999</v>
      </c>
      <c r="E541" s="8">
        <v>26.864800000000002</v>
      </c>
      <c r="F541" s="8">
        <v>1.3553550243400001</v>
      </c>
      <c r="G541" s="1"/>
      <c r="H541" s="1"/>
      <c r="I541" s="1"/>
      <c r="J541" s="1"/>
      <c r="K541" s="1"/>
      <c r="L541" s="1"/>
    </row>
    <row r="542" spans="1:12" x14ac:dyDescent="0.2">
      <c r="A542" s="2" t="s">
        <v>0</v>
      </c>
      <c r="B542" s="29">
        <v>42992</v>
      </c>
      <c r="C542" s="11">
        <v>41.446636701700001</v>
      </c>
      <c r="D542" s="11">
        <v>-71.450372819899997</v>
      </c>
      <c r="E542" s="8">
        <v>37.411699999999996</v>
      </c>
      <c r="F542" s="8">
        <v>1.39880001545</v>
      </c>
      <c r="G542" s="1"/>
      <c r="H542" s="1"/>
      <c r="I542" s="1"/>
      <c r="J542" s="1"/>
      <c r="K542" s="1"/>
      <c r="L542" s="1"/>
    </row>
    <row r="543" spans="1:12" x14ac:dyDescent="0.2">
      <c r="A543" s="2" t="s">
        <v>0</v>
      </c>
      <c r="B543" s="29">
        <v>42992</v>
      </c>
      <c r="C543" s="11">
        <v>41.446798701699997</v>
      </c>
      <c r="D543" s="11">
        <v>-71.450308153199998</v>
      </c>
      <c r="E543" s="8">
        <v>25.7119</v>
      </c>
      <c r="F543" s="8">
        <v>1.4635272026099999</v>
      </c>
      <c r="G543" s="1"/>
      <c r="H543" s="1"/>
      <c r="I543" s="1"/>
      <c r="J543" s="1"/>
      <c r="K543" s="1"/>
      <c r="L543" s="1"/>
    </row>
    <row r="544" spans="1:12" x14ac:dyDescent="0.2">
      <c r="A544" s="2" t="s">
        <v>0</v>
      </c>
      <c r="B544" s="29">
        <v>42992</v>
      </c>
      <c r="C544" s="11">
        <v>41.446983868300002</v>
      </c>
      <c r="D544" s="11">
        <v>-71.450311319899996</v>
      </c>
      <c r="E544" s="8">
        <v>20.972200000000001</v>
      </c>
      <c r="F544" s="8">
        <v>1.7582747936200001</v>
      </c>
      <c r="G544" s="1"/>
      <c r="H544" s="1"/>
      <c r="I544" s="1"/>
      <c r="J544" s="1"/>
      <c r="K544" s="1"/>
      <c r="L544" s="1"/>
    </row>
    <row r="545" spans="1:12" x14ac:dyDescent="0.2">
      <c r="A545" s="2" t="s">
        <v>0</v>
      </c>
      <c r="B545" s="29">
        <v>42992</v>
      </c>
      <c r="C545" s="11">
        <v>41.446845368399998</v>
      </c>
      <c r="D545" s="11">
        <v>-71.450401986499998</v>
      </c>
      <c r="E545" s="8">
        <v>24.217399999999998</v>
      </c>
      <c r="F545" s="8">
        <v>1.5390080213499999</v>
      </c>
      <c r="G545" s="1"/>
      <c r="H545" s="1"/>
      <c r="I545" s="1"/>
      <c r="J545" s="1"/>
      <c r="K545" s="1"/>
      <c r="L545" s="1"/>
    </row>
    <row r="546" spans="1:12" x14ac:dyDescent="0.2">
      <c r="A546" s="2" t="s">
        <v>0</v>
      </c>
      <c r="B546" s="29">
        <v>42992</v>
      </c>
      <c r="C546" s="11">
        <v>41.4467315351</v>
      </c>
      <c r="D546" s="11">
        <v>-71.450444653199995</v>
      </c>
      <c r="E546" s="8">
        <v>36.643100000000004</v>
      </c>
      <c r="F546" s="8">
        <v>1.4420286416999999</v>
      </c>
      <c r="G546" s="1"/>
      <c r="H546" s="1"/>
      <c r="I546" s="1"/>
      <c r="J546" s="1"/>
      <c r="K546" s="1"/>
      <c r="L546" s="1"/>
    </row>
    <row r="547" spans="1:12" x14ac:dyDescent="0.2">
      <c r="A547" s="2" t="s">
        <v>0</v>
      </c>
      <c r="B547" s="29">
        <v>42992</v>
      </c>
      <c r="C547" s="11">
        <v>41.446602535099998</v>
      </c>
      <c r="D547" s="11">
        <v>-71.450542653200003</v>
      </c>
      <c r="E547" s="8">
        <v>28.273900000000001</v>
      </c>
      <c r="F547" s="8">
        <v>1.4983794689200001</v>
      </c>
      <c r="G547" s="1"/>
      <c r="H547" s="1"/>
      <c r="I547" s="1"/>
      <c r="J547" s="1"/>
      <c r="K547" s="1"/>
      <c r="L547" s="1"/>
    </row>
    <row r="548" spans="1:12" x14ac:dyDescent="0.2">
      <c r="A548" s="2" t="s">
        <v>0</v>
      </c>
      <c r="B548" s="29">
        <v>42992</v>
      </c>
      <c r="C548" s="11">
        <v>41.446563035099999</v>
      </c>
      <c r="D548" s="11">
        <v>-71.450574153199994</v>
      </c>
      <c r="E548" s="8">
        <v>16.189799999999998</v>
      </c>
      <c r="F548" s="8">
        <v>1.5925014018999999</v>
      </c>
      <c r="G548" s="1"/>
      <c r="H548" s="1"/>
      <c r="I548" s="1"/>
      <c r="J548" s="1"/>
      <c r="K548" s="1"/>
      <c r="L548" s="1"/>
    </row>
    <row r="549" spans="1:12" x14ac:dyDescent="0.2">
      <c r="A549" s="2" t="s">
        <v>0</v>
      </c>
      <c r="B549" s="29">
        <v>42992</v>
      </c>
      <c r="C549" s="11">
        <v>41.446728868400001</v>
      </c>
      <c r="D549" s="11">
        <v>-71.450536653200004</v>
      </c>
      <c r="E549" s="8">
        <v>32.415800000000004</v>
      </c>
      <c r="F549" s="8">
        <v>1.47677457333</v>
      </c>
      <c r="G549" s="1"/>
      <c r="H549" s="1"/>
      <c r="I549" s="1"/>
      <c r="J549" s="1"/>
      <c r="K549" s="1"/>
      <c r="L549" s="1"/>
    </row>
    <row r="550" spans="1:12" x14ac:dyDescent="0.2">
      <c r="A550" s="2" t="s">
        <v>0</v>
      </c>
      <c r="B550" s="29">
        <v>42992</v>
      </c>
      <c r="C550" s="11">
        <v>41.446830368400001</v>
      </c>
      <c r="D550" s="11">
        <v>-71.450481986499994</v>
      </c>
      <c r="E550" s="8">
        <v>21.57</v>
      </c>
      <c r="F550" s="8">
        <v>1.4954038858400001</v>
      </c>
      <c r="G550" s="1"/>
      <c r="H550" s="1"/>
      <c r="I550" s="1"/>
      <c r="J550" s="1"/>
      <c r="K550" s="1"/>
      <c r="L550" s="1"/>
    </row>
    <row r="551" spans="1:12" x14ac:dyDescent="0.2">
      <c r="A551" s="2" t="s">
        <v>0</v>
      </c>
      <c r="B551" s="29">
        <v>42992</v>
      </c>
      <c r="C551" s="11">
        <v>41.446908201699998</v>
      </c>
      <c r="D551" s="11">
        <v>-71.450445319899998</v>
      </c>
      <c r="E551" s="8">
        <v>22.509399999999999</v>
      </c>
      <c r="F551" s="8">
        <v>1.61659669876</v>
      </c>
      <c r="G551" s="1"/>
      <c r="H551" s="1"/>
      <c r="I551" s="1"/>
      <c r="J551" s="1"/>
      <c r="K551" s="1"/>
      <c r="L551" s="1"/>
    </row>
    <row r="552" spans="1:12" x14ac:dyDescent="0.2">
      <c r="A552" s="2" t="s">
        <v>0</v>
      </c>
      <c r="B552" s="29">
        <v>42992</v>
      </c>
      <c r="C552" s="11">
        <v>41.446993034999998</v>
      </c>
      <c r="D552" s="11">
        <v>-71.450491819800007</v>
      </c>
      <c r="E552" s="8">
        <v>20.459800000000001</v>
      </c>
      <c r="F552" s="8">
        <v>1.73133933544</v>
      </c>
      <c r="G552" s="1"/>
      <c r="H552" s="1"/>
      <c r="I552" s="1"/>
      <c r="J552" s="1"/>
      <c r="K552" s="1"/>
      <c r="L552" s="1"/>
    </row>
    <row r="553" spans="1:12" x14ac:dyDescent="0.2">
      <c r="A553" s="2" t="s">
        <v>0</v>
      </c>
      <c r="B553" s="29">
        <v>42992</v>
      </c>
      <c r="C553" s="11">
        <v>41.446916535</v>
      </c>
      <c r="D553" s="11">
        <v>-71.450552819799995</v>
      </c>
      <c r="E553" s="8">
        <v>18.3675</v>
      </c>
      <c r="F553" s="8">
        <v>1.64454710484</v>
      </c>
      <c r="G553" s="1"/>
      <c r="H553" s="1"/>
      <c r="I553" s="1"/>
      <c r="J553" s="1"/>
      <c r="K553" s="1"/>
      <c r="L553" s="1"/>
    </row>
    <row r="554" spans="1:12" x14ac:dyDescent="0.2">
      <c r="A554" s="2" t="s">
        <v>0</v>
      </c>
      <c r="B554" s="29">
        <v>42992</v>
      </c>
      <c r="C554" s="11">
        <v>41.446797368399999</v>
      </c>
      <c r="D554" s="11">
        <v>-71.450691486500006</v>
      </c>
      <c r="E554" s="8">
        <v>17.385400000000001</v>
      </c>
      <c r="F554" s="8">
        <v>1.7741498947100001</v>
      </c>
      <c r="G554" s="1"/>
      <c r="H554" s="1"/>
      <c r="I554" s="1"/>
      <c r="J554" s="1"/>
      <c r="K554" s="1"/>
      <c r="L554" s="1"/>
    </row>
    <row r="555" spans="1:12" x14ac:dyDescent="0.2">
      <c r="A555" s="2" t="s">
        <v>0</v>
      </c>
      <c r="B555" s="29">
        <v>42992</v>
      </c>
      <c r="C555" s="11">
        <v>41.446849701700003</v>
      </c>
      <c r="D555" s="11">
        <v>-71.450797319700001</v>
      </c>
      <c r="E555" s="8">
        <v>16.872999999999998</v>
      </c>
      <c r="F555" s="8">
        <v>1.78466117382</v>
      </c>
      <c r="G555" s="1"/>
      <c r="H555" s="1"/>
      <c r="I555" s="1"/>
      <c r="J555" s="1"/>
      <c r="K555" s="1"/>
      <c r="L555" s="1"/>
    </row>
    <row r="556" spans="1:12" x14ac:dyDescent="0.2">
      <c r="A556" s="2" t="s">
        <v>0</v>
      </c>
      <c r="B556" s="29">
        <v>42992</v>
      </c>
      <c r="C556" s="11">
        <v>41.4469508683</v>
      </c>
      <c r="D556" s="11">
        <v>-71.450698819799996</v>
      </c>
      <c r="E556" s="8">
        <v>16.189799999999998</v>
      </c>
      <c r="F556" s="8">
        <v>1.8084268569899999</v>
      </c>
      <c r="G556" s="1"/>
      <c r="H556" s="1"/>
      <c r="I556" s="1"/>
      <c r="J556" s="1"/>
      <c r="K556" s="1"/>
      <c r="L556" s="1"/>
    </row>
    <row r="557" spans="1:12" x14ac:dyDescent="0.2">
      <c r="A557" s="2" t="s">
        <v>0</v>
      </c>
      <c r="B557" s="29">
        <v>42992</v>
      </c>
      <c r="C557" s="11">
        <v>41.447076868300002</v>
      </c>
      <c r="D557" s="11">
        <v>-71.450598986499998</v>
      </c>
      <c r="E557" s="8">
        <v>19.136099999999999</v>
      </c>
      <c r="F557" s="8">
        <v>1.8677806854200001</v>
      </c>
      <c r="G557" s="1"/>
      <c r="H557" s="1"/>
      <c r="I557" s="1"/>
      <c r="J557" s="1"/>
      <c r="K557" s="1"/>
      <c r="L557" s="1"/>
    </row>
    <row r="558" spans="1:12" x14ac:dyDescent="0.2">
      <c r="A558" s="2" t="s">
        <v>0</v>
      </c>
      <c r="B558" s="29">
        <v>42992</v>
      </c>
      <c r="C558" s="11">
        <v>41.447067201700001</v>
      </c>
      <c r="D558" s="11">
        <v>-71.450716653100002</v>
      </c>
      <c r="E558" s="8">
        <v>17.7697</v>
      </c>
      <c r="F558" s="8">
        <v>1.8914142847099999</v>
      </c>
      <c r="G558" s="1"/>
      <c r="H558" s="1"/>
      <c r="I558" s="1"/>
      <c r="J558" s="1"/>
      <c r="K558" s="1"/>
      <c r="L558" s="1"/>
    </row>
    <row r="559" spans="1:12" x14ac:dyDescent="0.2">
      <c r="A559" s="2" t="s">
        <v>0</v>
      </c>
      <c r="B559" s="29">
        <v>42992</v>
      </c>
      <c r="C559" s="11">
        <v>41.447023701699997</v>
      </c>
      <c r="D559" s="11">
        <v>-71.450815986400002</v>
      </c>
      <c r="E559" s="8">
        <v>15.890899999999998</v>
      </c>
      <c r="F559" s="8">
        <v>1.87866663933</v>
      </c>
      <c r="G559" s="1"/>
      <c r="H559" s="1"/>
      <c r="I559" s="1"/>
      <c r="J559" s="1"/>
      <c r="K559" s="1"/>
      <c r="L559" s="1"/>
    </row>
    <row r="560" spans="1:12" x14ac:dyDescent="0.2">
      <c r="A560" s="2" t="s">
        <v>0</v>
      </c>
      <c r="B560" s="29">
        <v>43035</v>
      </c>
      <c r="C560" s="11">
        <v>41.448148534799998</v>
      </c>
      <c r="D560" s="11">
        <v>-71.449477653399995</v>
      </c>
      <c r="E560" s="8">
        <v>34.7836</v>
      </c>
      <c r="F560" s="8">
        <v>0.97230660915400002</v>
      </c>
      <c r="G560" s="1"/>
      <c r="H560" s="1"/>
      <c r="I560" s="1"/>
      <c r="J560" s="1"/>
      <c r="K560" s="1"/>
      <c r="L560" s="1"/>
    </row>
    <row r="561" spans="1:12" x14ac:dyDescent="0.2">
      <c r="A561" s="2" t="s">
        <v>0</v>
      </c>
      <c r="B561" s="29">
        <v>43035</v>
      </c>
      <c r="C561" s="11">
        <v>41.448055034799999</v>
      </c>
      <c r="D561" s="11">
        <v>-71.449555986799993</v>
      </c>
      <c r="E561" s="8">
        <v>31.692399999999999</v>
      </c>
      <c r="F561" s="8">
        <v>1.54675149918</v>
      </c>
      <c r="G561" s="1"/>
      <c r="H561" s="1"/>
      <c r="I561" s="1"/>
      <c r="J561" s="1"/>
      <c r="K561" s="1"/>
      <c r="L561" s="1"/>
    </row>
    <row r="562" spans="1:12" x14ac:dyDescent="0.2">
      <c r="A562" s="2" t="s">
        <v>0</v>
      </c>
      <c r="B562" s="29">
        <v>43035</v>
      </c>
      <c r="C562" s="11">
        <v>41.448007704799998</v>
      </c>
      <c r="D562" s="11">
        <v>-71.449421789400006</v>
      </c>
      <c r="E562" s="8">
        <v>35.749600000000001</v>
      </c>
      <c r="F562" s="8">
        <v>1.2494288682900001</v>
      </c>
      <c r="G562" s="1"/>
      <c r="H562" s="1"/>
      <c r="I562" s="1"/>
      <c r="J562" s="1"/>
      <c r="K562" s="1"/>
      <c r="L562" s="1"/>
    </row>
    <row r="563" spans="1:12" x14ac:dyDescent="0.2">
      <c r="A563" s="2" t="s">
        <v>0</v>
      </c>
      <c r="B563" s="29">
        <v>43035</v>
      </c>
      <c r="C563" s="11">
        <v>41.447972868100003</v>
      </c>
      <c r="D563" s="11">
        <v>-71.449488820100001</v>
      </c>
      <c r="E563" s="8">
        <v>35.009</v>
      </c>
      <c r="F563" s="8">
        <v>1.62489461899</v>
      </c>
      <c r="G563" s="1"/>
      <c r="H563" s="1"/>
      <c r="I563" s="1"/>
      <c r="J563" s="1"/>
      <c r="K563" s="1"/>
      <c r="L563" s="1"/>
    </row>
    <row r="564" spans="1:12" x14ac:dyDescent="0.2">
      <c r="A564" s="2" t="s">
        <v>0</v>
      </c>
      <c r="B564" s="29">
        <v>43035</v>
      </c>
      <c r="C564" s="11">
        <v>41.447907868100003</v>
      </c>
      <c r="D564" s="11">
        <v>-71.449539320100001</v>
      </c>
      <c r="E564" s="8">
        <v>29.728200000000001</v>
      </c>
      <c r="F564" s="8">
        <v>1.60853302479</v>
      </c>
      <c r="G564" s="1"/>
      <c r="H564" s="1"/>
      <c r="I564" s="1"/>
      <c r="J564" s="1"/>
      <c r="K564" s="1"/>
      <c r="L564" s="1"/>
    </row>
    <row r="565" spans="1:12" x14ac:dyDescent="0.2">
      <c r="A565" s="2" t="s">
        <v>0</v>
      </c>
      <c r="B565" s="29">
        <v>43035</v>
      </c>
      <c r="C565" s="11">
        <v>41.447853868099997</v>
      </c>
      <c r="D565" s="11">
        <v>-71.449392986800007</v>
      </c>
      <c r="E565" s="8">
        <v>36.071600000000004</v>
      </c>
      <c r="F565" s="8">
        <v>1.2882778644599999</v>
      </c>
      <c r="G565" s="1"/>
      <c r="H565" s="1"/>
      <c r="I565" s="1"/>
      <c r="J565" s="1"/>
      <c r="K565" s="1"/>
      <c r="L565" s="1"/>
    </row>
    <row r="566" spans="1:12" x14ac:dyDescent="0.2">
      <c r="A566" s="2" t="s">
        <v>0</v>
      </c>
      <c r="B566" s="29">
        <v>43035</v>
      </c>
      <c r="C566" s="11">
        <v>41.447782034799999</v>
      </c>
      <c r="D566" s="11">
        <v>-71.4493471535</v>
      </c>
      <c r="E566" s="8">
        <v>37.230800000000002</v>
      </c>
      <c r="F566" s="8">
        <v>1.19437253475</v>
      </c>
      <c r="G566" s="1"/>
      <c r="H566" s="1"/>
      <c r="I566" s="1"/>
      <c r="J566" s="1"/>
      <c r="K566" s="1"/>
      <c r="L566" s="1"/>
    </row>
    <row r="567" spans="1:12" x14ac:dyDescent="0.2">
      <c r="A567" s="2" t="s">
        <v>0</v>
      </c>
      <c r="B567" s="29">
        <v>43035</v>
      </c>
      <c r="C567" s="11">
        <v>41.4477383682</v>
      </c>
      <c r="D567" s="11">
        <v>-71.449413320199994</v>
      </c>
      <c r="E567" s="8">
        <v>34.042999999999999</v>
      </c>
      <c r="F567" s="8">
        <v>1.48965060711</v>
      </c>
      <c r="G567" s="1"/>
      <c r="H567" s="1"/>
      <c r="I567" s="1"/>
      <c r="J567" s="1"/>
      <c r="K567" s="1"/>
      <c r="L567" s="1"/>
    </row>
    <row r="568" spans="1:12" x14ac:dyDescent="0.2">
      <c r="A568" s="2" t="s">
        <v>0</v>
      </c>
      <c r="B568" s="29">
        <v>43035</v>
      </c>
      <c r="C568" s="11">
        <v>41.447676701500001</v>
      </c>
      <c r="D568" s="11">
        <v>-71.449542653400002</v>
      </c>
      <c r="E568" s="8">
        <v>23.223800000000001</v>
      </c>
      <c r="F568" s="8">
        <v>1.6041713953000001</v>
      </c>
      <c r="G568" s="1"/>
      <c r="H568" s="1"/>
      <c r="I568" s="1"/>
      <c r="J568" s="1"/>
      <c r="K568" s="1"/>
      <c r="L568" s="1"/>
    </row>
    <row r="569" spans="1:12" x14ac:dyDescent="0.2">
      <c r="A569" s="2" t="s">
        <v>0</v>
      </c>
      <c r="B569" s="29">
        <v>43035</v>
      </c>
      <c r="C569" s="11">
        <v>41.447633701500003</v>
      </c>
      <c r="D569" s="11">
        <v>-71.449412986799999</v>
      </c>
      <c r="E569" s="8">
        <v>30.243400000000001</v>
      </c>
      <c r="F569" s="8">
        <v>1.4998778104799999</v>
      </c>
      <c r="G569" s="1"/>
      <c r="H569" s="1"/>
      <c r="I569" s="1"/>
      <c r="J569" s="1"/>
      <c r="K569" s="1"/>
      <c r="L569" s="1"/>
    </row>
    <row r="570" spans="1:12" x14ac:dyDescent="0.2">
      <c r="A570" s="2" t="s">
        <v>0</v>
      </c>
      <c r="B570" s="29">
        <v>43035</v>
      </c>
      <c r="C570" s="11">
        <v>41.447602701500003</v>
      </c>
      <c r="D570" s="11">
        <v>-71.449316486900003</v>
      </c>
      <c r="E570" s="8">
        <v>36.232600000000005</v>
      </c>
      <c r="F570" s="8">
        <v>1.2117578983299999</v>
      </c>
      <c r="G570" s="1"/>
      <c r="H570" s="1"/>
      <c r="I570" s="1"/>
      <c r="J570" s="1"/>
      <c r="K570" s="1"/>
      <c r="L570" s="1"/>
    </row>
    <row r="571" spans="1:12" x14ac:dyDescent="0.2">
      <c r="A571" s="2" t="s">
        <v>0</v>
      </c>
      <c r="B571" s="29">
        <v>43035</v>
      </c>
      <c r="C571" s="11">
        <v>41.447532201500003</v>
      </c>
      <c r="D571" s="11">
        <v>-71.4492669869</v>
      </c>
      <c r="E571" s="8">
        <v>36.908799999999999</v>
      </c>
      <c r="F571" s="8">
        <v>1.30351889133</v>
      </c>
      <c r="G571" s="1"/>
      <c r="H571" s="1"/>
      <c r="I571" s="1"/>
      <c r="J571" s="1"/>
      <c r="K571" s="1"/>
      <c r="L571" s="1"/>
    </row>
    <row r="572" spans="1:12" x14ac:dyDescent="0.2">
      <c r="A572" s="2" t="s">
        <v>0</v>
      </c>
      <c r="B572" s="29">
        <v>43035</v>
      </c>
      <c r="C572" s="11">
        <v>41.447485201500001</v>
      </c>
      <c r="D572" s="11">
        <v>-71.449413653500002</v>
      </c>
      <c r="E572" s="8">
        <v>37.488399999999999</v>
      </c>
      <c r="F572" s="8">
        <v>1.5232328176500001</v>
      </c>
      <c r="G572" s="1"/>
      <c r="H572" s="1"/>
      <c r="I572" s="1"/>
      <c r="J572" s="1"/>
      <c r="K572" s="1"/>
      <c r="L572" s="1"/>
    </row>
    <row r="573" spans="1:12" x14ac:dyDescent="0.2">
      <c r="A573" s="2" t="s">
        <v>0</v>
      </c>
      <c r="B573" s="29">
        <v>43035</v>
      </c>
      <c r="C573" s="11">
        <v>41.4474547015</v>
      </c>
      <c r="D573" s="11">
        <v>-71.449530653500005</v>
      </c>
      <c r="E573" s="8">
        <v>29.148600000000002</v>
      </c>
      <c r="F573" s="8">
        <v>1.6432925462700001</v>
      </c>
      <c r="G573" s="1"/>
      <c r="H573" s="1"/>
      <c r="I573" s="1"/>
      <c r="J573" s="1"/>
      <c r="K573" s="1"/>
      <c r="L573" s="1"/>
    </row>
    <row r="574" spans="1:12" x14ac:dyDescent="0.2">
      <c r="A574" s="2" t="s">
        <v>0</v>
      </c>
      <c r="B574" s="29">
        <v>43035</v>
      </c>
      <c r="C574" s="11">
        <v>41.447382034900002</v>
      </c>
      <c r="D574" s="11">
        <v>-71.449580820099996</v>
      </c>
      <c r="E574" s="8">
        <v>21.4206</v>
      </c>
      <c r="F574" s="8">
        <v>1.68415796757</v>
      </c>
      <c r="G574" s="1"/>
      <c r="H574" s="1"/>
      <c r="I574" s="1"/>
      <c r="J574" s="1"/>
      <c r="K574" s="1"/>
      <c r="L574" s="1"/>
    </row>
    <row r="575" spans="1:12" x14ac:dyDescent="0.2">
      <c r="A575" s="2" t="s">
        <v>0</v>
      </c>
      <c r="B575" s="29">
        <v>43035</v>
      </c>
      <c r="C575" s="11">
        <v>41.447366701599996</v>
      </c>
      <c r="D575" s="11">
        <v>-71.449505320100002</v>
      </c>
      <c r="E575" s="8">
        <v>28.086000000000002</v>
      </c>
      <c r="F575" s="8">
        <v>1.6160966157900001</v>
      </c>
      <c r="G575" s="1"/>
      <c r="H575" s="1"/>
      <c r="I575" s="1"/>
      <c r="J575" s="1"/>
      <c r="K575" s="1"/>
      <c r="L575" s="1"/>
    </row>
    <row r="576" spans="1:12" x14ac:dyDescent="0.2">
      <c r="A576" s="2" t="s">
        <v>0</v>
      </c>
      <c r="B576" s="29">
        <v>43035</v>
      </c>
      <c r="C576" s="11">
        <v>41.447317034900003</v>
      </c>
      <c r="D576" s="11">
        <v>-71.449375820200004</v>
      </c>
      <c r="E576" s="8">
        <v>35.5242</v>
      </c>
      <c r="F576" s="8">
        <v>1.56485927105</v>
      </c>
      <c r="G576" s="1"/>
      <c r="H576" s="1"/>
      <c r="I576" s="1"/>
      <c r="J576" s="1"/>
      <c r="K576" s="1"/>
      <c r="L576" s="1"/>
    </row>
    <row r="577" spans="1:12" x14ac:dyDescent="0.2">
      <c r="A577" s="2" t="s">
        <v>0</v>
      </c>
      <c r="B577" s="29">
        <v>43035</v>
      </c>
      <c r="C577" s="11">
        <v>41.447275868200002</v>
      </c>
      <c r="D577" s="11">
        <v>-71.449235320200003</v>
      </c>
      <c r="E577" s="8">
        <v>34.944600000000001</v>
      </c>
      <c r="F577" s="8">
        <v>1.47217190266</v>
      </c>
      <c r="G577" s="1"/>
      <c r="H577" s="1"/>
      <c r="I577" s="1"/>
      <c r="J577" s="1"/>
      <c r="K577" s="1"/>
      <c r="L577" s="1"/>
    </row>
    <row r="578" spans="1:12" x14ac:dyDescent="0.2">
      <c r="A578" s="2" t="s">
        <v>0</v>
      </c>
      <c r="B578" s="29">
        <v>43035</v>
      </c>
      <c r="C578" s="11">
        <v>41.447251201599997</v>
      </c>
      <c r="D578" s="11">
        <v>-71.449413986799996</v>
      </c>
      <c r="E578" s="8">
        <v>34.010800000000003</v>
      </c>
      <c r="F578" s="8">
        <v>1.5700995922100001</v>
      </c>
      <c r="G578" s="1"/>
      <c r="H578" s="1"/>
      <c r="I578" s="1"/>
      <c r="J578" s="1"/>
      <c r="K578" s="1"/>
      <c r="L578" s="1"/>
    </row>
    <row r="579" spans="1:12" x14ac:dyDescent="0.2">
      <c r="A579" s="2" t="s">
        <v>0</v>
      </c>
      <c r="B579" s="29">
        <v>43035</v>
      </c>
      <c r="C579" s="11">
        <v>41.447186534899998</v>
      </c>
      <c r="D579" s="11">
        <v>-71.449526653500001</v>
      </c>
      <c r="E579" s="8">
        <v>31.241600000000002</v>
      </c>
      <c r="F579" s="8">
        <v>1.62823331356</v>
      </c>
      <c r="G579" s="1"/>
      <c r="H579" s="1"/>
      <c r="I579" s="1"/>
      <c r="J579" s="1"/>
      <c r="K579" s="1"/>
      <c r="L579" s="1"/>
    </row>
    <row r="580" spans="1:12" x14ac:dyDescent="0.2">
      <c r="A580" s="2" t="s">
        <v>0</v>
      </c>
      <c r="B580" s="29">
        <v>43035</v>
      </c>
      <c r="C580" s="11">
        <v>41.447134201600001</v>
      </c>
      <c r="D580" s="11">
        <v>-71.449599153500003</v>
      </c>
      <c r="E580" s="8">
        <v>27.023400000000002</v>
      </c>
      <c r="F580" s="8">
        <v>1.7569468021400001</v>
      </c>
      <c r="G580" s="1"/>
      <c r="H580" s="1"/>
      <c r="I580" s="1"/>
      <c r="J580" s="1"/>
      <c r="K580" s="1"/>
      <c r="L580" s="1"/>
    </row>
    <row r="581" spans="1:12" x14ac:dyDescent="0.2">
      <c r="A581" s="2" t="s">
        <v>0</v>
      </c>
      <c r="B581" s="29">
        <v>43035</v>
      </c>
      <c r="C581" s="11">
        <v>41.447119368300001</v>
      </c>
      <c r="D581" s="11">
        <v>-71.4494991535</v>
      </c>
      <c r="E581" s="8">
        <v>33.205800000000004</v>
      </c>
      <c r="F581" s="8">
        <v>1.58489382267</v>
      </c>
      <c r="G581" s="1"/>
      <c r="H581" s="1"/>
      <c r="I581" s="1"/>
      <c r="J581" s="1"/>
      <c r="K581" s="1"/>
      <c r="L581" s="1"/>
    </row>
    <row r="582" spans="1:12" x14ac:dyDescent="0.2">
      <c r="A582" s="2" t="s">
        <v>0</v>
      </c>
      <c r="B582" s="29">
        <v>43035</v>
      </c>
      <c r="C582" s="11">
        <v>41.447066868299999</v>
      </c>
      <c r="D582" s="11">
        <v>-71.449377820199999</v>
      </c>
      <c r="E582" s="8">
        <v>32.626199999999997</v>
      </c>
      <c r="F582" s="8">
        <v>1.3786480426800001</v>
      </c>
      <c r="G582" s="1"/>
      <c r="H582" s="1"/>
      <c r="I582" s="1"/>
      <c r="J582" s="1"/>
      <c r="K582" s="1"/>
      <c r="L582" s="1"/>
    </row>
    <row r="583" spans="1:12" x14ac:dyDescent="0.2">
      <c r="A583" s="2" t="s">
        <v>0</v>
      </c>
      <c r="B583" s="29">
        <v>43035</v>
      </c>
      <c r="C583" s="11">
        <v>41.447015201600003</v>
      </c>
      <c r="D583" s="11">
        <v>-71.449493653499999</v>
      </c>
      <c r="E583" s="8">
        <v>31.080600000000004</v>
      </c>
      <c r="F583" s="8">
        <v>1.5788879394499999</v>
      </c>
      <c r="G583" s="1"/>
      <c r="H583" s="1"/>
      <c r="I583" s="1"/>
      <c r="J583" s="1"/>
      <c r="K583" s="1"/>
      <c r="L583" s="1"/>
    </row>
    <row r="584" spans="1:12" x14ac:dyDescent="0.2">
      <c r="A584" s="2" t="s">
        <v>0</v>
      </c>
      <c r="B584" s="29">
        <v>43035</v>
      </c>
      <c r="C584" s="11">
        <v>41.446975035000001</v>
      </c>
      <c r="D584" s="11">
        <v>-71.449560653500001</v>
      </c>
      <c r="E584" s="8">
        <v>29.019800000000004</v>
      </c>
      <c r="F584" s="8">
        <v>1.5613154172899999</v>
      </c>
      <c r="G584" s="1"/>
      <c r="H584" s="1"/>
      <c r="I584" s="1"/>
      <c r="J584" s="1"/>
      <c r="K584" s="1"/>
      <c r="L584" s="1"/>
    </row>
    <row r="585" spans="1:12" x14ac:dyDescent="0.2">
      <c r="A585" s="2" t="s">
        <v>0</v>
      </c>
      <c r="B585" s="29">
        <v>43035</v>
      </c>
      <c r="C585" s="11">
        <v>41.446900701600001</v>
      </c>
      <c r="D585" s="11">
        <v>-71.449479486800001</v>
      </c>
      <c r="E585" s="8">
        <v>33.399000000000001</v>
      </c>
      <c r="F585" s="8">
        <v>1.39814436436</v>
      </c>
      <c r="G585" s="1"/>
      <c r="H585" s="1"/>
      <c r="I585" s="1"/>
      <c r="J585" s="1"/>
      <c r="K585" s="1"/>
      <c r="L585" s="1"/>
    </row>
    <row r="586" spans="1:12" x14ac:dyDescent="0.2">
      <c r="A586" s="2" t="s">
        <v>0</v>
      </c>
      <c r="B586" s="29">
        <v>43035</v>
      </c>
      <c r="C586" s="11">
        <v>41.446800368300003</v>
      </c>
      <c r="D586" s="11">
        <v>-71.449472320200002</v>
      </c>
      <c r="E586" s="8">
        <v>29.953600000000002</v>
      </c>
      <c r="F586" s="8">
        <v>1.3208848237999999</v>
      </c>
      <c r="G586" s="1"/>
      <c r="H586" s="1"/>
      <c r="I586" s="1"/>
      <c r="J586" s="1"/>
      <c r="K586" s="1"/>
      <c r="L586" s="1"/>
    </row>
    <row r="587" spans="1:12" x14ac:dyDescent="0.2">
      <c r="A587" s="2" t="s">
        <v>0</v>
      </c>
      <c r="B587" s="29">
        <v>43035</v>
      </c>
      <c r="C587" s="11">
        <v>41.446845035000003</v>
      </c>
      <c r="D587" s="11">
        <v>-71.449605486799996</v>
      </c>
      <c r="E587" s="8">
        <v>32.916000000000004</v>
      </c>
      <c r="F587" s="8">
        <v>1.4243469238299999</v>
      </c>
      <c r="G587" s="1"/>
      <c r="H587" s="1"/>
      <c r="I587" s="1"/>
      <c r="J587" s="1"/>
      <c r="K587" s="1"/>
      <c r="L587" s="1"/>
    </row>
    <row r="588" spans="1:12" x14ac:dyDescent="0.2">
      <c r="A588" s="2" t="s">
        <v>0</v>
      </c>
      <c r="B588" s="29">
        <v>43035</v>
      </c>
      <c r="C588" s="11">
        <v>41.446851535</v>
      </c>
      <c r="D588" s="11">
        <v>-71.449716986799999</v>
      </c>
      <c r="E588" s="8">
        <v>33.141400000000004</v>
      </c>
      <c r="F588" s="8">
        <v>1.46895587444</v>
      </c>
      <c r="G588" s="1"/>
      <c r="H588" s="1"/>
      <c r="I588" s="1"/>
      <c r="J588" s="1"/>
      <c r="K588" s="1"/>
      <c r="L588" s="1"/>
    </row>
    <row r="589" spans="1:12" x14ac:dyDescent="0.2">
      <c r="A589" s="2" t="s">
        <v>0</v>
      </c>
      <c r="B589" s="29">
        <v>43035</v>
      </c>
      <c r="C589" s="11">
        <v>41.446761868300001</v>
      </c>
      <c r="D589" s="11">
        <v>-71.449759486800005</v>
      </c>
      <c r="E589" s="8">
        <v>34.815800000000003</v>
      </c>
      <c r="F589" s="8">
        <v>1.43376588821</v>
      </c>
      <c r="G589" s="1"/>
      <c r="H589" s="1"/>
      <c r="I589" s="1"/>
      <c r="J589" s="1"/>
      <c r="K589" s="1"/>
      <c r="L589" s="1"/>
    </row>
    <row r="590" spans="1:12" x14ac:dyDescent="0.2">
      <c r="A590" s="2" t="s">
        <v>0</v>
      </c>
      <c r="B590" s="29">
        <v>43035</v>
      </c>
      <c r="C590" s="11">
        <v>41.446704035000003</v>
      </c>
      <c r="D590" s="11">
        <v>-71.449890819999993</v>
      </c>
      <c r="E590" s="8">
        <v>30.726400000000002</v>
      </c>
      <c r="F590" s="8">
        <v>1.4190164804500001</v>
      </c>
      <c r="G590" s="1"/>
      <c r="H590" s="1"/>
      <c r="I590" s="1"/>
      <c r="J590" s="1"/>
      <c r="K590" s="1"/>
      <c r="L590" s="1"/>
    </row>
    <row r="591" spans="1:12" x14ac:dyDescent="0.2">
      <c r="A591" s="2" t="s">
        <v>0</v>
      </c>
      <c r="B591" s="29">
        <v>43035</v>
      </c>
      <c r="C591" s="11">
        <v>41.446812368300002</v>
      </c>
      <c r="D591" s="11">
        <v>-71.449938153399998</v>
      </c>
      <c r="E591" s="8">
        <v>27.409800000000004</v>
      </c>
      <c r="F591" s="8">
        <v>1.5113257169700001</v>
      </c>
      <c r="G591" s="1"/>
      <c r="H591" s="1"/>
      <c r="I591" s="1"/>
      <c r="J591" s="1"/>
      <c r="K591" s="1"/>
      <c r="L591" s="1"/>
    </row>
    <row r="592" spans="1:12" x14ac:dyDescent="0.2">
      <c r="A592" s="2" t="s">
        <v>0</v>
      </c>
      <c r="B592" s="29">
        <v>43035</v>
      </c>
      <c r="C592" s="11">
        <v>41.446883701700003</v>
      </c>
      <c r="D592" s="11">
        <v>-71.449982153299999</v>
      </c>
      <c r="E592" s="8">
        <v>26.250600000000002</v>
      </c>
      <c r="F592" s="8">
        <v>1.65376758575</v>
      </c>
      <c r="G592" s="1"/>
      <c r="H592" s="1"/>
      <c r="I592" s="1"/>
      <c r="J592" s="1"/>
      <c r="K592" s="1"/>
      <c r="L592" s="1"/>
    </row>
    <row r="593" spans="1:12" x14ac:dyDescent="0.2">
      <c r="A593" s="2" t="s">
        <v>0</v>
      </c>
      <c r="B593" s="29">
        <v>43035</v>
      </c>
      <c r="C593" s="11">
        <v>41.446790534999998</v>
      </c>
      <c r="D593" s="11">
        <v>-71.450068653299994</v>
      </c>
      <c r="E593" s="8">
        <v>30.050200000000004</v>
      </c>
      <c r="F593" s="8">
        <v>1.49605607986</v>
      </c>
      <c r="G593" s="1"/>
      <c r="H593" s="1"/>
      <c r="I593" s="1"/>
      <c r="J593" s="1"/>
      <c r="K593" s="1"/>
      <c r="L593" s="1"/>
    </row>
    <row r="594" spans="1:12" x14ac:dyDescent="0.2">
      <c r="A594" s="2" t="s">
        <v>0</v>
      </c>
      <c r="B594" s="29">
        <v>43035</v>
      </c>
      <c r="C594" s="11">
        <v>41.446673201700001</v>
      </c>
      <c r="D594" s="11">
        <v>-71.450151153299998</v>
      </c>
      <c r="E594" s="8">
        <v>29.663800000000002</v>
      </c>
      <c r="F594" s="8">
        <v>1.3723244667100001</v>
      </c>
      <c r="G594" s="1"/>
      <c r="H594" s="1"/>
      <c r="I594" s="1"/>
      <c r="J594" s="1"/>
      <c r="K594" s="1"/>
      <c r="L594" s="1"/>
    </row>
    <row r="595" spans="1:12" x14ac:dyDescent="0.2">
      <c r="A595" s="2" t="s">
        <v>0</v>
      </c>
      <c r="B595" s="29">
        <v>43035</v>
      </c>
      <c r="C595" s="11">
        <v>41.446824534999998</v>
      </c>
      <c r="D595" s="11">
        <v>-71.450195153300001</v>
      </c>
      <c r="E595" s="8">
        <v>30.114600000000003</v>
      </c>
      <c r="F595" s="8">
        <v>1.4978454112999999</v>
      </c>
      <c r="G595" s="1"/>
      <c r="H595" s="1"/>
      <c r="I595" s="1"/>
      <c r="J595" s="1"/>
      <c r="K595" s="1"/>
      <c r="L595" s="1"/>
    </row>
    <row r="596" spans="1:12" x14ac:dyDescent="0.2">
      <c r="A596" s="2" t="s">
        <v>0</v>
      </c>
      <c r="B596" s="29">
        <v>43035</v>
      </c>
      <c r="C596" s="11">
        <v>41.446916701699998</v>
      </c>
      <c r="D596" s="11">
        <v>-71.450224653299998</v>
      </c>
      <c r="E596" s="8">
        <v>28.569000000000003</v>
      </c>
      <c r="F596" s="8">
        <v>1.61880779266</v>
      </c>
      <c r="G596" s="1"/>
      <c r="H596" s="1"/>
      <c r="I596" s="1"/>
      <c r="J596" s="1"/>
      <c r="K596" s="1"/>
      <c r="L596" s="1"/>
    </row>
    <row r="597" spans="1:12" x14ac:dyDescent="0.2">
      <c r="A597" s="2" t="s">
        <v>0</v>
      </c>
      <c r="B597" s="29">
        <v>43035</v>
      </c>
      <c r="C597" s="11">
        <v>41.446967534999999</v>
      </c>
      <c r="D597" s="11">
        <v>-71.450255153300006</v>
      </c>
      <c r="E597" s="8">
        <v>26.443800000000003</v>
      </c>
      <c r="F597" s="8">
        <v>1.74429047108</v>
      </c>
      <c r="G597" s="1"/>
      <c r="H597" s="1"/>
      <c r="I597" s="1"/>
      <c r="J597" s="1"/>
      <c r="K597" s="1"/>
      <c r="L597" s="1"/>
    </row>
    <row r="598" spans="1:12" x14ac:dyDescent="0.2">
      <c r="A598" s="2" t="s">
        <v>0</v>
      </c>
      <c r="B598" s="29">
        <v>43035</v>
      </c>
      <c r="C598" s="11">
        <v>41.446855201699996</v>
      </c>
      <c r="D598" s="11">
        <v>-71.450318319900006</v>
      </c>
      <c r="E598" s="8">
        <v>29.760400000000001</v>
      </c>
      <c r="F598" s="8">
        <v>1.5589876174899999</v>
      </c>
      <c r="G598" s="1"/>
      <c r="H598" s="1"/>
      <c r="I598" s="1"/>
      <c r="J598" s="1"/>
      <c r="K598" s="1"/>
      <c r="L598" s="1"/>
    </row>
    <row r="599" spans="1:12" x14ac:dyDescent="0.2">
      <c r="A599" s="2" t="s">
        <v>0</v>
      </c>
      <c r="B599" s="29">
        <v>43035</v>
      </c>
      <c r="C599" s="11">
        <v>41.446730368399997</v>
      </c>
      <c r="D599" s="11">
        <v>-71.450345819899994</v>
      </c>
      <c r="E599" s="8">
        <v>36.715600000000002</v>
      </c>
      <c r="F599" s="8">
        <v>1.42466926575</v>
      </c>
      <c r="G599" s="1"/>
      <c r="H599" s="1"/>
      <c r="I599" s="1"/>
      <c r="J599" s="1"/>
      <c r="K599" s="1"/>
      <c r="L599" s="1"/>
    </row>
    <row r="600" spans="1:12" x14ac:dyDescent="0.2">
      <c r="A600" s="2" t="s">
        <v>0</v>
      </c>
      <c r="B600" s="29">
        <v>43035</v>
      </c>
      <c r="C600" s="11">
        <v>41.446626201699999</v>
      </c>
      <c r="D600" s="11">
        <v>-71.450362986599998</v>
      </c>
      <c r="E600" s="8">
        <v>34.2684</v>
      </c>
      <c r="F600" s="8">
        <v>1.3969227075599999</v>
      </c>
      <c r="G600" s="1"/>
      <c r="H600" s="1"/>
      <c r="I600" s="1"/>
      <c r="J600" s="1"/>
      <c r="K600" s="1"/>
      <c r="L600" s="1"/>
    </row>
    <row r="601" spans="1:12" x14ac:dyDescent="0.2">
      <c r="A601" s="2" t="s">
        <v>0</v>
      </c>
      <c r="B601" s="29">
        <v>43035</v>
      </c>
      <c r="C601" s="11">
        <v>41.4465913684</v>
      </c>
      <c r="D601" s="11">
        <v>-71.450580486500002</v>
      </c>
      <c r="E601" s="8">
        <v>25.928600000000003</v>
      </c>
      <c r="F601" s="8">
        <v>1.5719199180600001</v>
      </c>
      <c r="G601" s="1"/>
      <c r="H601" s="1"/>
      <c r="I601" s="1"/>
      <c r="J601" s="1"/>
      <c r="K601" s="1"/>
      <c r="L601" s="1"/>
    </row>
    <row r="602" spans="1:12" x14ac:dyDescent="0.2">
      <c r="A602" s="2" t="s">
        <v>0</v>
      </c>
      <c r="B602" s="29">
        <v>43035</v>
      </c>
      <c r="C602" s="11">
        <v>41.446704368399999</v>
      </c>
      <c r="D602" s="11">
        <v>-71.450502986499998</v>
      </c>
      <c r="E602" s="8">
        <v>34.397199999999998</v>
      </c>
      <c r="F602" s="8">
        <v>1.41138029099</v>
      </c>
      <c r="G602" s="1"/>
      <c r="H602" s="1"/>
      <c r="I602" s="1"/>
      <c r="J602" s="1"/>
      <c r="K602" s="1"/>
      <c r="L602" s="1"/>
    </row>
    <row r="603" spans="1:12" x14ac:dyDescent="0.2">
      <c r="A603" s="2" t="s">
        <v>0</v>
      </c>
      <c r="B603" s="29">
        <v>43035</v>
      </c>
      <c r="C603" s="11">
        <v>41.446858034999998</v>
      </c>
      <c r="D603" s="11">
        <v>-71.450432153199998</v>
      </c>
      <c r="E603" s="8">
        <v>27.184400000000004</v>
      </c>
      <c r="F603" s="8">
        <v>1.56071031094</v>
      </c>
      <c r="G603" s="1"/>
      <c r="H603" s="1"/>
      <c r="I603" s="1"/>
      <c r="J603" s="1"/>
      <c r="K603" s="1"/>
      <c r="L603" s="1"/>
    </row>
    <row r="604" spans="1:12" x14ac:dyDescent="0.2">
      <c r="A604" s="2" t="s">
        <v>0</v>
      </c>
      <c r="B604" s="29">
        <v>43035</v>
      </c>
      <c r="C604" s="11">
        <v>41.446969035000002</v>
      </c>
      <c r="D604" s="11">
        <v>-71.450389986499999</v>
      </c>
      <c r="E604" s="8">
        <v>26.9268</v>
      </c>
      <c r="F604" s="8">
        <v>1.7562086582200001</v>
      </c>
      <c r="G604" s="1"/>
      <c r="H604" s="1"/>
      <c r="I604" s="1"/>
      <c r="J604" s="1"/>
      <c r="K604" s="1"/>
      <c r="L604" s="1"/>
    </row>
    <row r="605" spans="1:12" x14ac:dyDescent="0.2">
      <c r="A605" s="2" t="s">
        <v>0</v>
      </c>
      <c r="B605" s="29">
        <v>43035</v>
      </c>
      <c r="C605" s="11">
        <v>41.446880035</v>
      </c>
      <c r="D605" s="11">
        <v>-71.450502986499998</v>
      </c>
      <c r="E605" s="8">
        <v>25.252400000000002</v>
      </c>
      <c r="F605" s="8">
        <v>1.6244651079200001</v>
      </c>
      <c r="G605" s="1"/>
      <c r="H605" s="1"/>
      <c r="I605" s="1"/>
      <c r="J605" s="1"/>
      <c r="K605" s="1"/>
      <c r="L605" s="1"/>
    </row>
    <row r="606" spans="1:12" x14ac:dyDescent="0.2">
      <c r="A606" s="2" t="s">
        <v>0</v>
      </c>
      <c r="B606" s="29">
        <v>43035</v>
      </c>
      <c r="C606" s="11">
        <v>41.4467658684</v>
      </c>
      <c r="D606" s="11">
        <v>-71.450582986499995</v>
      </c>
      <c r="E606" s="8">
        <v>31.4026</v>
      </c>
      <c r="F606" s="8">
        <v>1.630387187</v>
      </c>
      <c r="G606" s="1"/>
      <c r="H606" s="1"/>
      <c r="I606" s="1"/>
      <c r="J606" s="1"/>
      <c r="K606" s="1"/>
      <c r="L606" s="1"/>
    </row>
    <row r="607" spans="1:12" x14ac:dyDescent="0.2">
      <c r="A607" s="2" t="s">
        <v>0</v>
      </c>
      <c r="B607" s="29">
        <v>43035</v>
      </c>
      <c r="C607" s="11">
        <v>41.446673201700001</v>
      </c>
      <c r="D607" s="11">
        <v>-71.450629319800001</v>
      </c>
      <c r="E607" s="8">
        <v>22.2256</v>
      </c>
      <c r="F607" s="8">
        <v>1.74367046356</v>
      </c>
      <c r="G607" s="1"/>
      <c r="H607" s="1"/>
      <c r="I607" s="1"/>
      <c r="J607" s="1"/>
      <c r="K607" s="1"/>
      <c r="L607" s="1"/>
    </row>
    <row r="608" spans="1:12" x14ac:dyDescent="0.2">
      <c r="A608" s="2" t="s">
        <v>0</v>
      </c>
      <c r="B608" s="29">
        <v>43035</v>
      </c>
      <c r="C608" s="11">
        <v>41.446810034999999</v>
      </c>
      <c r="D608" s="11">
        <v>-71.450579986500003</v>
      </c>
      <c r="E608" s="8">
        <v>27.023400000000002</v>
      </c>
      <c r="F608" s="8">
        <v>1.63444507122</v>
      </c>
      <c r="G608" s="1"/>
      <c r="H608" s="1"/>
      <c r="I608" s="1"/>
      <c r="J608" s="1"/>
      <c r="K608" s="1"/>
      <c r="L608" s="1"/>
    </row>
    <row r="609" spans="1:12" x14ac:dyDescent="0.2">
      <c r="A609" s="2" t="s">
        <v>0</v>
      </c>
      <c r="B609" s="29">
        <v>43035</v>
      </c>
      <c r="C609" s="11">
        <v>41.446932868300003</v>
      </c>
      <c r="D609" s="11">
        <v>-71.450531153200004</v>
      </c>
      <c r="E609" s="8">
        <v>25.349000000000004</v>
      </c>
      <c r="F609" s="8">
        <v>1.6643172502500001</v>
      </c>
      <c r="G609" s="1"/>
      <c r="H609" s="1"/>
      <c r="I609" s="1"/>
      <c r="J609" s="1"/>
      <c r="K609" s="1"/>
      <c r="L609" s="1"/>
    </row>
    <row r="610" spans="1:12" x14ac:dyDescent="0.2">
      <c r="A610" s="2" t="s">
        <v>0</v>
      </c>
      <c r="B610" s="29">
        <v>43035</v>
      </c>
      <c r="C610" s="11">
        <v>41.447030201700002</v>
      </c>
      <c r="D610" s="11">
        <v>-71.450480986499997</v>
      </c>
      <c r="E610" s="8">
        <v>24.383000000000003</v>
      </c>
      <c r="F610" s="8">
        <v>1.84373354912</v>
      </c>
      <c r="G610" s="1"/>
      <c r="H610" s="1"/>
      <c r="I610" s="1"/>
      <c r="J610" s="1"/>
      <c r="K610" s="1"/>
      <c r="L610" s="1"/>
    </row>
    <row r="611" spans="1:12" x14ac:dyDescent="0.2">
      <c r="A611" s="2" t="s">
        <v>0</v>
      </c>
      <c r="B611" s="29">
        <v>43035</v>
      </c>
      <c r="C611" s="11">
        <v>41.446981534999999</v>
      </c>
      <c r="D611" s="11">
        <v>-71.450645986500007</v>
      </c>
      <c r="E611" s="8">
        <v>23.900000000000002</v>
      </c>
      <c r="F611" s="8">
        <v>1.8017601966900001</v>
      </c>
      <c r="G611" s="1"/>
      <c r="H611" s="1"/>
      <c r="I611" s="1"/>
      <c r="J611" s="1"/>
      <c r="K611" s="1"/>
      <c r="L611" s="1"/>
    </row>
    <row r="612" spans="1:12" x14ac:dyDescent="0.2">
      <c r="A612" s="2" t="s">
        <v>0</v>
      </c>
      <c r="B612" s="29">
        <v>43035</v>
      </c>
      <c r="C612" s="11">
        <v>41.446926535000003</v>
      </c>
      <c r="D612" s="11">
        <v>-71.450824486399995</v>
      </c>
      <c r="E612" s="8">
        <v>24.061</v>
      </c>
      <c r="F612" s="8">
        <v>1.7895107269299999</v>
      </c>
      <c r="G612" s="1"/>
      <c r="H612" s="1"/>
      <c r="I612" s="1"/>
      <c r="J612" s="1"/>
      <c r="K612" s="1"/>
      <c r="L612" s="1"/>
    </row>
    <row r="613" spans="1:12" x14ac:dyDescent="0.2">
      <c r="A613" s="2" t="s">
        <v>0</v>
      </c>
      <c r="B613" s="29">
        <v>43035</v>
      </c>
      <c r="C613" s="11">
        <v>41.447021201699997</v>
      </c>
      <c r="D613" s="11">
        <v>-71.450714986400001</v>
      </c>
      <c r="E613" s="8">
        <v>23.417000000000002</v>
      </c>
      <c r="F613" s="8">
        <v>1.8714076280600001</v>
      </c>
      <c r="G613" s="1"/>
      <c r="H613" s="1"/>
      <c r="I613" s="1"/>
      <c r="J613" s="1"/>
      <c r="K613" s="1"/>
      <c r="L613" s="1"/>
    </row>
    <row r="614" spans="1:12" x14ac:dyDescent="0.2">
      <c r="A614" s="2" t="s">
        <v>0</v>
      </c>
      <c r="B614" s="29">
        <v>43035</v>
      </c>
      <c r="C614" s="11">
        <v>41.447123868299997</v>
      </c>
      <c r="D614" s="11">
        <v>-71.450669153099994</v>
      </c>
      <c r="E614" s="8">
        <v>24.801600000000001</v>
      </c>
      <c r="F614" s="8">
        <v>1.97465610504</v>
      </c>
      <c r="G614" s="1"/>
      <c r="H614" s="1"/>
      <c r="I614" s="1"/>
      <c r="J614" s="1"/>
      <c r="K614" s="1"/>
      <c r="L614" s="1"/>
    </row>
    <row r="615" spans="1:12" x14ac:dyDescent="0.2">
      <c r="A615" s="2" t="s">
        <v>0</v>
      </c>
      <c r="B615" s="29">
        <v>43035</v>
      </c>
      <c r="C615" s="11">
        <v>41.447072701700002</v>
      </c>
      <c r="D615" s="11">
        <v>-71.450865986400004</v>
      </c>
      <c r="E615" s="8">
        <v>22.773000000000003</v>
      </c>
      <c r="F615" s="8">
        <v>1.9067097902300001</v>
      </c>
      <c r="G615" s="1"/>
      <c r="H615" s="1"/>
      <c r="I615" s="1"/>
      <c r="J615" s="1"/>
      <c r="K615" s="1"/>
      <c r="L615" s="1"/>
    </row>
    <row r="616" spans="1:12" x14ac:dyDescent="0.2">
      <c r="A616" s="2" t="s">
        <v>0</v>
      </c>
      <c r="B616" s="29">
        <v>43060</v>
      </c>
      <c r="C616" s="11">
        <v>41.448143034799998</v>
      </c>
      <c r="D616" s="11">
        <v>-71.449475820100005</v>
      </c>
      <c r="E616" s="8">
        <v>36.623800000000003</v>
      </c>
      <c r="F616" s="8">
        <v>1.02017533779</v>
      </c>
      <c r="G616" s="1"/>
      <c r="H616" s="1"/>
      <c r="I616" s="1"/>
      <c r="J616" s="1"/>
      <c r="K616" s="1"/>
      <c r="L616" s="1"/>
    </row>
    <row r="617" spans="1:12" x14ac:dyDescent="0.2">
      <c r="A617" s="2" t="s">
        <v>0</v>
      </c>
      <c r="B617" s="29">
        <v>43060</v>
      </c>
      <c r="C617" s="11">
        <v>41.448068701399997</v>
      </c>
      <c r="D617" s="11">
        <v>-71.449571153400001</v>
      </c>
      <c r="E617" s="8">
        <v>30.488499999999998</v>
      </c>
      <c r="F617" s="8">
        <v>1.44242501259</v>
      </c>
      <c r="G617" s="1"/>
      <c r="H617" s="1"/>
      <c r="I617" s="1"/>
      <c r="J617" s="1"/>
      <c r="K617" s="1"/>
      <c r="L617" s="1"/>
    </row>
    <row r="618" spans="1:12" x14ac:dyDescent="0.2">
      <c r="A618" s="2" t="s">
        <v>0</v>
      </c>
      <c r="B618" s="29">
        <v>43060</v>
      </c>
      <c r="C618" s="11">
        <v>41.448003868100002</v>
      </c>
      <c r="D618" s="11">
        <v>-71.449415486800007</v>
      </c>
      <c r="E618" s="8">
        <v>37.185199999999995</v>
      </c>
      <c r="F618" s="8">
        <v>1.21036875248</v>
      </c>
      <c r="G618" s="1"/>
      <c r="H618" s="1"/>
      <c r="I618" s="1"/>
      <c r="J618" s="1"/>
      <c r="K618" s="1"/>
      <c r="L618" s="1"/>
    </row>
    <row r="619" spans="1:12" x14ac:dyDescent="0.2">
      <c r="A619" s="2" t="s">
        <v>0</v>
      </c>
      <c r="B619" s="29">
        <v>43060</v>
      </c>
      <c r="C619" s="11">
        <v>41.447926201500003</v>
      </c>
      <c r="D619" s="11">
        <v>-71.449501153400007</v>
      </c>
      <c r="E619" s="8">
        <v>34.057400000000001</v>
      </c>
      <c r="F619" s="8">
        <v>1.58082950115</v>
      </c>
      <c r="G619" s="1"/>
      <c r="H619" s="1"/>
      <c r="I619" s="1"/>
      <c r="J619" s="1"/>
      <c r="K619" s="1"/>
      <c r="L619" s="1"/>
    </row>
    <row r="620" spans="1:12" x14ac:dyDescent="0.2">
      <c r="A620" s="2" t="s">
        <v>0</v>
      </c>
      <c r="B620" s="29">
        <v>43060</v>
      </c>
      <c r="C620" s="11">
        <v>41.447921868100003</v>
      </c>
      <c r="D620" s="11">
        <v>-71.449502820099994</v>
      </c>
      <c r="E620" s="8">
        <v>27.641399999999997</v>
      </c>
      <c r="F620" s="8">
        <v>1.60335588455</v>
      </c>
      <c r="G620" s="1"/>
      <c r="H620" s="1"/>
      <c r="I620" s="1"/>
      <c r="J620" s="1"/>
      <c r="K620" s="1"/>
      <c r="L620" s="1"/>
    </row>
    <row r="621" spans="1:12" x14ac:dyDescent="0.2">
      <c r="A621" s="2" t="s">
        <v>0</v>
      </c>
      <c r="B621" s="29">
        <v>43060</v>
      </c>
      <c r="C621" s="11">
        <v>41.4478970348</v>
      </c>
      <c r="D621" s="11">
        <v>-71.449435486799999</v>
      </c>
      <c r="E621" s="8">
        <v>36.222799999999999</v>
      </c>
      <c r="F621" s="8">
        <v>1.3484241962400001</v>
      </c>
      <c r="G621" s="1"/>
      <c r="H621" s="1"/>
      <c r="I621" s="1"/>
      <c r="J621" s="1"/>
      <c r="K621" s="1"/>
      <c r="L621" s="1"/>
    </row>
    <row r="622" spans="1:12" x14ac:dyDescent="0.2">
      <c r="A622" s="2" t="s">
        <v>0</v>
      </c>
      <c r="B622" s="29">
        <v>43060</v>
      </c>
      <c r="C622" s="11">
        <v>41.447873201500002</v>
      </c>
      <c r="D622" s="11">
        <v>-71.449383320199999</v>
      </c>
      <c r="E622" s="8">
        <v>37.626300000000001</v>
      </c>
      <c r="F622" s="8">
        <v>1.1436527967500001</v>
      </c>
      <c r="G622" s="1"/>
      <c r="H622" s="1"/>
      <c r="I622" s="1"/>
      <c r="J622" s="1"/>
      <c r="K622" s="1"/>
      <c r="L622" s="1"/>
    </row>
    <row r="623" spans="1:12" x14ac:dyDescent="0.2">
      <c r="A623" s="2" t="s">
        <v>0</v>
      </c>
      <c r="B623" s="29">
        <v>43060</v>
      </c>
      <c r="C623" s="11">
        <v>41.447801368100002</v>
      </c>
      <c r="D623" s="11">
        <v>-71.449470486799996</v>
      </c>
      <c r="E623" s="8">
        <v>36.784199999999998</v>
      </c>
      <c r="F623" s="8">
        <v>1.5366034507799999</v>
      </c>
      <c r="G623" s="1"/>
      <c r="H623" s="1"/>
      <c r="I623" s="1"/>
      <c r="J623" s="1"/>
      <c r="K623" s="1"/>
      <c r="L623" s="1"/>
    </row>
    <row r="624" spans="1:12" x14ac:dyDescent="0.2">
      <c r="A624" s="2" t="s">
        <v>0</v>
      </c>
      <c r="B624" s="29">
        <v>43060</v>
      </c>
      <c r="C624" s="11">
        <v>41.447796534799998</v>
      </c>
      <c r="D624" s="11">
        <v>-71.449549320100004</v>
      </c>
      <c r="E624" s="8">
        <v>21.546199999999999</v>
      </c>
      <c r="F624" s="8">
        <v>1.64638018608</v>
      </c>
      <c r="G624" s="1"/>
      <c r="H624" s="1"/>
      <c r="I624" s="1"/>
      <c r="J624" s="1"/>
      <c r="K624" s="1"/>
      <c r="L624" s="1"/>
    </row>
    <row r="625" spans="1:12" x14ac:dyDescent="0.2">
      <c r="A625" s="2" t="s">
        <v>0</v>
      </c>
      <c r="B625" s="29">
        <v>43060</v>
      </c>
      <c r="C625" s="11">
        <v>41.447759868200002</v>
      </c>
      <c r="D625" s="11">
        <v>-71.449420653499999</v>
      </c>
      <c r="E625" s="8">
        <v>33.856899999999996</v>
      </c>
      <c r="F625" s="8">
        <v>1.4643784761400001</v>
      </c>
      <c r="G625" s="1"/>
      <c r="H625" s="1"/>
      <c r="I625" s="1"/>
      <c r="J625" s="1"/>
      <c r="K625" s="1"/>
      <c r="L625" s="1"/>
    </row>
    <row r="626" spans="1:12" x14ac:dyDescent="0.2">
      <c r="A626" s="2" t="s">
        <v>0</v>
      </c>
      <c r="B626" s="29">
        <v>43060</v>
      </c>
      <c r="C626" s="11">
        <v>41.447725868200003</v>
      </c>
      <c r="D626" s="11">
        <v>-71.449316486900003</v>
      </c>
      <c r="E626" s="8">
        <v>36.663899999999998</v>
      </c>
      <c r="F626" s="8">
        <v>1.3112729787799999</v>
      </c>
      <c r="G626" s="1"/>
      <c r="H626" s="1"/>
      <c r="I626" s="1"/>
      <c r="J626" s="1"/>
      <c r="K626" s="1"/>
      <c r="L626" s="1"/>
    </row>
    <row r="627" spans="1:12" x14ac:dyDescent="0.2">
      <c r="A627" s="2" t="s">
        <v>0</v>
      </c>
      <c r="B627" s="29">
        <v>43060</v>
      </c>
      <c r="C627" s="11">
        <v>41.447663368199997</v>
      </c>
      <c r="D627" s="11">
        <v>-71.449357820200007</v>
      </c>
      <c r="E627" s="8">
        <v>35.621299999999998</v>
      </c>
      <c r="F627" s="8">
        <v>1.4277113676099999</v>
      </c>
      <c r="G627" s="1"/>
      <c r="H627" s="1"/>
      <c r="I627" s="1"/>
      <c r="J627" s="1"/>
      <c r="K627" s="1"/>
      <c r="L627" s="1"/>
    </row>
    <row r="628" spans="1:12" x14ac:dyDescent="0.2">
      <c r="A628" s="2" t="s">
        <v>0</v>
      </c>
      <c r="B628" s="29">
        <v>43060</v>
      </c>
      <c r="C628" s="11">
        <v>41.447618034800001</v>
      </c>
      <c r="D628" s="11">
        <v>-71.449517486800005</v>
      </c>
      <c r="E628" s="8">
        <v>27.08</v>
      </c>
      <c r="F628" s="8">
        <v>1.56887567043</v>
      </c>
      <c r="G628" s="1"/>
      <c r="H628" s="1"/>
      <c r="I628" s="1"/>
      <c r="J628" s="1"/>
      <c r="K628" s="1"/>
      <c r="L628" s="1"/>
    </row>
    <row r="629" spans="1:12" x14ac:dyDescent="0.2">
      <c r="A629" s="2" t="s">
        <v>0</v>
      </c>
      <c r="B629" s="29">
        <v>43060</v>
      </c>
      <c r="C629" s="11">
        <v>41.447537034900002</v>
      </c>
      <c r="D629" s="11">
        <v>-71.4495699868</v>
      </c>
      <c r="E629" s="8">
        <v>20.142699999999998</v>
      </c>
      <c r="F629" s="8">
        <v>1.61093044281</v>
      </c>
      <c r="G629" s="1"/>
      <c r="H629" s="1"/>
      <c r="I629" s="1"/>
      <c r="J629" s="1"/>
      <c r="K629" s="1"/>
      <c r="L629" s="1"/>
    </row>
    <row r="630" spans="1:12" x14ac:dyDescent="0.2">
      <c r="A630" s="2" t="s">
        <v>0</v>
      </c>
      <c r="B630" s="29">
        <v>43060</v>
      </c>
      <c r="C630" s="11">
        <v>41.447565201499998</v>
      </c>
      <c r="D630" s="11">
        <v>-71.449473320099997</v>
      </c>
      <c r="E630" s="8">
        <v>31.410799999999998</v>
      </c>
      <c r="F630" s="8">
        <v>1.54118418694</v>
      </c>
      <c r="G630" s="1"/>
      <c r="H630" s="1"/>
      <c r="I630" s="1"/>
      <c r="J630" s="1"/>
      <c r="K630" s="1"/>
      <c r="L630" s="1"/>
    </row>
    <row r="631" spans="1:12" x14ac:dyDescent="0.2">
      <c r="A631" s="2" t="s">
        <v>0</v>
      </c>
      <c r="B631" s="29">
        <v>43060</v>
      </c>
      <c r="C631" s="11">
        <v>41.447533201500001</v>
      </c>
      <c r="D631" s="11">
        <v>-71.449372820199997</v>
      </c>
      <c r="E631" s="8">
        <v>38.227800000000002</v>
      </c>
      <c r="F631" s="8">
        <v>1.5881972312899999</v>
      </c>
      <c r="G631" s="1"/>
      <c r="H631" s="1"/>
      <c r="I631" s="1"/>
      <c r="J631" s="1"/>
      <c r="K631" s="1"/>
      <c r="L631" s="1"/>
    </row>
    <row r="632" spans="1:12" x14ac:dyDescent="0.2">
      <c r="A632" s="2" t="s">
        <v>0</v>
      </c>
      <c r="B632" s="29">
        <v>43060</v>
      </c>
      <c r="C632" s="11">
        <v>41.447522701499999</v>
      </c>
      <c r="D632" s="11">
        <v>-71.449282820199997</v>
      </c>
      <c r="E632" s="8">
        <v>41.155099999999997</v>
      </c>
      <c r="F632" s="8">
        <v>1.2748384475700001</v>
      </c>
      <c r="G632" s="1"/>
      <c r="H632" s="1"/>
      <c r="I632" s="1"/>
      <c r="J632" s="1"/>
      <c r="K632" s="1"/>
      <c r="L632" s="1"/>
    </row>
    <row r="633" spans="1:12" x14ac:dyDescent="0.2">
      <c r="A633" s="2" t="s">
        <v>0</v>
      </c>
      <c r="B633" s="29">
        <v>43060</v>
      </c>
      <c r="C633" s="11">
        <v>41.447473701500002</v>
      </c>
      <c r="D633" s="11">
        <v>-71.449384653500005</v>
      </c>
      <c r="E633" s="8">
        <v>38.588700000000003</v>
      </c>
      <c r="F633" s="8">
        <v>1.5400689840299999</v>
      </c>
      <c r="G633" s="1"/>
      <c r="H633" s="1"/>
      <c r="I633" s="1"/>
      <c r="J633" s="1"/>
      <c r="K633" s="1"/>
      <c r="L633" s="1"/>
    </row>
    <row r="634" spans="1:12" x14ac:dyDescent="0.2">
      <c r="A634" s="2" t="s">
        <v>0</v>
      </c>
      <c r="B634" s="29">
        <v>43060</v>
      </c>
      <c r="C634" s="11">
        <v>41.447454534899997</v>
      </c>
      <c r="D634" s="11">
        <v>-71.449498986799995</v>
      </c>
      <c r="E634" s="8">
        <v>28.924599999999998</v>
      </c>
      <c r="F634" s="8">
        <v>1.5721988678000001</v>
      </c>
      <c r="G634" s="1"/>
      <c r="H634" s="1"/>
      <c r="I634" s="1"/>
      <c r="J634" s="1"/>
      <c r="K634" s="1"/>
      <c r="L634" s="1"/>
    </row>
    <row r="635" spans="1:12" x14ac:dyDescent="0.2">
      <c r="A635" s="2" t="s">
        <v>0</v>
      </c>
      <c r="B635" s="29">
        <v>43060</v>
      </c>
      <c r="C635" s="11">
        <v>41.447370868199997</v>
      </c>
      <c r="D635" s="11">
        <v>-71.449555820100002</v>
      </c>
      <c r="E635" s="8">
        <v>21.9071</v>
      </c>
      <c r="F635" s="8">
        <v>1.6867722272900001</v>
      </c>
      <c r="G635" s="1"/>
      <c r="H635" s="1"/>
      <c r="I635" s="1"/>
      <c r="J635" s="1"/>
      <c r="K635" s="1"/>
      <c r="L635" s="1"/>
    </row>
    <row r="636" spans="1:12" x14ac:dyDescent="0.2">
      <c r="A636" s="2" t="s">
        <v>0</v>
      </c>
      <c r="B636" s="29">
        <v>43060</v>
      </c>
      <c r="C636" s="11">
        <v>41.447385201499998</v>
      </c>
      <c r="D636" s="11">
        <v>-71.449450986800002</v>
      </c>
      <c r="E636" s="8">
        <v>32.693999999999996</v>
      </c>
      <c r="F636" s="8">
        <v>1.5691072940799999</v>
      </c>
      <c r="G636" s="1"/>
      <c r="H636" s="1"/>
      <c r="I636" s="1"/>
      <c r="J636" s="1"/>
      <c r="K636" s="1"/>
      <c r="L636" s="1"/>
    </row>
    <row r="637" spans="1:12" x14ac:dyDescent="0.2">
      <c r="A637" s="2" t="s">
        <v>0</v>
      </c>
      <c r="B637" s="29">
        <v>43060</v>
      </c>
      <c r="C637" s="11">
        <v>41.447360368200002</v>
      </c>
      <c r="D637" s="11">
        <v>-71.449347986899994</v>
      </c>
      <c r="E637" s="8">
        <v>39.029799999999994</v>
      </c>
      <c r="F637" s="8">
        <v>1.5752860307700001</v>
      </c>
      <c r="G637" s="1"/>
      <c r="H637" s="1"/>
      <c r="I637" s="1"/>
      <c r="J637" s="1"/>
      <c r="K637" s="1"/>
      <c r="L637" s="1"/>
    </row>
    <row r="638" spans="1:12" x14ac:dyDescent="0.2">
      <c r="A638" s="2" t="s">
        <v>0</v>
      </c>
      <c r="B638" s="29">
        <v>43060</v>
      </c>
      <c r="C638" s="11">
        <v>41.447342534900002</v>
      </c>
      <c r="D638" s="11">
        <v>-71.449221486900001</v>
      </c>
      <c r="E638" s="8">
        <v>40.192700000000002</v>
      </c>
      <c r="F638" s="8">
        <v>1.3162239790000001</v>
      </c>
      <c r="G638" s="1"/>
      <c r="H638" s="1"/>
      <c r="I638" s="1"/>
      <c r="J638" s="1"/>
      <c r="K638" s="1"/>
      <c r="L638" s="1"/>
    </row>
    <row r="639" spans="1:12" x14ac:dyDescent="0.2">
      <c r="A639" s="2" t="s">
        <v>0</v>
      </c>
      <c r="B639" s="29">
        <v>43060</v>
      </c>
      <c r="C639" s="11">
        <v>41.4473232016</v>
      </c>
      <c r="D639" s="11">
        <v>-71.449377653499994</v>
      </c>
      <c r="E639" s="8">
        <v>35.781700000000001</v>
      </c>
      <c r="F639" s="8">
        <v>1.56814718246</v>
      </c>
      <c r="G639" s="1"/>
      <c r="H639" s="1"/>
      <c r="I639" s="1"/>
      <c r="J639" s="1"/>
      <c r="K639" s="1"/>
      <c r="L639" s="1"/>
    </row>
    <row r="640" spans="1:12" x14ac:dyDescent="0.2">
      <c r="A640" s="2" t="s">
        <v>0</v>
      </c>
      <c r="B640" s="29">
        <v>43060</v>
      </c>
      <c r="C640" s="11">
        <v>41.447293868199999</v>
      </c>
      <c r="D640" s="11">
        <v>-71.449477986800005</v>
      </c>
      <c r="E640" s="8">
        <v>29.245399999999997</v>
      </c>
      <c r="F640" s="8">
        <v>1.58903706074</v>
      </c>
      <c r="G640" s="1"/>
      <c r="H640" s="1"/>
      <c r="I640" s="1"/>
      <c r="J640" s="1"/>
      <c r="K640" s="1"/>
      <c r="L640" s="1"/>
    </row>
    <row r="641" spans="1:12" x14ac:dyDescent="0.2">
      <c r="A641" s="2" t="s">
        <v>0</v>
      </c>
      <c r="B641" s="29">
        <v>43060</v>
      </c>
      <c r="C641" s="11">
        <v>41.447242368200001</v>
      </c>
      <c r="D641" s="11">
        <v>-71.449577153500002</v>
      </c>
      <c r="E641" s="8">
        <v>20.222899999999999</v>
      </c>
      <c r="F641" s="8">
        <v>1.66205501556</v>
      </c>
      <c r="G641" s="1"/>
      <c r="H641" s="1"/>
      <c r="I641" s="1"/>
      <c r="J641" s="1"/>
      <c r="K641" s="1"/>
      <c r="L641" s="1"/>
    </row>
    <row r="642" spans="1:12" x14ac:dyDescent="0.2">
      <c r="A642" s="2" t="s">
        <v>0</v>
      </c>
      <c r="B642" s="29">
        <v>43060</v>
      </c>
      <c r="C642" s="11">
        <v>41.447233534900001</v>
      </c>
      <c r="D642" s="11">
        <v>-71.449504153500001</v>
      </c>
      <c r="E642" s="8">
        <v>30.769199999999998</v>
      </c>
      <c r="F642" s="8">
        <v>1.6148190498399999</v>
      </c>
      <c r="G642" s="1"/>
      <c r="H642" s="1"/>
      <c r="I642" s="1"/>
      <c r="J642" s="1"/>
      <c r="K642" s="1"/>
      <c r="L642" s="1"/>
    </row>
    <row r="643" spans="1:12" x14ac:dyDescent="0.2">
      <c r="A643" s="2" t="s">
        <v>0</v>
      </c>
      <c r="B643" s="29">
        <v>43060</v>
      </c>
      <c r="C643" s="11">
        <v>41.447174201599999</v>
      </c>
      <c r="D643" s="11">
        <v>-71.4493526535</v>
      </c>
      <c r="E643" s="8">
        <v>36.423299999999998</v>
      </c>
      <c r="F643" s="8">
        <v>1.5071495771400001</v>
      </c>
      <c r="G643" s="1"/>
      <c r="H643" s="1"/>
      <c r="I643" s="1"/>
      <c r="J643" s="1"/>
      <c r="K643" s="1"/>
      <c r="L643" s="1"/>
    </row>
    <row r="644" spans="1:12" x14ac:dyDescent="0.2">
      <c r="A644" s="2" t="s">
        <v>0</v>
      </c>
      <c r="B644" s="29">
        <v>43060</v>
      </c>
      <c r="C644" s="11">
        <v>41.447101034900001</v>
      </c>
      <c r="D644" s="11">
        <v>-71.449339653500004</v>
      </c>
      <c r="E644" s="8">
        <v>36.864399999999996</v>
      </c>
      <c r="F644" s="8">
        <v>1.44368851185</v>
      </c>
      <c r="G644" s="1"/>
      <c r="H644" s="1"/>
      <c r="I644" s="1"/>
      <c r="J644" s="1"/>
      <c r="K644" s="1"/>
      <c r="L644" s="1"/>
    </row>
    <row r="645" spans="1:12" x14ac:dyDescent="0.2">
      <c r="A645" s="2" t="s">
        <v>0</v>
      </c>
      <c r="B645" s="29">
        <v>43060</v>
      </c>
      <c r="C645" s="11">
        <v>41.447118201599999</v>
      </c>
      <c r="D645" s="11">
        <v>-71.449438986800004</v>
      </c>
      <c r="E645" s="8">
        <v>32.814299999999996</v>
      </c>
      <c r="F645" s="8">
        <v>1.5834589004499999</v>
      </c>
      <c r="G645" s="1"/>
      <c r="H645" s="1"/>
      <c r="I645" s="1"/>
      <c r="J645" s="1"/>
      <c r="K645" s="1"/>
      <c r="L645" s="1"/>
    </row>
    <row r="646" spans="1:12" x14ac:dyDescent="0.2">
      <c r="A646" s="2" t="s">
        <v>0</v>
      </c>
      <c r="B646" s="29">
        <v>43060</v>
      </c>
      <c r="C646" s="11">
        <v>41.447095868300003</v>
      </c>
      <c r="D646" s="11">
        <v>-71.449554653500002</v>
      </c>
      <c r="E646" s="8">
        <v>26.719099999999997</v>
      </c>
      <c r="F646" s="8">
        <v>1.6032034158699999</v>
      </c>
      <c r="G646" s="1"/>
      <c r="H646" s="1"/>
      <c r="I646" s="1"/>
      <c r="J646" s="1"/>
      <c r="K646" s="1"/>
      <c r="L646" s="1"/>
    </row>
    <row r="647" spans="1:12" x14ac:dyDescent="0.2">
      <c r="A647" s="2" t="s">
        <v>0</v>
      </c>
      <c r="B647" s="29">
        <v>43060</v>
      </c>
      <c r="C647" s="11">
        <v>41.447005368299997</v>
      </c>
      <c r="D647" s="11">
        <v>-71.449453153500002</v>
      </c>
      <c r="E647" s="8">
        <v>32.092500000000001</v>
      </c>
      <c r="F647" s="8">
        <v>1.4950325489</v>
      </c>
      <c r="G647" s="1"/>
      <c r="H647" s="1"/>
      <c r="I647" s="1"/>
      <c r="J647" s="1"/>
      <c r="K647" s="1"/>
      <c r="L647" s="1"/>
    </row>
    <row r="648" spans="1:12" x14ac:dyDescent="0.2">
      <c r="A648" s="2" t="s">
        <v>0</v>
      </c>
      <c r="B648" s="29">
        <v>43060</v>
      </c>
      <c r="C648" s="11">
        <v>41.446869201600002</v>
      </c>
      <c r="D648" s="11">
        <v>-71.449396820199993</v>
      </c>
      <c r="E648" s="8">
        <v>35.460899999999995</v>
      </c>
      <c r="F648" s="8">
        <v>1.31266450882</v>
      </c>
      <c r="G648" s="1"/>
      <c r="H648" s="1"/>
      <c r="I648" s="1"/>
      <c r="J648" s="1"/>
      <c r="K648" s="1"/>
      <c r="L648" s="1"/>
    </row>
    <row r="649" spans="1:12" x14ac:dyDescent="0.2">
      <c r="A649" s="2" t="s">
        <v>0</v>
      </c>
      <c r="B649" s="29">
        <v>43060</v>
      </c>
      <c r="C649" s="11">
        <v>41.446869534999998</v>
      </c>
      <c r="D649" s="11">
        <v>-71.449494986800005</v>
      </c>
      <c r="E649" s="8">
        <v>31.851900000000001</v>
      </c>
      <c r="F649" s="8">
        <v>1.4026427268999999</v>
      </c>
      <c r="G649" s="1"/>
      <c r="H649" s="1"/>
      <c r="I649" s="1"/>
      <c r="J649" s="1"/>
      <c r="K649" s="1"/>
      <c r="L649" s="1"/>
    </row>
    <row r="650" spans="1:12" x14ac:dyDescent="0.2">
      <c r="A650" s="2" t="s">
        <v>0</v>
      </c>
      <c r="B650" s="29">
        <v>43060</v>
      </c>
      <c r="C650" s="11">
        <v>41.446860035</v>
      </c>
      <c r="D650" s="11">
        <v>-71.449633986799995</v>
      </c>
      <c r="E650" s="8">
        <v>31.851900000000001</v>
      </c>
      <c r="F650" s="8">
        <v>1.50708663464</v>
      </c>
      <c r="G650" s="1"/>
      <c r="H650" s="1"/>
      <c r="I650" s="1"/>
      <c r="J650" s="1"/>
      <c r="K650" s="1"/>
      <c r="L650" s="1"/>
    </row>
    <row r="651" spans="1:12" x14ac:dyDescent="0.2">
      <c r="A651" s="2" t="s">
        <v>0</v>
      </c>
      <c r="B651" s="29">
        <v>43060</v>
      </c>
      <c r="C651" s="11">
        <v>41.446780201700001</v>
      </c>
      <c r="D651" s="11">
        <v>-71.449661486799997</v>
      </c>
      <c r="E651" s="8">
        <v>34.939599999999999</v>
      </c>
      <c r="F651" s="8">
        <v>1.4140852689700001</v>
      </c>
      <c r="G651" s="1"/>
      <c r="H651" s="1"/>
      <c r="I651" s="1"/>
      <c r="J651" s="1"/>
      <c r="K651" s="1"/>
      <c r="L651" s="1"/>
    </row>
    <row r="652" spans="1:12" x14ac:dyDescent="0.2">
      <c r="A652" s="2" t="s">
        <v>0</v>
      </c>
      <c r="B652" s="29">
        <v>43060</v>
      </c>
      <c r="C652" s="11">
        <v>41.446739701699997</v>
      </c>
      <c r="D652" s="11">
        <v>-71.449758486799993</v>
      </c>
      <c r="E652" s="8">
        <v>35.6614</v>
      </c>
      <c r="F652" s="8">
        <v>1.4346123933799999</v>
      </c>
      <c r="G652" s="1"/>
      <c r="H652" s="1"/>
      <c r="I652" s="1"/>
      <c r="J652" s="1"/>
      <c r="K652" s="1"/>
      <c r="L652" s="1"/>
    </row>
    <row r="653" spans="1:12" x14ac:dyDescent="0.2">
      <c r="A653" s="2" t="s">
        <v>0</v>
      </c>
      <c r="B653" s="29">
        <v>43060</v>
      </c>
      <c r="C653" s="11">
        <v>41.446820035000002</v>
      </c>
      <c r="D653" s="11">
        <v>-71.449842486700007</v>
      </c>
      <c r="E653" s="8">
        <v>28.523599999999998</v>
      </c>
      <c r="F653" s="8">
        <v>1.54662299156</v>
      </c>
      <c r="G653" s="1"/>
      <c r="H653" s="1"/>
      <c r="I653" s="1"/>
      <c r="J653" s="1"/>
      <c r="K653" s="1"/>
      <c r="L653" s="1"/>
    </row>
    <row r="654" spans="1:12" x14ac:dyDescent="0.2">
      <c r="A654" s="2" t="s">
        <v>0</v>
      </c>
      <c r="B654" s="29">
        <v>43060</v>
      </c>
      <c r="C654" s="11">
        <v>41.446873201700001</v>
      </c>
      <c r="D654" s="11">
        <v>-71.449925986699995</v>
      </c>
      <c r="E654" s="8">
        <v>25.475999999999999</v>
      </c>
      <c r="F654" s="8">
        <v>1.69226861</v>
      </c>
      <c r="G654" s="1"/>
      <c r="H654" s="1"/>
      <c r="I654" s="1"/>
      <c r="J654" s="1"/>
      <c r="K654" s="1"/>
      <c r="L654" s="1"/>
    </row>
    <row r="655" spans="1:12" x14ac:dyDescent="0.2">
      <c r="A655" s="2" t="s">
        <v>0</v>
      </c>
      <c r="B655" s="29">
        <v>43060</v>
      </c>
      <c r="C655" s="11">
        <v>41.446718868399998</v>
      </c>
      <c r="D655" s="11">
        <v>-71.449951319999997</v>
      </c>
      <c r="E655" s="8">
        <v>31.089999999999996</v>
      </c>
      <c r="F655" s="8">
        <v>1.43640708923</v>
      </c>
      <c r="G655" s="1"/>
      <c r="H655" s="1"/>
      <c r="I655" s="1"/>
      <c r="J655" s="1"/>
      <c r="K655" s="1"/>
      <c r="L655" s="1"/>
    </row>
    <row r="656" spans="1:12" x14ac:dyDescent="0.2">
      <c r="A656" s="2" t="s">
        <v>0</v>
      </c>
      <c r="B656" s="29">
        <v>43060</v>
      </c>
      <c r="C656" s="11">
        <v>41.446678034999998</v>
      </c>
      <c r="D656" s="11">
        <v>-71.450020153300002</v>
      </c>
      <c r="E656" s="8">
        <v>32.333100000000002</v>
      </c>
      <c r="F656" s="8">
        <v>1.45111525059</v>
      </c>
      <c r="G656" s="1"/>
      <c r="H656" s="1"/>
      <c r="I656" s="1"/>
      <c r="J656" s="1"/>
      <c r="K656" s="1"/>
      <c r="L656" s="1"/>
    </row>
    <row r="657" spans="1:12" x14ac:dyDescent="0.2">
      <c r="A657" s="2" t="s">
        <v>0</v>
      </c>
      <c r="B657" s="29">
        <v>43060</v>
      </c>
      <c r="C657" s="11">
        <v>41.446780035000003</v>
      </c>
      <c r="D657" s="11">
        <v>-71.450053986699999</v>
      </c>
      <c r="E657" s="8">
        <v>28.804299999999998</v>
      </c>
      <c r="F657" s="8">
        <v>1.46657085419</v>
      </c>
      <c r="G657" s="1"/>
      <c r="H657" s="1"/>
      <c r="I657" s="1"/>
      <c r="J657" s="1"/>
      <c r="K657" s="1"/>
      <c r="L657" s="1"/>
    </row>
    <row r="658" spans="1:12" x14ac:dyDescent="0.2">
      <c r="A658" s="2" t="s">
        <v>0</v>
      </c>
      <c r="B658" s="29">
        <v>43060</v>
      </c>
      <c r="C658" s="11">
        <v>41.446872868299998</v>
      </c>
      <c r="D658" s="11">
        <v>-71.450035986700001</v>
      </c>
      <c r="E658" s="8">
        <v>25.917099999999998</v>
      </c>
      <c r="F658" s="8">
        <v>1.63493585587</v>
      </c>
      <c r="G658" s="1"/>
      <c r="H658" s="1"/>
      <c r="I658" s="1"/>
      <c r="J658" s="1"/>
      <c r="K658" s="1"/>
      <c r="L658" s="1"/>
    </row>
    <row r="659" spans="1:12" x14ac:dyDescent="0.2">
      <c r="A659" s="2" t="s">
        <v>0</v>
      </c>
      <c r="B659" s="29">
        <v>43060</v>
      </c>
      <c r="C659" s="11">
        <v>41.446937201700003</v>
      </c>
      <c r="D659" s="11">
        <v>-71.450086819999996</v>
      </c>
      <c r="E659" s="8">
        <v>24.513599999999997</v>
      </c>
      <c r="F659" s="8">
        <v>1.7001935243599999</v>
      </c>
      <c r="G659" s="1"/>
      <c r="H659" s="1"/>
      <c r="I659" s="1"/>
      <c r="J659" s="1"/>
      <c r="K659" s="1"/>
      <c r="L659" s="1"/>
    </row>
    <row r="660" spans="1:12" x14ac:dyDescent="0.2">
      <c r="A660" s="2" t="s">
        <v>0</v>
      </c>
      <c r="B660" s="29">
        <v>43060</v>
      </c>
      <c r="C660" s="11">
        <v>41.446837535</v>
      </c>
      <c r="D660" s="11">
        <v>-71.450109819999994</v>
      </c>
      <c r="E660" s="8">
        <v>28.8444</v>
      </c>
      <c r="F660" s="8">
        <v>1.56030845642</v>
      </c>
      <c r="G660" s="1"/>
      <c r="H660" s="1"/>
      <c r="I660" s="1"/>
      <c r="J660" s="1"/>
      <c r="K660" s="1"/>
      <c r="L660" s="1"/>
    </row>
    <row r="661" spans="1:12" x14ac:dyDescent="0.2">
      <c r="A661" s="2" t="s">
        <v>0</v>
      </c>
      <c r="B661" s="29">
        <v>43060</v>
      </c>
      <c r="C661" s="11">
        <v>41.446710535000001</v>
      </c>
      <c r="D661" s="11">
        <v>-71.450151986600005</v>
      </c>
      <c r="E661" s="8">
        <v>32.132599999999996</v>
      </c>
      <c r="F661" s="8">
        <v>1.3823858499499999</v>
      </c>
      <c r="G661" s="1"/>
      <c r="H661" s="1"/>
      <c r="I661" s="1"/>
      <c r="J661" s="1"/>
      <c r="K661" s="1"/>
      <c r="L661" s="1"/>
    </row>
    <row r="662" spans="1:12" x14ac:dyDescent="0.2">
      <c r="A662" s="2" t="s">
        <v>0</v>
      </c>
      <c r="B662" s="29">
        <v>43060</v>
      </c>
      <c r="C662" s="11">
        <v>41.4466482017</v>
      </c>
      <c r="D662" s="11">
        <v>-71.450173486599994</v>
      </c>
      <c r="E662" s="8">
        <v>32.493499999999997</v>
      </c>
      <c r="F662" s="8">
        <v>1.3390830755200001</v>
      </c>
      <c r="G662" s="1"/>
      <c r="H662" s="1"/>
      <c r="I662" s="1"/>
      <c r="J662" s="1"/>
      <c r="K662" s="1"/>
      <c r="L662" s="1"/>
    </row>
    <row r="663" spans="1:12" x14ac:dyDescent="0.2">
      <c r="A663" s="2" t="s">
        <v>0</v>
      </c>
      <c r="B663" s="29">
        <v>43060</v>
      </c>
      <c r="C663" s="11">
        <v>41.446759368400002</v>
      </c>
      <c r="D663" s="11">
        <v>-71.450213653299997</v>
      </c>
      <c r="E663" s="8">
        <v>34.017299999999999</v>
      </c>
      <c r="F663" s="8">
        <v>1.41837918758</v>
      </c>
      <c r="G663" s="1"/>
      <c r="H663" s="1"/>
      <c r="I663" s="1"/>
      <c r="J663" s="1"/>
      <c r="K663" s="1"/>
      <c r="L663" s="1"/>
    </row>
    <row r="664" spans="1:12" x14ac:dyDescent="0.2">
      <c r="A664" s="2" t="s">
        <v>0</v>
      </c>
      <c r="B664" s="29">
        <v>43060</v>
      </c>
      <c r="C664" s="11">
        <v>41.446863035</v>
      </c>
      <c r="D664" s="11">
        <v>-71.450266986599999</v>
      </c>
      <c r="E664" s="8">
        <v>28.403299999999998</v>
      </c>
      <c r="F664" s="8">
        <v>1.54712116718</v>
      </c>
      <c r="G664" s="1"/>
      <c r="H664" s="1"/>
      <c r="I664" s="1"/>
      <c r="J664" s="1"/>
      <c r="K664" s="1"/>
      <c r="L664" s="1"/>
    </row>
    <row r="665" spans="1:12" x14ac:dyDescent="0.2">
      <c r="A665" s="2" t="s">
        <v>0</v>
      </c>
      <c r="B665" s="29">
        <v>43060</v>
      </c>
      <c r="C665" s="11">
        <v>41.4469662017</v>
      </c>
      <c r="D665" s="11">
        <v>-71.450301819900005</v>
      </c>
      <c r="E665" s="8">
        <v>25.235399999999998</v>
      </c>
      <c r="F665" s="8">
        <v>1.77714300156</v>
      </c>
      <c r="G665" s="1"/>
      <c r="H665" s="1"/>
      <c r="I665" s="1"/>
      <c r="J665" s="1"/>
      <c r="K665" s="1"/>
      <c r="L665" s="1"/>
    </row>
    <row r="666" spans="1:12" x14ac:dyDescent="0.2">
      <c r="A666" s="2" t="s">
        <v>0</v>
      </c>
      <c r="B666" s="29">
        <v>43060</v>
      </c>
      <c r="C666" s="11">
        <v>41.446848035000002</v>
      </c>
      <c r="D666" s="11">
        <v>-71.450352819900004</v>
      </c>
      <c r="E666" s="8">
        <v>28.764199999999999</v>
      </c>
      <c r="F666" s="8">
        <v>1.5334055423699999</v>
      </c>
      <c r="G666" s="1"/>
      <c r="H666" s="1"/>
      <c r="I666" s="1"/>
      <c r="J666" s="1"/>
      <c r="K666" s="1"/>
      <c r="L666" s="1"/>
    </row>
    <row r="667" spans="1:12" x14ac:dyDescent="0.2">
      <c r="A667" s="2" t="s">
        <v>0</v>
      </c>
      <c r="B667" s="29">
        <v>43060</v>
      </c>
      <c r="C667" s="11">
        <v>41.446772868399997</v>
      </c>
      <c r="D667" s="11">
        <v>-71.450357486599998</v>
      </c>
      <c r="E667" s="8">
        <v>38.708999999999996</v>
      </c>
      <c r="F667" s="8">
        <v>1.46674871445</v>
      </c>
      <c r="G667" s="1"/>
      <c r="H667" s="1"/>
      <c r="I667" s="1"/>
      <c r="J667" s="1"/>
      <c r="K667" s="1"/>
      <c r="L667" s="1"/>
    </row>
    <row r="668" spans="1:12" x14ac:dyDescent="0.2">
      <c r="A668" s="2" t="s">
        <v>0</v>
      </c>
      <c r="B668" s="29">
        <v>43060</v>
      </c>
      <c r="C668" s="11">
        <v>41.446612201699999</v>
      </c>
      <c r="D668" s="11">
        <v>-71.450386819900004</v>
      </c>
      <c r="E668" s="8">
        <v>36.984699999999997</v>
      </c>
      <c r="F668" s="8">
        <v>1.3986608982099999</v>
      </c>
      <c r="G668" s="1"/>
      <c r="H668" s="1"/>
      <c r="I668" s="1"/>
      <c r="J668" s="1"/>
      <c r="K668" s="1"/>
      <c r="L668" s="1"/>
    </row>
    <row r="669" spans="1:12" x14ac:dyDescent="0.2">
      <c r="A669" s="2" t="s">
        <v>0</v>
      </c>
      <c r="B669" s="29">
        <v>43060</v>
      </c>
      <c r="C669" s="11">
        <v>41.446592035099997</v>
      </c>
      <c r="D669" s="11">
        <v>-71.450531486499997</v>
      </c>
      <c r="E669" s="8">
        <v>27.601299999999998</v>
      </c>
      <c r="F669" s="8">
        <v>1.4878950119000001</v>
      </c>
      <c r="G669" s="1"/>
      <c r="H669" s="1"/>
      <c r="I669" s="1"/>
      <c r="J669" s="1"/>
      <c r="K669" s="1"/>
      <c r="L669" s="1"/>
    </row>
    <row r="670" spans="1:12" x14ac:dyDescent="0.2">
      <c r="A670" s="2" t="s">
        <v>0</v>
      </c>
      <c r="B670" s="29">
        <v>43060</v>
      </c>
      <c r="C670" s="11">
        <v>41.446784534999999</v>
      </c>
      <c r="D670" s="11">
        <v>-71.450490153199993</v>
      </c>
      <c r="E670" s="8">
        <v>35.6614</v>
      </c>
      <c r="F670" s="8">
        <v>1.4982460737200001</v>
      </c>
      <c r="G670" s="1"/>
      <c r="H670" s="1"/>
      <c r="I670" s="1"/>
      <c r="J670" s="1"/>
      <c r="K670" s="1"/>
      <c r="L670" s="1"/>
    </row>
    <row r="671" spans="1:12" x14ac:dyDescent="0.2">
      <c r="A671" s="2" t="s">
        <v>0</v>
      </c>
      <c r="B671" s="29">
        <v>43060</v>
      </c>
      <c r="C671" s="11">
        <v>41.446934034999998</v>
      </c>
      <c r="D671" s="11">
        <v>-71.450488986500005</v>
      </c>
      <c r="E671" s="8">
        <v>24.673999999999999</v>
      </c>
      <c r="F671" s="8">
        <v>1.6630226373699999</v>
      </c>
      <c r="G671" s="1"/>
      <c r="H671" s="1"/>
      <c r="I671" s="1"/>
      <c r="J671" s="1"/>
      <c r="K671" s="1"/>
      <c r="L671" s="1"/>
    </row>
    <row r="672" spans="1:12" x14ac:dyDescent="0.2">
      <c r="A672" s="2" t="s">
        <v>0</v>
      </c>
      <c r="B672" s="29">
        <v>43060</v>
      </c>
      <c r="C672" s="11">
        <v>41.447021534999998</v>
      </c>
      <c r="D672" s="11">
        <v>-71.450451153200007</v>
      </c>
      <c r="E672" s="8">
        <v>23.872</v>
      </c>
      <c r="F672" s="8">
        <v>1.8348929882</v>
      </c>
      <c r="G672" s="1"/>
      <c r="H672" s="1"/>
      <c r="I672" s="1"/>
      <c r="J672" s="1"/>
      <c r="K672" s="1"/>
      <c r="L672" s="1"/>
    </row>
    <row r="673" spans="1:12" x14ac:dyDescent="0.2">
      <c r="A673" s="2" t="s">
        <v>0</v>
      </c>
      <c r="B673" s="29">
        <v>43060</v>
      </c>
      <c r="C673" s="11">
        <v>41.446896535</v>
      </c>
      <c r="D673" s="11">
        <v>-71.450550653199997</v>
      </c>
      <c r="E673" s="8">
        <v>22.869499999999999</v>
      </c>
      <c r="F673" s="8">
        <v>1.64674639702</v>
      </c>
      <c r="G673" s="1"/>
      <c r="H673" s="1"/>
      <c r="I673" s="1"/>
      <c r="J673" s="1"/>
      <c r="K673" s="1"/>
      <c r="L673" s="1"/>
    </row>
    <row r="674" spans="1:12" x14ac:dyDescent="0.2">
      <c r="A674" s="2" t="s">
        <v>0</v>
      </c>
      <c r="B674" s="29">
        <v>43060</v>
      </c>
      <c r="C674" s="11">
        <v>41.446832868400001</v>
      </c>
      <c r="D674" s="11">
        <v>-71.450679486499993</v>
      </c>
      <c r="E674" s="8">
        <v>23.110099999999999</v>
      </c>
      <c r="F674" s="8">
        <v>1.7799357175799999</v>
      </c>
      <c r="G674" s="1"/>
      <c r="H674" s="1"/>
      <c r="I674" s="1"/>
      <c r="J674" s="1"/>
      <c r="K674" s="1"/>
      <c r="L674" s="1"/>
    </row>
    <row r="675" spans="1:12" x14ac:dyDescent="0.2">
      <c r="A675" s="2" t="s">
        <v>0</v>
      </c>
      <c r="B675" s="29">
        <v>43060</v>
      </c>
      <c r="C675" s="11">
        <v>41.446912368299998</v>
      </c>
      <c r="D675" s="11">
        <v>-71.450778319700007</v>
      </c>
      <c r="E675" s="8">
        <v>21.064999999999998</v>
      </c>
      <c r="F675" s="8">
        <v>1.79342722893</v>
      </c>
      <c r="G675" s="1"/>
      <c r="H675" s="1"/>
      <c r="I675" s="1"/>
      <c r="J675" s="1"/>
      <c r="K675" s="1"/>
      <c r="L675" s="1"/>
    </row>
    <row r="676" spans="1:12" x14ac:dyDescent="0.2">
      <c r="A676" s="2" t="s">
        <v>0</v>
      </c>
      <c r="B676" s="29">
        <v>43060</v>
      </c>
      <c r="C676" s="11">
        <v>41.447024201700003</v>
      </c>
      <c r="D676" s="11">
        <v>-71.450682153100004</v>
      </c>
      <c r="E676" s="8">
        <v>21.706599999999998</v>
      </c>
      <c r="F676" s="8">
        <v>1.8868081569699999</v>
      </c>
      <c r="G676" s="1"/>
      <c r="H676" s="1"/>
      <c r="I676" s="1"/>
      <c r="J676" s="1"/>
      <c r="K676" s="1"/>
      <c r="L676" s="1"/>
    </row>
    <row r="677" spans="1:12" x14ac:dyDescent="0.2">
      <c r="A677" s="2" t="s">
        <v>0</v>
      </c>
      <c r="B677" s="29">
        <v>43060</v>
      </c>
      <c r="C677" s="11">
        <v>41.447097201699997</v>
      </c>
      <c r="D677" s="11">
        <v>-71.450665819799994</v>
      </c>
      <c r="E677" s="8">
        <v>23.671499999999998</v>
      </c>
      <c r="F677" s="8">
        <v>1.9532777071</v>
      </c>
      <c r="G677" s="1"/>
      <c r="H677" s="1"/>
      <c r="I677" s="1"/>
      <c r="J677" s="1"/>
      <c r="K677" s="1"/>
      <c r="L677" s="1"/>
    </row>
    <row r="678" spans="1:12" x14ac:dyDescent="0.2">
      <c r="A678" s="2" t="s">
        <v>0</v>
      </c>
      <c r="B678" s="29">
        <v>43060</v>
      </c>
      <c r="C678" s="11">
        <v>41.447053035000003</v>
      </c>
      <c r="D678" s="11">
        <v>-71.450777653100005</v>
      </c>
      <c r="E678" s="8">
        <v>22.789299999999997</v>
      </c>
      <c r="F678" s="8">
        <v>1.8921978473700001</v>
      </c>
      <c r="G678" s="1"/>
      <c r="H678" s="1"/>
      <c r="I678" s="1"/>
      <c r="J678" s="1"/>
      <c r="K678" s="1"/>
      <c r="L678" s="1"/>
    </row>
    <row r="679" spans="1:12" x14ac:dyDescent="0.2">
      <c r="A679" s="2" t="s">
        <v>3</v>
      </c>
      <c r="B679" s="29">
        <v>42466</v>
      </c>
      <c r="C679" s="11">
        <v>41.747686641100003</v>
      </c>
      <c r="D679" s="11">
        <v>-71.384137492099995</v>
      </c>
      <c r="E679" s="8">
        <v>15.6745</v>
      </c>
      <c r="F679" s="8">
        <v>2.10762405396</v>
      </c>
      <c r="G679" s="1"/>
      <c r="H679" s="1"/>
      <c r="I679" s="1"/>
      <c r="J679" s="1"/>
      <c r="K679" s="1"/>
      <c r="L679" s="1"/>
    </row>
    <row r="680" spans="1:12" x14ac:dyDescent="0.2">
      <c r="A680" s="2" t="s">
        <v>3</v>
      </c>
      <c r="B680" s="29">
        <v>42466</v>
      </c>
      <c r="C680" s="11">
        <v>41.747728474399999</v>
      </c>
      <c r="D680" s="11">
        <v>-71.384209658800003</v>
      </c>
      <c r="E680" s="8">
        <v>15.182</v>
      </c>
      <c r="F680" s="8">
        <v>2.61010169983</v>
      </c>
      <c r="G680" s="1"/>
      <c r="H680" s="1"/>
      <c r="I680" s="1"/>
      <c r="J680" s="1"/>
      <c r="K680" s="1"/>
      <c r="L680" s="1"/>
    </row>
    <row r="681" spans="1:12" x14ac:dyDescent="0.2">
      <c r="A681" s="2" t="s">
        <v>3</v>
      </c>
      <c r="B681" s="29">
        <v>42466</v>
      </c>
      <c r="C681" s="11">
        <v>41.747738141100001</v>
      </c>
      <c r="D681" s="11">
        <v>-71.3842896588</v>
      </c>
      <c r="E681" s="8">
        <v>11.635999999999999</v>
      </c>
      <c r="F681" s="8">
        <v>2.37448740005</v>
      </c>
      <c r="G681" s="1"/>
      <c r="H681" s="1"/>
      <c r="I681" s="1"/>
      <c r="J681" s="1"/>
      <c r="K681" s="1"/>
      <c r="L681" s="1"/>
    </row>
    <row r="682" spans="1:12" x14ac:dyDescent="0.2">
      <c r="A682" s="2" t="s">
        <v>3</v>
      </c>
      <c r="B682" s="29">
        <v>42466</v>
      </c>
      <c r="C682" s="11">
        <v>41.747758474400001</v>
      </c>
      <c r="D682" s="11">
        <v>-71.384327158700003</v>
      </c>
      <c r="E682" s="8">
        <v>10.651</v>
      </c>
      <c r="F682" s="8">
        <v>2.2795288562799998</v>
      </c>
      <c r="G682" s="1"/>
      <c r="H682" s="1"/>
      <c r="I682" s="1"/>
      <c r="J682" s="1"/>
      <c r="K682" s="1"/>
      <c r="L682" s="1"/>
    </row>
    <row r="683" spans="1:12" x14ac:dyDescent="0.2">
      <c r="A683" s="2" t="s">
        <v>3</v>
      </c>
      <c r="B683" s="29">
        <v>42466</v>
      </c>
      <c r="C683" s="11">
        <v>41.747786641099999</v>
      </c>
      <c r="D683" s="11">
        <v>-71.384404158699994</v>
      </c>
      <c r="E683" s="8">
        <v>13.015000000000001</v>
      </c>
      <c r="F683" s="8">
        <v>2.0758802890800001</v>
      </c>
      <c r="G683" s="1"/>
      <c r="H683" s="1"/>
      <c r="I683" s="1"/>
      <c r="J683" s="1"/>
      <c r="K683" s="1"/>
      <c r="L683" s="1"/>
    </row>
    <row r="684" spans="1:12" x14ac:dyDescent="0.2">
      <c r="A684" s="2" t="s">
        <v>3</v>
      </c>
      <c r="B684" s="29">
        <v>42466</v>
      </c>
      <c r="C684" s="11">
        <v>41.747835474399999</v>
      </c>
      <c r="D684" s="11">
        <v>-71.384395658700001</v>
      </c>
      <c r="E684" s="8">
        <v>13.606</v>
      </c>
      <c r="F684" s="8">
        <v>2.7488369941699999</v>
      </c>
      <c r="G684" s="1"/>
      <c r="H684" s="1"/>
      <c r="I684" s="1"/>
      <c r="J684" s="1"/>
      <c r="K684" s="1"/>
      <c r="L684" s="1"/>
    </row>
    <row r="685" spans="1:12" x14ac:dyDescent="0.2">
      <c r="A685" s="2" t="s">
        <v>3</v>
      </c>
      <c r="B685" s="29">
        <v>42466</v>
      </c>
      <c r="C685" s="11">
        <v>41.747827974400003</v>
      </c>
      <c r="D685" s="11">
        <v>-71.384474325400006</v>
      </c>
      <c r="E685" s="8">
        <v>8.286999999999999</v>
      </c>
      <c r="F685" s="8">
        <v>2.5677680969200001</v>
      </c>
      <c r="G685" s="1"/>
      <c r="H685" s="1"/>
      <c r="I685" s="1"/>
      <c r="J685" s="1"/>
      <c r="K685" s="1"/>
      <c r="L685" s="1"/>
    </row>
    <row r="686" spans="1:12" x14ac:dyDescent="0.2">
      <c r="A686" s="2" t="s">
        <v>3</v>
      </c>
      <c r="B686" s="29">
        <v>42466</v>
      </c>
      <c r="C686" s="11">
        <v>41.747826307700002</v>
      </c>
      <c r="D686" s="11">
        <v>-71.3845718253</v>
      </c>
      <c r="E686" s="8">
        <v>4.4454999999999991</v>
      </c>
      <c r="F686" s="8">
        <v>2.1076996326400002</v>
      </c>
      <c r="G686" s="1"/>
      <c r="H686" s="1"/>
      <c r="I686" s="1"/>
      <c r="J686" s="1"/>
      <c r="K686" s="1"/>
      <c r="L686" s="1"/>
    </row>
    <row r="687" spans="1:12" x14ac:dyDescent="0.2">
      <c r="A687" s="2" t="s">
        <v>3</v>
      </c>
      <c r="B687" s="29">
        <v>42466</v>
      </c>
      <c r="C687" s="11">
        <v>41.747905974399998</v>
      </c>
      <c r="D687" s="11">
        <v>-71.384537158699999</v>
      </c>
      <c r="E687" s="8">
        <v>5.3320000000000007</v>
      </c>
      <c r="F687" s="8">
        <v>3.0096642971000001</v>
      </c>
      <c r="G687" s="1"/>
      <c r="H687" s="1"/>
      <c r="I687" s="1"/>
      <c r="J687" s="1"/>
      <c r="K687" s="1"/>
      <c r="L687" s="1"/>
    </row>
    <row r="688" spans="1:12" x14ac:dyDescent="0.2">
      <c r="A688" s="2" t="s">
        <v>3</v>
      </c>
      <c r="B688" s="29">
        <v>42466</v>
      </c>
      <c r="C688" s="11">
        <v>41.7479614744</v>
      </c>
      <c r="D688" s="11">
        <v>-71.384525325300004</v>
      </c>
      <c r="E688" s="8">
        <v>5.3320000000000007</v>
      </c>
      <c r="F688" s="8">
        <v>3.23333382607</v>
      </c>
      <c r="G688" s="1"/>
      <c r="H688" s="1"/>
      <c r="I688" s="1"/>
      <c r="J688" s="1"/>
      <c r="K688" s="1"/>
      <c r="L688" s="1"/>
    </row>
    <row r="689" spans="1:12" x14ac:dyDescent="0.2">
      <c r="A689" s="2" t="s">
        <v>3</v>
      </c>
      <c r="B689" s="29">
        <v>42466</v>
      </c>
      <c r="C689" s="11">
        <v>41.748005974400002</v>
      </c>
      <c r="D689" s="11">
        <v>-71.384484158700005</v>
      </c>
      <c r="E689" s="8">
        <v>8.7794999999999987</v>
      </c>
      <c r="F689" s="8">
        <v>3.24998021126</v>
      </c>
      <c r="G689" s="1"/>
      <c r="H689" s="1"/>
      <c r="I689" s="1"/>
      <c r="J689" s="1"/>
      <c r="K689" s="1"/>
      <c r="L689" s="1"/>
    </row>
    <row r="690" spans="1:12" x14ac:dyDescent="0.2">
      <c r="A690" s="2" t="s">
        <v>3</v>
      </c>
      <c r="B690" s="29">
        <v>42466</v>
      </c>
      <c r="C690" s="11">
        <v>41.747914141099997</v>
      </c>
      <c r="D690" s="11">
        <v>-71.384615825300003</v>
      </c>
      <c r="E690" s="8">
        <v>10.749499999999999</v>
      </c>
      <c r="F690" s="8">
        <v>2.7422902584100002</v>
      </c>
      <c r="G690" s="1"/>
      <c r="H690" s="1"/>
      <c r="I690" s="1"/>
      <c r="J690" s="1"/>
      <c r="K690" s="1"/>
      <c r="L690" s="1"/>
    </row>
    <row r="691" spans="1:12" x14ac:dyDescent="0.2">
      <c r="A691" s="2" t="s">
        <v>3</v>
      </c>
      <c r="B691" s="29">
        <v>42466</v>
      </c>
      <c r="C691" s="11">
        <v>41.748004807699999</v>
      </c>
      <c r="D691" s="11">
        <v>-71.384553325300004</v>
      </c>
      <c r="E691" s="8">
        <v>9.2719999999999985</v>
      </c>
      <c r="F691" s="8">
        <v>3.3007855415299998</v>
      </c>
      <c r="G691" s="1"/>
      <c r="H691" s="1"/>
      <c r="I691" s="1"/>
      <c r="J691" s="1"/>
      <c r="K691" s="1"/>
      <c r="L691" s="1"/>
    </row>
    <row r="692" spans="1:12" x14ac:dyDescent="0.2">
      <c r="A692" s="2" t="s">
        <v>3</v>
      </c>
      <c r="B692" s="29">
        <v>42466</v>
      </c>
      <c r="C692" s="11">
        <v>41.748073807700003</v>
      </c>
      <c r="D692" s="11">
        <v>-71.384542491999994</v>
      </c>
      <c r="E692" s="8">
        <v>12.227</v>
      </c>
      <c r="F692" s="8">
        <v>3.31334114075</v>
      </c>
      <c r="G692" s="1"/>
      <c r="H692" s="1"/>
      <c r="I692" s="1"/>
      <c r="J692" s="1"/>
      <c r="K692" s="1"/>
      <c r="L692" s="1"/>
    </row>
    <row r="693" spans="1:12" x14ac:dyDescent="0.2">
      <c r="A693" s="2" t="s">
        <v>3</v>
      </c>
      <c r="B693" s="29">
        <v>42466</v>
      </c>
      <c r="C693" s="11">
        <v>41.747973641000002</v>
      </c>
      <c r="D693" s="11">
        <v>-71.384663158600006</v>
      </c>
      <c r="E693" s="8">
        <v>14.984999999999999</v>
      </c>
      <c r="F693" s="8">
        <v>3.0281467437699998</v>
      </c>
      <c r="G693" s="1"/>
      <c r="H693" s="1"/>
      <c r="I693" s="1"/>
      <c r="J693" s="1"/>
      <c r="K693" s="1"/>
      <c r="L693" s="1"/>
    </row>
    <row r="694" spans="1:12" x14ac:dyDescent="0.2">
      <c r="A694" s="2" t="s">
        <v>3</v>
      </c>
      <c r="B694" s="29">
        <v>42466</v>
      </c>
      <c r="C694" s="11">
        <v>41.748119140999997</v>
      </c>
      <c r="D694" s="11">
        <v>-71.384727158600001</v>
      </c>
      <c r="E694" s="8">
        <v>14.788</v>
      </c>
      <c r="F694" s="8">
        <v>3.36531257629</v>
      </c>
      <c r="G694" s="1"/>
      <c r="H694" s="1"/>
      <c r="I694" s="1"/>
      <c r="J694" s="1"/>
      <c r="K694" s="1"/>
      <c r="L694" s="1"/>
    </row>
    <row r="695" spans="1:12" x14ac:dyDescent="0.2">
      <c r="A695" s="2" t="s">
        <v>3</v>
      </c>
      <c r="B695" s="29">
        <v>42466</v>
      </c>
      <c r="C695" s="11">
        <v>41.7479131411</v>
      </c>
      <c r="D695" s="11">
        <v>-71.384695658599995</v>
      </c>
      <c r="E695" s="8">
        <v>10.059999999999999</v>
      </c>
      <c r="F695" s="8">
        <v>2.7209610939000002</v>
      </c>
      <c r="G695" s="1"/>
      <c r="H695" s="1"/>
      <c r="I695" s="1"/>
      <c r="J695" s="1"/>
      <c r="K695" s="1"/>
      <c r="L695" s="1"/>
    </row>
    <row r="696" spans="1:12" x14ac:dyDescent="0.2">
      <c r="A696" s="2" t="s">
        <v>3</v>
      </c>
      <c r="B696" s="29">
        <v>42466</v>
      </c>
      <c r="C696" s="11">
        <v>41.747824141099997</v>
      </c>
      <c r="D696" s="11">
        <v>-71.384738491899995</v>
      </c>
      <c r="E696" s="8">
        <v>7.3019999999999996</v>
      </c>
      <c r="F696" s="8">
        <v>1.87236487865</v>
      </c>
      <c r="G696" s="1"/>
      <c r="H696" s="1"/>
      <c r="I696" s="1"/>
      <c r="J696" s="1"/>
      <c r="K696" s="1"/>
      <c r="L696" s="1"/>
    </row>
    <row r="697" spans="1:12" x14ac:dyDescent="0.2">
      <c r="A697" s="2" t="s">
        <v>3</v>
      </c>
      <c r="B697" s="29">
        <v>42466</v>
      </c>
      <c r="C697" s="11">
        <v>41.747917474399998</v>
      </c>
      <c r="D697" s="11">
        <v>-71.384806658599999</v>
      </c>
      <c r="E697" s="8">
        <v>8.7794999999999987</v>
      </c>
      <c r="F697" s="8">
        <v>2.6625757217400001</v>
      </c>
      <c r="G697" s="1"/>
      <c r="H697" s="1"/>
      <c r="I697" s="1"/>
      <c r="J697" s="1"/>
      <c r="K697" s="1"/>
      <c r="L697" s="1"/>
    </row>
    <row r="698" spans="1:12" x14ac:dyDescent="0.2">
      <c r="A698" s="2" t="s">
        <v>3</v>
      </c>
      <c r="B698" s="29">
        <v>42466</v>
      </c>
      <c r="C698" s="11">
        <v>41.748105641000002</v>
      </c>
      <c r="D698" s="11">
        <v>-71.384850658600001</v>
      </c>
      <c r="E698" s="8">
        <v>15.576000000000001</v>
      </c>
      <c r="F698" s="8">
        <v>3.18404459953</v>
      </c>
      <c r="G698" s="1"/>
      <c r="H698" s="1"/>
      <c r="I698" s="1"/>
      <c r="J698" s="1"/>
      <c r="K698" s="1"/>
      <c r="L698" s="1"/>
    </row>
    <row r="699" spans="1:12" x14ac:dyDescent="0.2">
      <c r="A699" s="2" t="s">
        <v>3</v>
      </c>
      <c r="B699" s="29">
        <v>42466</v>
      </c>
      <c r="C699" s="11">
        <v>41.747990141099997</v>
      </c>
      <c r="D699" s="11">
        <v>-71.384878158600003</v>
      </c>
      <c r="E699" s="8">
        <v>13.704499999999999</v>
      </c>
      <c r="F699" s="8">
        <v>2.9430530071300001</v>
      </c>
      <c r="G699" s="1"/>
      <c r="H699" s="1"/>
      <c r="I699" s="1"/>
      <c r="J699" s="1"/>
      <c r="K699" s="1"/>
      <c r="L699" s="1"/>
    </row>
    <row r="700" spans="1:12" x14ac:dyDescent="0.2">
      <c r="A700" s="2" t="s">
        <v>3</v>
      </c>
      <c r="B700" s="29">
        <v>42466</v>
      </c>
      <c r="C700" s="11">
        <v>41.747902307700002</v>
      </c>
      <c r="D700" s="11">
        <v>-71.384899325199996</v>
      </c>
      <c r="E700" s="8">
        <v>10.355499999999999</v>
      </c>
      <c r="F700" s="8">
        <v>2.2268221378300002</v>
      </c>
      <c r="G700" s="1"/>
      <c r="H700" s="1"/>
      <c r="I700" s="1"/>
      <c r="J700" s="1"/>
      <c r="K700" s="1"/>
      <c r="L700" s="1"/>
    </row>
    <row r="701" spans="1:12" x14ac:dyDescent="0.2">
      <c r="A701" s="2" t="s">
        <v>3</v>
      </c>
      <c r="B701" s="29">
        <v>42466</v>
      </c>
      <c r="C701" s="11">
        <v>41.747942474399999</v>
      </c>
      <c r="D701" s="11">
        <v>-71.384981325200002</v>
      </c>
      <c r="E701" s="8">
        <v>10.847999999999999</v>
      </c>
      <c r="F701" s="8">
        <v>2.1170072555499999</v>
      </c>
      <c r="G701" s="1"/>
      <c r="H701" s="1"/>
      <c r="I701" s="1"/>
      <c r="J701" s="1"/>
      <c r="K701" s="1"/>
      <c r="L701" s="1"/>
    </row>
    <row r="702" spans="1:12" x14ac:dyDescent="0.2">
      <c r="A702" s="2" t="s">
        <v>3</v>
      </c>
      <c r="B702" s="29">
        <v>42466</v>
      </c>
      <c r="C702" s="11">
        <v>41.748023974399999</v>
      </c>
      <c r="D702" s="11">
        <v>-71.385042991800006</v>
      </c>
      <c r="E702" s="8">
        <v>17.152000000000001</v>
      </c>
      <c r="F702" s="8">
        <v>2.5597574710800002</v>
      </c>
      <c r="G702" s="1"/>
      <c r="H702" s="1"/>
      <c r="I702" s="1"/>
      <c r="J702" s="1"/>
      <c r="K702" s="1"/>
      <c r="L702" s="1"/>
    </row>
    <row r="703" spans="1:12" x14ac:dyDescent="0.2">
      <c r="A703" s="2" t="s">
        <v>3</v>
      </c>
      <c r="B703" s="29">
        <v>42466</v>
      </c>
      <c r="C703" s="11">
        <v>41.7480064744</v>
      </c>
      <c r="D703" s="11">
        <v>-71.384936158499997</v>
      </c>
      <c r="E703" s="8">
        <v>13.5075</v>
      </c>
      <c r="F703" s="8">
        <v>2.7028148174300002</v>
      </c>
      <c r="G703" s="1"/>
      <c r="H703" s="1"/>
      <c r="I703" s="1"/>
      <c r="J703" s="1"/>
      <c r="K703" s="1"/>
      <c r="L703" s="1"/>
    </row>
    <row r="704" spans="1:12" x14ac:dyDescent="0.2">
      <c r="A704" s="2" t="s">
        <v>3</v>
      </c>
      <c r="B704" s="29">
        <v>42466</v>
      </c>
      <c r="C704" s="11">
        <v>41.7480149744</v>
      </c>
      <c r="D704" s="11">
        <v>-71.384759825299994</v>
      </c>
      <c r="E704" s="8">
        <v>11.1435</v>
      </c>
      <c r="F704" s="8">
        <v>3.2295043468500002</v>
      </c>
      <c r="G704" s="1"/>
      <c r="H704" s="1"/>
      <c r="I704" s="1"/>
      <c r="J704" s="1"/>
      <c r="K704" s="1"/>
      <c r="L704" s="1"/>
    </row>
    <row r="705" spans="1:12" x14ac:dyDescent="0.2">
      <c r="A705" s="2" t="s">
        <v>3</v>
      </c>
      <c r="B705" s="29">
        <v>42466</v>
      </c>
      <c r="C705" s="11">
        <v>41.747937141000001</v>
      </c>
      <c r="D705" s="11">
        <v>-71.384625158600002</v>
      </c>
      <c r="E705" s="8">
        <v>14.196999999999999</v>
      </c>
      <c r="F705" s="8">
        <v>2.96305775642</v>
      </c>
      <c r="G705" s="1"/>
      <c r="H705" s="1"/>
      <c r="I705" s="1"/>
      <c r="J705" s="1"/>
      <c r="K705" s="1"/>
      <c r="L705" s="1"/>
    </row>
    <row r="706" spans="1:12" x14ac:dyDescent="0.2">
      <c r="A706" s="2" t="s">
        <v>3</v>
      </c>
      <c r="B706" s="29">
        <v>42494</v>
      </c>
      <c r="C706" s="11">
        <v>41.747682474400001</v>
      </c>
      <c r="D706" s="11">
        <v>-71.384169825499995</v>
      </c>
      <c r="E706" s="8">
        <v>7.1481999999999992</v>
      </c>
      <c r="F706" s="8">
        <v>2.0154325962100001</v>
      </c>
      <c r="G706" s="1"/>
      <c r="H706" s="1"/>
      <c r="I706" s="1"/>
      <c r="J706" s="1"/>
      <c r="K706" s="1"/>
      <c r="L706" s="1"/>
    </row>
    <row r="707" spans="1:12" x14ac:dyDescent="0.2">
      <c r="A707" s="2" t="s">
        <v>3</v>
      </c>
      <c r="B707" s="29">
        <v>42494</v>
      </c>
      <c r="C707" s="11">
        <v>41.747732474400003</v>
      </c>
      <c r="D707" s="11">
        <v>-71.384202825499997</v>
      </c>
      <c r="E707" s="8">
        <v>6.6607000000000003</v>
      </c>
      <c r="F707" s="8">
        <v>2.58469748497</v>
      </c>
      <c r="G707" s="1"/>
      <c r="H707" s="1"/>
      <c r="I707" s="1"/>
      <c r="J707" s="1"/>
      <c r="K707" s="1"/>
      <c r="L707" s="1"/>
    </row>
    <row r="708" spans="1:12" x14ac:dyDescent="0.2">
      <c r="A708" s="2" t="s">
        <v>3</v>
      </c>
      <c r="B708" s="29">
        <v>42494</v>
      </c>
      <c r="C708" s="11">
        <v>41.747733141099999</v>
      </c>
      <c r="D708" s="11">
        <v>-71.384269492100003</v>
      </c>
      <c r="E708" s="8">
        <v>7.8606999999999996</v>
      </c>
      <c r="F708" s="8">
        <v>2.33323550224</v>
      </c>
      <c r="G708" s="1"/>
      <c r="H708" s="1"/>
      <c r="I708" s="1"/>
      <c r="J708" s="1"/>
      <c r="K708" s="1"/>
      <c r="L708" s="1"/>
    </row>
    <row r="709" spans="1:12" x14ac:dyDescent="0.2">
      <c r="A709" s="2" t="s">
        <v>3</v>
      </c>
      <c r="B709" s="29">
        <v>42494</v>
      </c>
      <c r="C709" s="11">
        <v>41.747750141099999</v>
      </c>
      <c r="D709" s="11">
        <v>-71.384290658799998</v>
      </c>
      <c r="E709" s="8">
        <v>8.3856999999999999</v>
      </c>
      <c r="F709" s="8">
        <v>2.4735569953900001</v>
      </c>
      <c r="G709" s="1"/>
      <c r="H709" s="1"/>
      <c r="I709" s="1"/>
      <c r="J709" s="1"/>
      <c r="K709" s="1"/>
      <c r="L709" s="1"/>
    </row>
    <row r="710" spans="1:12" x14ac:dyDescent="0.2">
      <c r="A710" s="2" t="s">
        <v>3</v>
      </c>
      <c r="B710" s="29">
        <v>42494</v>
      </c>
      <c r="C710" s="11">
        <v>41.747765474399998</v>
      </c>
      <c r="D710" s="11">
        <v>-71.384358492100006</v>
      </c>
      <c r="E710" s="8">
        <v>8.3856999999999999</v>
      </c>
      <c r="F710" s="8">
        <v>1.8837821483599999</v>
      </c>
      <c r="G710" s="1"/>
      <c r="H710" s="1"/>
      <c r="I710" s="1"/>
      <c r="J710" s="1"/>
      <c r="K710" s="1"/>
      <c r="L710" s="1"/>
    </row>
    <row r="711" spans="1:12" x14ac:dyDescent="0.2">
      <c r="A711" s="2" t="s">
        <v>3</v>
      </c>
      <c r="B711" s="29">
        <v>42494</v>
      </c>
      <c r="C711" s="11">
        <v>41.747787641099997</v>
      </c>
      <c r="D711" s="11">
        <v>-71.384355992099998</v>
      </c>
      <c r="E711" s="8">
        <v>7.0357000000000003</v>
      </c>
      <c r="F711" s="8">
        <v>2.5506646633100001</v>
      </c>
      <c r="G711" s="1"/>
      <c r="H711" s="1"/>
      <c r="I711" s="1"/>
      <c r="J711" s="1"/>
      <c r="K711" s="1"/>
      <c r="L711" s="1"/>
    </row>
    <row r="712" spans="1:12" x14ac:dyDescent="0.2">
      <c r="A712" s="2" t="s">
        <v>3</v>
      </c>
      <c r="B712" s="29">
        <v>42494</v>
      </c>
      <c r="C712" s="11">
        <v>41.747803307700003</v>
      </c>
      <c r="D712" s="11">
        <v>-71.384441325400005</v>
      </c>
      <c r="E712" s="8">
        <v>8.0856999999999992</v>
      </c>
      <c r="F712" s="8">
        <v>2.0612530708299999</v>
      </c>
      <c r="G712" s="1"/>
      <c r="H712" s="1"/>
      <c r="I712" s="1"/>
      <c r="J712" s="1"/>
      <c r="K712" s="1"/>
      <c r="L712" s="1"/>
    </row>
    <row r="713" spans="1:12" x14ac:dyDescent="0.2">
      <c r="A713" s="2" t="s">
        <v>3</v>
      </c>
      <c r="B713" s="29">
        <v>42494</v>
      </c>
      <c r="C713" s="11">
        <v>41.747834474400001</v>
      </c>
      <c r="D713" s="11">
        <v>-71.384463158700001</v>
      </c>
      <c r="E713" s="8">
        <v>9.6981999999999999</v>
      </c>
      <c r="F713" s="8">
        <v>2.58916687965</v>
      </c>
      <c r="G713" s="1"/>
      <c r="H713" s="1"/>
      <c r="I713" s="1"/>
      <c r="J713" s="1"/>
      <c r="K713" s="1"/>
      <c r="L713" s="1"/>
    </row>
    <row r="714" spans="1:12" x14ac:dyDescent="0.2">
      <c r="A714" s="2" t="s">
        <v>3</v>
      </c>
      <c r="B714" s="29">
        <v>42494</v>
      </c>
      <c r="C714" s="11">
        <v>41.747879307700003</v>
      </c>
      <c r="D714" s="11">
        <v>-71.384485991999995</v>
      </c>
      <c r="E714" s="8">
        <v>10.2607</v>
      </c>
      <c r="F714" s="8">
        <v>3.01092123985</v>
      </c>
      <c r="G714" s="1"/>
      <c r="H714" s="1"/>
      <c r="I714" s="1"/>
      <c r="J714" s="1"/>
      <c r="K714" s="1"/>
      <c r="L714" s="1"/>
    </row>
    <row r="715" spans="1:12" x14ac:dyDescent="0.2">
      <c r="A715" s="2" t="s">
        <v>3</v>
      </c>
      <c r="B715" s="29">
        <v>42494</v>
      </c>
      <c r="C715" s="11">
        <v>41.7479164744</v>
      </c>
      <c r="D715" s="11">
        <v>-71.384428825399993</v>
      </c>
      <c r="E715" s="8">
        <v>10.560700000000001</v>
      </c>
      <c r="F715" s="8">
        <v>3.09290599823</v>
      </c>
      <c r="G715" s="1"/>
      <c r="H715" s="1"/>
      <c r="I715" s="1"/>
      <c r="J715" s="1"/>
      <c r="K715" s="1"/>
      <c r="L715" s="1"/>
    </row>
    <row r="716" spans="1:12" x14ac:dyDescent="0.2">
      <c r="A716" s="2" t="s">
        <v>3</v>
      </c>
      <c r="B716" s="29">
        <v>42494</v>
      </c>
      <c r="C716" s="11">
        <v>41.747927640999997</v>
      </c>
      <c r="D716" s="11">
        <v>-71.384510825299998</v>
      </c>
      <c r="E716" s="8">
        <v>10.898199999999999</v>
      </c>
      <c r="F716" s="8">
        <v>3.1566324234000001</v>
      </c>
      <c r="G716" s="1"/>
      <c r="H716" s="1"/>
      <c r="I716" s="1"/>
      <c r="J716" s="1"/>
      <c r="K716" s="1"/>
      <c r="L716" s="1"/>
    </row>
    <row r="717" spans="1:12" x14ac:dyDescent="0.2">
      <c r="A717" s="2" t="s">
        <v>3</v>
      </c>
      <c r="B717" s="29">
        <v>42494</v>
      </c>
      <c r="C717" s="11">
        <v>41.747883807699999</v>
      </c>
      <c r="D717" s="11">
        <v>-71.384590325299996</v>
      </c>
      <c r="E717" s="8">
        <v>10.148199999999999</v>
      </c>
      <c r="F717" s="8">
        <v>2.57841897011</v>
      </c>
      <c r="G717" s="1"/>
      <c r="H717" s="1"/>
      <c r="I717" s="1"/>
      <c r="J717" s="1"/>
      <c r="K717" s="1"/>
      <c r="L717" s="1"/>
    </row>
    <row r="718" spans="1:12" x14ac:dyDescent="0.2">
      <c r="A718" s="2" t="s">
        <v>3</v>
      </c>
      <c r="B718" s="29">
        <v>42494</v>
      </c>
      <c r="C718" s="11">
        <v>41.748011807700003</v>
      </c>
      <c r="D718" s="11">
        <v>-71.384518991999997</v>
      </c>
      <c r="E718" s="8">
        <v>9.9606999999999992</v>
      </c>
      <c r="F718" s="8">
        <v>3.2671115398400001</v>
      </c>
      <c r="G718" s="1"/>
      <c r="H718" s="1"/>
      <c r="I718" s="1"/>
      <c r="J718" s="1"/>
      <c r="K718" s="1"/>
      <c r="L718" s="1"/>
    </row>
    <row r="719" spans="1:12" x14ac:dyDescent="0.2">
      <c r="A719" s="2" t="s">
        <v>3</v>
      </c>
      <c r="B719" s="29">
        <v>42494</v>
      </c>
      <c r="C719" s="11">
        <v>41.748054641000003</v>
      </c>
      <c r="D719" s="11">
        <v>-71.384479658700002</v>
      </c>
      <c r="E719" s="8">
        <v>7.7481999999999989</v>
      </c>
      <c r="F719" s="8">
        <v>3.2693362235999999</v>
      </c>
      <c r="G719" s="1"/>
      <c r="H719" s="1"/>
      <c r="I719" s="1"/>
      <c r="J719" s="1"/>
      <c r="K719" s="1"/>
      <c r="L719" s="1"/>
    </row>
    <row r="720" spans="1:12" x14ac:dyDescent="0.2">
      <c r="A720" s="2" t="s">
        <v>3</v>
      </c>
      <c r="B720" s="29">
        <v>42494</v>
      </c>
      <c r="C720" s="11">
        <v>41.748094974300002</v>
      </c>
      <c r="D720" s="11">
        <v>-71.384541991999996</v>
      </c>
      <c r="E720" s="8">
        <v>9.1356999999999999</v>
      </c>
      <c r="F720" s="8">
        <v>3.3246040344200001</v>
      </c>
      <c r="G720" s="1"/>
      <c r="H720" s="1"/>
      <c r="I720" s="1"/>
      <c r="J720" s="1"/>
      <c r="K720" s="1"/>
      <c r="L720" s="1"/>
    </row>
    <row r="721" spans="1:12" x14ac:dyDescent="0.2">
      <c r="A721" s="2" t="s">
        <v>3</v>
      </c>
      <c r="B721" s="29">
        <v>42494</v>
      </c>
      <c r="C721" s="11">
        <v>41.7480254743</v>
      </c>
      <c r="D721" s="11">
        <v>-71.384637825300004</v>
      </c>
      <c r="E721" s="8">
        <v>7.5606999999999989</v>
      </c>
      <c r="F721" s="8">
        <v>3.1696691513099999</v>
      </c>
      <c r="G721" s="1"/>
      <c r="H721" s="1"/>
      <c r="I721" s="1"/>
      <c r="J721" s="1"/>
      <c r="K721" s="1"/>
      <c r="L721" s="1"/>
    </row>
    <row r="722" spans="1:12" x14ac:dyDescent="0.2">
      <c r="A722" s="2" t="s">
        <v>3</v>
      </c>
      <c r="B722" s="29">
        <v>42494</v>
      </c>
      <c r="C722" s="11">
        <v>41.748038641000001</v>
      </c>
      <c r="D722" s="11">
        <v>-71.384620158600001</v>
      </c>
      <c r="E722" s="8">
        <v>8.0106999999999999</v>
      </c>
      <c r="F722" s="8">
        <v>3.2472259998299999</v>
      </c>
      <c r="G722" s="1"/>
      <c r="H722" s="1"/>
      <c r="I722" s="1"/>
      <c r="J722" s="1"/>
      <c r="K722" s="1"/>
      <c r="L722" s="1"/>
    </row>
    <row r="723" spans="1:12" x14ac:dyDescent="0.2">
      <c r="A723" s="2" t="s">
        <v>3</v>
      </c>
      <c r="B723" s="29">
        <v>42494</v>
      </c>
      <c r="C723" s="11">
        <v>41.7481313077</v>
      </c>
      <c r="D723" s="11">
        <v>-71.384703158600004</v>
      </c>
      <c r="E723" s="8">
        <v>6.2481999999999998</v>
      </c>
      <c r="F723" s="8">
        <v>3.3292815685299999</v>
      </c>
      <c r="G723" s="1"/>
      <c r="H723" s="1"/>
      <c r="I723" s="1"/>
      <c r="J723" s="1"/>
      <c r="K723" s="1"/>
      <c r="L723" s="1"/>
    </row>
    <row r="724" spans="1:12" x14ac:dyDescent="0.2">
      <c r="A724" s="2" t="s">
        <v>3</v>
      </c>
      <c r="B724" s="29">
        <v>42494</v>
      </c>
      <c r="C724" s="11">
        <v>41.7480328077</v>
      </c>
      <c r="D724" s="11">
        <v>-71.384667492000005</v>
      </c>
      <c r="E724" s="8">
        <v>6.7356999999999996</v>
      </c>
      <c r="F724" s="8">
        <v>3.1876015663100001</v>
      </c>
      <c r="G724" s="1"/>
      <c r="H724" s="1"/>
      <c r="I724" s="1"/>
      <c r="J724" s="1"/>
      <c r="K724" s="1"/>
      <c r="L724" s="1"/>
    </row>
    <row r="725" spans="1:12" x14ac:dyDescent="0.2">
      <c r="A725" s="2" t="s">
        <v>3</v>
      </c>
      <c r="B725" s="29">
        <v>42494</v>
      </c>
      <c r="C725" s="11">
        <v>41.747939307700001</v>
      </c>
      <c r="D725" s="11">
        <v>-71.384684658599994</v>
      </c>
      <c r="E725" s="8">
        <v>9.0231999999999992</v>
      </c>
      <c r="F725" s="8">
        <v>2.82490921021</v>
      </c>
      <c r="G725" s="1"/>
      <c r="H725" s="1"/>
      <c r="I725" s="1"/>
      <c r="J725" s="1"/>
      <c r="K725" s="1"/>
      <c r="L725" s="1"/>
    </row>
    <row r="726" spans="1:12" x14ac:dyDescent="0.2">
      <c r="A726" s="2" t="s">
        <v>3</v>
      </c>
      <c r="B726" s="29">
        <v>42494</v>
      </c>
      <c r="C726" s="11">
        <v>41.747897307700001</v>
      </c>
      <c r="D726" s="11">
        <v>-71.384690658599993</v>
      </c>
      <c r="E726" s="8">
        <v>10.4482</v>
      </c>
      <c r="F726" s="8">
        <v>2.4148926734899998</v>
      </c>
      <c r="G726" s="1"/>
      <c r="H726" s="1"/>
      <c r="I726" s="1"/>
      <c r="J726" s="1"/>
      <c r="K726" s="1"/>
      <c r="L726" s="1"/>
    </row>
    <row r="727" spans="1:12" x14ac:dyDescent="0.2">
      <c r="A727" s="2" t="s">
        <v>3</v>
      </c>
      <c r="B727" s="29">
        <v>42494</v>
      </c>
      <c r="C727" s="11">
        <v>41.747837474400001</v>
      </c>
      <c r="D727" s="11">
        <v>-71.384766325300006</v>
      </c>
      <c r="E727" s="8">
        <v>10.0732</v>
      </c>
      <c r="F727" s="8">
        <v>2.0934665203099998</v>
      </c>
      <c r="G727" s="1"/>
      <c r="H727" s="1"/>
      <c r="I727" s="1"/>
      <c r="J727" s="1"/>
      <c r="K727" s="1"/>
      <c r="L727" s="1"/>
    </row>
    <row r="728" spans="1:12" x14ac:dyDescent="0.2">
      <c r="A728" s="2" t="s">
        <v>3</v>
      </c>
      <c r="B728" s="29">
        <v>42494</v>
      </c>
      <c r="C728" s="11">
        <v>41.747875474399997</v>
      </c>
      <c r="D728" s="11">
        <v>-71.384789825300004</v>
      </c>
      <c r="E728" s="8">
        <v>9.8856999999999999</v>
      </c>
      <c r="F728" s="8">
        <v>2.3556985855099999</v>
      </c>
      <c r="G728" s="1"/>
      <c r="H728" s="1"/>
      <c r="I728" s="1"/>
      <c r="J728" s="1"/>
      <c r="K728" s="1"/>
      <c r="L728" s="1"/>
    </row>
    <row r="729" spans="1:12" x14ac:dyDescent="0.2">
      <c r="A729" s="2" t="s">
        <v>3</v>
      </c>
      <c r="B729" s="29">
        <v>42494</v>
      </c>
      <c r="C729" s="11">
        <v>41.748009974399999</v>
      </c>
      <c r="D729" s="11">
        <v>-71.384832158600005</v>
      </c>
      <c r="E729" s="8">
        <v>8.1231999999999989</v>
      </c>
      <c r="F729" s="8">
        <v>3.1349091529800002</v>
      </c>
      <c r="G729" s="1"/>
      <c r="H729" s="1"/>
      <c r="I729" s="1"/>
      <c r="J729" s="1"/>
      <c r="K729" s="1"/>
      <c r="L729" s="1"/>
    </row>
    <row r="730" spans="1:12" x14ac:dyDescent="0.2">
      <c r="A730" s="2" t="s">
        <v>3</v>
      </c>
      <c r="B730" s="29">
        <v>42494</v>
      </c>
      <c r="C730" s="11">
        <v>41.748084474400002</v>
      </c>
      <c r="D730" s="11">
        <v>-71.384883325199993</v>
      </c>
      <c r="E730" s="8">
        <v>7.2606999999999999</v>
      </c>
      <c r="F730" s="8">
        <v>3.2042257785800001</v>
      </c>
      <c r="G730" s="1"/>
      <c r="H730" s="1"/>
      <c r="I730" s="1"/>
      <c r="J730" s="1"/>
      <c r="K730" s="1"/>
      <c r="L730" s="1"/>
    </row>
    <row r="731" spans="1:12" x14ac:dyDescent="0.2">
      <c r="A731" s="2" t="s">
        <v>3</v>
      </c>
      <c r="B731" s="29">
        <v>42494</v>
      </c>
      <c r="C731" s="11">
        <v>41.747962807699999</v>
      </c>
      <c r="D731" s="11">
        <v>-71.384856991899994</v>
      </c>
      <c r="E731" s="8">
        <v>7.2606999999999999</v>
      </c>
      <c r="F731" s="8">
        <v>2.8630721569099999</v>
      </c>
      <c r="G731" s="1"/>
      <c r="H731" s="1"/>
      <c r="I731" s="1"/>
      <c r="J731" s="1"/>
      <c r="K731" s="1"/>
      <c r="L731" s="1"/>
    </row>
    <row r="732" spans="1:12" x14ac:dyDescent="0.2">
      <c r="A732" s="2" t="s">
        <v>3</v>
      </c>
      <c r="B732" s="29">
        <v>42494</v>
      </c>
      <c r="C732" s="11">
        <v>41.747880974399997</v>
      </c>
      <c r="D732" s="11">
        <v>-71.384939825199993</v>
      </c>
      <c r="E732" s="8">
        <v>8.4606999999999992</v>
      </c>
      <c r="F732" s="8">
        <v>2.2027428150200001</v>
      </c>
      <c r="G732" s="1"/>
      <c r="H732" s="1"/>
      <c r="I732" s="1"/>
      <c r="J732" s="1"/>
      <c r="K732" s="1"/>
      <c r="L732" s="1"/>
    </row>
    <row r="733" spans="1:12" x14ac:dyDescent="0.2">
      <c r="A733" s="2" t="s">
        <v>3</v>
      </c>
      <c r="B733" s="29">
        <v>42494</v>
      </c>
      <c r="C733" s="11">
        <v>41.747984974399998</v>
      </c>
      <c r="D733" s="11">
        <v>-71.385018491799997</v>
      </c>
      <c r="E733" s="8">
        <v>6.9981999999999989</v>
      </c>
      <c r="F733" s="8">
        <v>2.2589492797899999</v>
      </c>
      <c r="G733" s="1"/>
      <c r="H733" s="1"/>
      <c r="I733" s="1"/>
      <c r="J733" s="1"/>
      <c r="K733" s="1"/>
      <c r="L733" s="1"/>
    </row>
    <row r="734" spans="1:12" x14ac:dyDescent="0.2">
      <c r="A734" s="2" t="s">
        <v>3</v>
      </c>
      <c r="B734" s="29">
        <v>42494</v>
      </c>
      <c r="C734" s="11">
        <v>41.748099307700002</v>
      </c>
      <c r="D734" s="11">
        <v>-71.385043158499997</v>
      </c>
      <c r="E734" s="8">
        <v>5.6481999999999992</v>
      </c>
      <c r="F734" s="8">
        <v>2.9839134216300001</v>
      </c>
      <c r="G734" s="1"/>
      <c r="H734" s="1"/>
      <c r="I734" s="1"/>
      <c r="J734" s="1"/>
      <c r="K734" s="1"/>
      <c r="L734" s="1"/>
    </row>
    <row r="735" spans="1:12" x14ac:dyDescent="0.2">
      <c r="A735" s="2" t="s">
        <v>3</v>
      </c>
      <c r="B735" s="29">
        <v>42494</v>
      </c>
      <c r="C735" s="11">
        <v>41.7480888077</v>
      </c>
      <c r="D735" s="11">
        <v>-71.384898991900002</v>
      </c>
      <c r="E735" s="8">
        <v>6.3981999999999992</v>
      </c>
      <c r="F735" s="8">
        <v>3.2056021690400001</v>
      </c>
      <c r="G735" s="1"/>
      <c r="H735" s="1"/>
      <c r="I735" s="1"/>
      <c r="J735" s="1"/>
      <c r="K735" s="1"/>
      <c r="L735" s="1"/>
    </row>
    <row r="736" spans="1:12" x14ac:dyDescent="0.2">
      <c r="A736" s="2" t="s">
        <v>3</v>
      </c>
      <c r="B736" s="29">
        <v>42494</v>
      </c>
      <c r="C736" s="11">
        <v>41.748015141099998</v>
      </c>
      <c r="D736" s="11">
        <v>-71.384784658599997</v>
      </c>
      <c r="E736" s="8">
        <v>7.9356999999999989</v>
      </c>
      <c r="F736" s="8">
        <v>3.2000951767000001</v>
      </c>
      <c r="G736" s="1"/>
      <c r="H736" s="1"/>
      <c r="I736" s="1"/>
      <c r="J736" s="1"/>
      <c r="K736" s="1"/>
      <c r="L736" s="1"/>
    </row>
    <row r="737" spans="1:12" x14ac:dyDescent="0.2">
      <c r="A737" s="2" t="s">
        <v>3</v>
      </c>
      <c r="B737" s="29">
        <v>42494</v>
      </c>
      <c r="C737" s="11">
        <v>41.7479398077</v>
      </c>
      <c r="D737" s="11">
        <v>-71.384604992000007</v>
      </c>
      <c r="E737" s="8">
        <v>8.0106999999999999</v>
      </c>
      <c r="F737" s="8">
        <v>3.0698249340100001</v>
      </c>
      <c r="G737" s="1"/>
      <c r="H737" s="1"/>
      <c r="I737" s="1"/>
      <c r="J737" s="1"/>
      <c r="K737" s="1"/>
      <c r="L737" s="1"/>
    </row>
    <row r="738" spans="1:12" x14ac:dyDescent="0.2">
      <c r="A738" s="2" t="s">
        <v>3</v>
      </c>
      <c r="B738" s="29">
        <v>42522</v>
      </c>
      <c r="C738" s="11">
        <v>41.747670474400003</v>
      </c>
      <c r="D738" s="11">
        <v>-71.384168825499998</v>
      </c>
      <c r="E738" s="8">
        <v>7.3672000000000004</v>
      </c>
      <c r="F738" s="8">
        <v>1.87559056282</v>
      </c>
      <c r="G738" s="1"/>
      <c r="H738" s="1"/>
      <c r="I738" s="1"/>
      <c r="J738" s="1"/>
      <c r="K738" s="1"/>
      <c r="L738" s="1"/>
    </row>
    <row r="739" spans="1:12" x14ac:dyDescent="0.2">
      <c r="A739" s="2" t="s">
        <v>3</v>
      </c>
      <c r="B739" s="29">
        <v>42522</v>
      </c>
      <c r="C739" s="11">
        <v>41.7477309744</v>
      </c>
      <c r="D739" s="11">
        <v>-71.384206492100006</v>
      </c>
      <c r="E739" s="8">
        <v>6.8751999999999995</v>
      </c>
      <c r="F739" s="8">
        <v>2.62044239044</v>
      </c>
      <c r="G739" s="1"/>
      <c r="H739" s="1"/>
      <c r="I739" s="1"/>
      <c r="J739" s="1"/>
      <c r="K739" s="1"/>
      <c r="L739" s="1"/>
    </row>
    <row r="740" spans="1:12" x14ac:dyDescent="0.2">
      <c r="A740" s="2" t="s">
        <v>3</v>
      </c>
      <c r="B740" s="29">
        <v>42522</v>
      </c>
      <c r="C740" s="11">
        <v>41.747707474400002</v>
      </c>
      <c r="D740" s="11">
        <v>-71.384307158799999</v>
      </c>
      <c r="E740" s="8">
        <v>8.974400000000001</v>
      </c>
      <c r="F740" s="8">
        <v>1.75471031666</v>
      </c>
      <c r="G740" s="1"/>
      <c r="H740" s="1"/>
      <c r="I740" s="1"/>
      <c r="J740" s="1"/>
      <c r="K740" s="1"/>
      <c r="L740" s="1"/>
    </row>
    <row r="741" spans="1:12" x14ac:dyDescent="0.2">
      <c r="A741" s="2" t="s">
        <v>3</v>
      </c>
      <c r="B741" s="29">
        <v>42522</v>
      </c>
      <c r="C741" s="11">
        <v>41.747767141099999</v>
      </c>
      <c r="D741" s="11">
        <v>-71.384332158700005</v>
      </c>
      <c r="E741" s="8">
        <v>8.8760000000000012</v>
      </c>
      <c r="F741" s="8">
        <v>2.3107993602799999</v>
      </c>
      <c r="G741" s="1"/>
      <c r="H741" s="1"/>
      <c r="I741" s="1"/>
      <c r="J741" s="1"/>
      <c r="K741" s="1"/>
      <c r="L741" s="1"/>
    </row>
    <row r="742" spans="1:12" x14ac:dyDescent="0.2">
      <c r="A742" s="2" t="s">
        <v>3</v>
      </c>
      <c r="B742" s="29">
        <v>42522</v>
      </c>
      <c r="C742" s="11">
        <v>41.747766141100001</v>
      </c>
      <c r="D742" s="11">
        <v>-71.384399992100001</v>
      </c>
      <c r="E742" s="8">
        <v>8.548</v>
      </c>
      <c r="F742" s="8">
        <v>1.85539460182</v>
      </c>
      <c r="G742" s="1"/>
      <c r="H742" s="1"/>
      <c r="I742" s="1"/>
      <c r="J742" s="1"/>
      <c r="K742" s="1"/>
      <c r="L742" s="1"/>
    </row>
    <row r="743" spans="1:12" x14ac:dyDescent="0.2">
      <c r="A743" s="2" t="s">
        <v>3</v>
      </c>
      <c r="B743" s="29">
        <v>42522</v>
      </c>
      <c r="C743" s="11">
        <v>41.747852141099997</v>
      </c>
      <c r="D743" s="11">
        <v>-71.384385992099993</v>
      </c>
      <c r="E743" s="8">
        <v>7.7935999999999996</v>
      </c>
      <c r="F743" s="8">
        <v>2.7112503051800001</v>
      </c>
      <c r="G743" s="1"/>
      <c r="H743" s="1"/>
      <c r="I743" s="1"/>
      <c r="J743" s="1"/>
      <c r="K743" s="1"/>
      <c r="L743" s="1"/>
    </row>
    <row r="744" spans="1:12" x14ac:dyDescent="0.2">
      <c r="A744" s="2" t="s">
        <v>3</v>
      </c>
      <c r="B744" s="29">
        <v>42522</v>
      </c>
      <c r="C744" s="11">
        <v>41.747793141099997</v>
      </c>
      <c r="D744" s="11">
        <v>-71.384475158699999</v>
      </c>
      <c r="E744" s="8">
        <v>9.5975999999999999</v>
      </c>
      <c r="F744" s="8">
        <v>1.6943218708000001</v>
      </c>
      <c r="G744" s="1"/>
      <c r="H744" s="1"/>
      <c r="I744" s="1"/>
      <c r="J744" s="1"/>
      <c r="K744" s="1"/>
      <c r="L744" s="1"/>
    </row>
    <row r="745" spans="1:12" x14ac:dyDescent="0.2">
      <c r="A745" s="2" t="s">
        <v>3</v>
      </c>
      <c r="B745" s="29">
        <v>42522</v>
      </c>
      <c r="C745" s="11">
        <v>41.747875807699998</v>
      </c>
      <c r="D745" s="11">
        <v>-71.384451158700003</v>
      </c>
      <c r="E745" s="8">
        <v>10.089600000000001</v>
      </c>
      <c r="F745" s="8">
        <v>3.0353770255999999</v>
      </c>
      <c r="G745" s="1"/>
      <c r="H745" s="1"/>
      <c r="I745" s="1"/>
      <c r="J745" s="1"/>
      <c r="K745" s="1"/>
      <c r="L745" s="1"/>
    </row>
    <row r="746" spans="1:12" x14ac:dyDescent="0.2">
      <c r="A746" s="2" t="s">
        <v>3</v>
      </c>
      <c r="B746" s="29">
        <v>42522</v>
      </c>
      <c r="C746" s="11">
        <v>41.747817641099999</v>
      </c>
      <c r="D746" s="11">
        <v>-71.384595158699994</v>
      </c>
      <c r="E746" s="8">
        <v>11.500000000000002</v>
      </c>
      <c r="F746" s="8">
        <v>1.92020738125</v>
      </c>
      <c r="G746" s="1"/>
      <c r="H746" s="1"/>
      <c r="I746" s="1"/>
      <c r="J746" s="1"/>
      <c r="K746" s="1"/>
      <c r="L746" s="1"/>
    </row>
    <row r="747" spans="1:12" x14ac:dyDescent="0.2">
      <c r="A747" s="2" t="s">
        <v>3</v>
      </c>
      <c r="B747" s="29">
        <v>42522</v>
      </c>
      <c r="C747" s="11">
        <v>41.747926474400003</v>
      </c>
      <c r="D747" s="11">
        <v>-71.384526325300001</v>
      </c>
      <c r="E747" s="8">
        <v>10.975200000000001</v>
      </c>
      <c r="F747" s="8">
        <v>3.1041042804700001</v>
      </c>
      <c r="G747" s="1"/>
      <c r="H747" s="1"/>
      <c r="I747" s="1"/>
      <c r="J747" s="1"/>
      <c r="K747" s="1"/>
      <c r="L747" s="1"/>
    </row>
    <row r="748" spans="1:12" x14ac:dyDescent="0.2">
      <c r="A748" s="2" t="s">
        <v>3</v>
      </c>
      <c r="B748" s="29">
        <v>42522</v>
      </c>
      <c r="C748" s="11">
        <v>41.747996807699998</v>
      </c>
      <c r="D748" s="11">
        <v>-71.384490991999996</v>
      </c>
      <c r="E748" s="8">
        <v>10.581600000000002</v>
      </c>
      <c r="F748" s="8">
        <v>3.2522928714799999</v>
      </c>
      <c r="G748" s="1"/>
      <c r="H748" s="1"/>
      <c r="I748" s="1"/>
      <c r="J748" s="1"/>
      <c r="K748" s="1"/>
      <c r="L748" s="1"/>
    </row>
    <row r="749" spans="1:12" x14ac:dyDescent="0.2">
      <c r="A749" s="2" t="s">
        <v>3</v>
      </c>
      <c r="B749" s="29">
        <v>42522</v>
      </c>
      <c r="C749" s="11">
        <v>41.747942974399997</v>
      </c>
      <c r="D749" s="11">
        <v>-71.384586825300005</v>
      </c>
      <c r="E749" s="8">
        <v>9.3680000000000003</v>
      </c>
      <c r="F749" s="8">
        <v>3.0882849693300001</v>
      </c>
      <c r="G749" s="1"/>
      <c r="H749" s="1"/>
      <c r="I749" s="1"/>
      <c r="J749" s="1"/>
      <c r="K749" s="1"/>
      <c r="L749" s="1"/>
    </row>
    <row r="750" spans="1:12" x14ac:dyDescent="0.2">
      <c r="A750" s="2" t="s">
        <v>3</v>
      </c>
      <c r="B750" s="29">
        <v>42522</v>
      </c>
      <c r="C750" s="11">
        <v>41.748021641000001</v>
      </c>
      <c r="D750" s="11">
        <v>-71.384538825299998</v>
      </c>
      <c r="E750" s="8">
        <v>9.8272000000000013</v>
      </c>
      <c r="F750" s="8">
        <v>3.2569129467</v>
      </c>
      <c r="G750" s="1"/>
      <c r="H750" s="1"/>
      <c r="I750" s="1"/>
      <c r="J750" s="1"/>
      <c r="K750" s="1"/>
      <c r="L750" s="1"/>
    </row>
    <row r="751" spans="1:12" x14ac:dyDescent="0.2">
      <c r="A751" s="2" t="s">
        <v>3</v>
      </c>
      <c r="B751" s="29">
        <v>42522</v>
      </c>
      <c r="C751" s="11">
        <v>41.748102974399998</v>
      </c>
      <c r="D751" s="11">
        <v>-71.384531992000007</v>
      </c>
      <c r="E751" s="8">
        <v>7.5312000000000001</v>
      </c>
      <c r="F751" s="8">
        <v>3.3208856582599999</v>
      </c>
      <c r="G751" s="1"/>
      <c r="H751" s="1"/>
      <c r="I751" s="1"/>
      <c r="J751" s="1"/>
      <c r="K751" s="1"/>
      <c r="L751" s="1"/>
    </row>
    <row r="752" spans="1:12" x14ac:dyDescent="0.2">
      <c r="A752" s="2" t="s">
        <v>3</v>
      </c>
      <c r="B752" s="29">
        <v>42522</v>
      </c>
      <c r="C752" s="11">
        <v>41.747953641099997</v>
      </c>
      <c r="D752" s="11">
        <v>-71.384700158599998</v>
      </c>
      <c r="E752" s="8">
        <v>7.8919999999999995</v>
      </c>
      <c r="F752" s="8">
        <v>2.8906722068800002</v>
      </c>
      <c r="G752" s="1"/>
      <c r="H752" s="1"/>
      <c r="I752" s="1"/>
      <c r="J752" s="1"/>
      <c r="K752" s="1"/>
      <c r="L752" s="1"/>
    </row>
    <row r="753" spans="1:12" x14ac:dyDescent="0.2">
      <c r="A753" s="2" t="s">
        <v>3</v>
      </c>
      <c r="B753" s="29">
        <v>42522</v>
      </c>
      <c r="C753" s="11">
        <v>41.748039807700003</v>
      </c>
      <c r="D753" s="11">
        <v>-71.384690158599994</v>
      </c>
      <c r="E753" s="8">
        <v>6.7111999999999998</v>
      </c>
      <c r="F753" s="8">
        <v>3.2926950454699999</v>
      </c>
      <c r="G753" s="1"/>
      <c r="H753" s="1"/>
      <c r="I753" s="1"/>
      <c r="J753" s="1"/>
      <c r="K753" s="1"/>
      <c r="L753" s="1"/>
    </row>
    <row r="754" spans="1:12" x14ac:dyDescent="0.2">
      <c r="A754" s="2" t="s">
        <v>3</v>
      </c>
      <c r="B754" s="29">
        <v>42522</v>
      </c>
      <c r="C754" s="11">
        <v>41.748110974399999</v>
      </c>
      <c r="D754" s="11">
        <v>-71.384713325299998</v>
      </c>
      <c r="E754" s="8">
        <v>7.0063999999999993</v>
      </c>
      <c r="F754" s="8">
        <v>3.35025453568</v>
      </c>
      <c r="G754" s="1"/>
      <c r="H754" s="1"/>
      <c r="I754" s="1"/>
      <c r="J754" s="1"/>
      <c r="K754" s="1"/>
      <c r="L754" s="1"/>
    </row>
    <row r="755" spans="1:12" x14ac:dyDescent="0.2">
      <c r="A755" s="2" t="s">
        <v>3</v>
      </c>
      <c r="B755" s="29">
        <v>42522</v>
      </c>
      <c r="C755" s="11">
        <v>41.748001141000003</v>
      </c>
      <c r="D755" s="11">
        <v>-71.384667158599996</v>
      </c>
      <c r="E755" s="8">
        <v>7.1704000000000008</v>
      </c>
      <c r="F755" s="8">
        <v>3.0909428596500002</v>
      </c>
      <c r="G755" s="1"/>
      <c r="H755" s="1"/>
      <c r="I755" s="1"/>
      <c r="J755" s="1"/>
      <c r="K755" s="1"/>
      <c r="L755" s="1"/>
    </row>
    <row r="756" spans="1:12" x14ac:dyDescent="0.2">
      <c r="A756" s="2" t="s">
        <v>3</v>
      </c>
      <c r="B756" s="29">
        <v>42522</v>
      </c>
      <c r="C756" s="11">
        <v>41.747939974399998</v>
      </c>
      <c r="D756" s="11">
        <v>-71.384692325299994</v>
      </c>
      <c r="E756" s="8">
        <v>8.4168000000000003</v>
      </c>
      <c r="F756" s="8">
        <v>2.8261439800299999</v>
      </c>
      <c r="G756" s="1"/>
      <c r="H756" s="1"/>
      <c r="I756" s="1"/>
      <c r="J756" s="1"/>
      <c r="K756" s="1"/>
      <c r="L756" s="1"/>
    </row>
    <row r="757" spans="1:12" x14ac:dyDescent="0.2">
      <c r="A757" s="2" t="s">
        <v>3</v>
      </c>
      <c r="B757" s="29">
        <v>42522</v>
      </c>
      <c r="C757" s="11">
        <v>41.748019640999999</v>
      </c>
      <c r="D757" s="11">
        <v>-71.384751991900004</v>
      </c>
      <c r="E757" s="8">
        <v>8.023200000000001</v>
      </c>
      <c r="F757" s="8">
        <v>3.2326786518100001</v>
      </c>
      <c r="G757" s="1"/>
      <c r="H757" s="1"/>
      <c r="I757" s="1"/>
      <c r="J757" s="1"/>
      <c r="K757" s="1"/>
      <c r="L757" s="1"/>
    </row>
    <row r="758" spans="1:12" x14ac:dyDescent="0.2">
      <c r="A758" s="2" t="s">
        <v>3</v>
      </c>
      <c r="B758" s="29">
        <v>42522</v>
      </c>
      <c r="C758" s="11">
        <v>41.7481423077</v>
      </c>
      <c r="D758" s="11">
        <v>-71.384805825200004</v>
      </c>
      <c r="E758" s="8">
        <v>8.6135999999999999</v>
      </c>
      <c r="F758" s="8">
        <v>3.2877156734500002</v>
      </c>
      <c r="G758" s="1"/>
      <c r="H758" s="1"/>
      <c r="I758" s="1"/>
      <c r="J758" s="1"/>
      <c r="K758" s="1"/>
      <c r="L758" s="1"/>
    </row>
    <row r="759" spans="1:12" x14ac:dyDescent="0.2">
      <c r="A759" s="2" t="s">
        <v>3</v>
      </c>
      <c r="B759" s="29">
        <v>42522</v>
      </c>
      <c r="C759" s="11">
        <v>41.747966974400001</v>
      </c>
      <c r="D759" s="11">
        <v>-71.384769325299999</v>
      </c>
      <c r="E759" s="8">
        <v>8.7119999999999997</v>
      </c>
      <c r="F759" s="8">
        <v>3.0229153633100001</v>
      </c>
      <c r="G759" s="1"/>
      <c r="H759" s="1"/>
      <c r="I759" s="1"/>
      <c r="J759" s="1"/>
      <c r="K759" s="1"/>
      <c r="L759" s="1"/>
    </row>
    <row r="760" spans="1:12" x14ac:dyDescent="0.2">
      <c r="A760" s="2" t="s">
        <v>3</v>
      </c>
      <c r="B760" s="29">
        <v>42522</v>
      </c>
      <c r="C760" s="11">
        <v>41.7478969744</v>
      </c>
      <c r="D760" s="11">
        <v>-71.384757325300001</v>
      </c>
      <c r="E760" s="8">
        <v>10.3848</v>
      </c>
      <c r="F760" s="8">
        <v>2.5875227451299998</v>
      </c>
      <c r="G760" s="1"/>
      <c r="H760" s="1"/>
      <c r="I760" s="1"/>
      <c r="J760" s="1"/>
      <c r="K760" s="1"/>
      <c r="L760" s="1"/>
    </row>
    <row r="761" spans="1:12" x14ac:dyDescent="0.2">
      <c r="A761" s="2" t="s">
        <v>3</v>
      </c>
      <c r="B761" s="29">
        <v>42522</v>
      </c>
      <c r="C761" s="11">
        <v>41.747838141099997</v>
      </c>
      <c r="D761" s="11">
        <v>-71.384777491899996</v>
      </c>
      <c r="E761" s="8">
        <v>11.040800000000001</v>
      </c>
      <c r="F761" s="8">
        <v>2.1539163589500001</v>
      </c>
      <c r="G761" s="1"/>
      <c r="H761" s="1"/>
      <c r="I761" s="1"/>
      <c r="J761" s="1"/>
      <c r="K761" s="1"/>
      <c r="L761" s="1"/>
    </row>
    <row r="762" spans="1:12" x14ac:dyDescent="0.2">
      <c r="A762" s="2" t="s">
        <v>3</v>
      </c>
      <c r="B762" s="29">
        <v>42522</v>
      </c>
      <c r="C762" s="11">
        <v>41.747966141100001</v>
      </c>
      <c r="D762" s="11">
        <v>-71.384813158599997</v>
      </c>
      <c r="E762" s="8">
        <v>8.548</v>
      </c>
      <c r="F762" s="8">
        <v>2.9490711689000002</v>
      </c>
      <c r="G762" s="1"/>
      <c r="H762" s="1"/>
      <c r="I762" s="1"/>
      <c r="J762" s="1"/>
      <c r="K762" s="1"/>
      <c r="L762" s="1"/>
    </row>
    <row r="763" spans="1:12" x14ac:dyDescent="0.2">
      <c r="A763" s="2" t="s">
        <v>3</v>
      </c>
      <c r="B763" s="29">
        <v>42522</v>
      </c>
      <c r="C763" s="11">
        <v>41.748054140999997</v>
      </c>
      <c r="D763" s="11">
        <v>-71.384876991900001</v>
      </c>
      <c r="E763" s="8">
        <v>7.8919999999999995</v>
      </c>
      <c r="F763" s="8">
        <v>3.2913942337000002</v>
      </c>
      <c r="G763" s="1"/>
      <c r="H763" s="1"/>
      <c r="I763" s="1"/>
      <c r="J763" s="1"/>
      <c r="K763" s="1"/>
      <c r="L763" s="1"/>
    </row>
    <row r="764" spans="1:12" x14ac:dyDescent="0.2">
      <c r="A764" s="2" t="s">
        <v>3</v>
      </c>
      <c r="B764" s="29">
        <v>42522</v>
      </c>
      <c r="C764" s="11">
        <v>41.748080474399998</v>
      </c>
      <c r="D764" s="11">
        <v>-71.384904325199997</v>
      </c>
      <c r="E764" s="8">
        <v>7.3672000000000004</v>
      </c>
      <c r="F764" s="8">
        <v>3.1963789462999999</v>
      </c>
      <c r="G764" s="1"/>
      <c r="H764" s="1"/>
      <c r="I764" s="1"/>
      <c r="J764" s="1"/>
      <c r="K764" s="1"/>
      <c r="L764" s="1"/>
    </row>
    <row r="765" spans="1:12" x14ac:dyDescent="0.2">
      <c r="A765" s="2" t="s">
        <v>3</v>
      </c>
      <c r="B765" s="29">
        <v>42522</v>
      </c>
      <c r="C765" s="11">
        <v>41.748007641100003</v>
      </c>
      <c r="D765" s="11">
        <v>-71.384899991899999</v>
      </c>
      <c r="E765" s="8">
        <v>7.3016000000000005</v>
      </c>
      <c r="F765" s="8">
        <v>3.0169641971600001</v>
      </c>
      <c r="G765" s="1"/>
      <c r="H765" s="1"/>
      <c r="I765" s="1"/>
      <c r="J765" s="1"/>
      <c r="K765" s="1"/>
      <c r="L765" s="1"/>
    </row>
    <row r="766" spans="1:12" x14ac:dyDescent="0.2">
      <c r="A766" s="2" t="s">
        <v>3</v>
      </c>
      <c r="B766" s="29">
        <v>42522</v>
      </c>
      <c r="C766" s="11">
        <v>41.747881307699998</v>
      </c>
      <c r="D766" s="11">
        <v>-71.384949991900001</v>
      </c>
      <c r="E766" s="8">
        <v>9.2368000000000006</v>
      </c>
      <c r="F766" s="8">
        <v>2.2215976715100001</v>
      </c>
      <c r="G766" s="1"/>
      <c r="H766" s="1"/>
      <c r="I766" s="1"/>
      <c r="J766" s="1"/>
      <c r="K766" s="1"/>
      <c r="L766" s="1"/>
    </row>
    <row r="767" spans="1:12" x14ac:dyDescent="0.2">
      <c r="A767" s="2" t="s">
        <v>3</v>
      </c>
      <c r="B767" s="29">
        <v>42522</v>
      </c>
      <c r="C767" s="11">
        <v>41.7479903077</v>
      </c>
      <c r="D767" s="11">
        <v>-71.385022658500006</v>
      </c>
      <c r="E767" s="8">
        <v>7.5312000000000001</v>
      </c>
      <c r="F767" s="8">
        <v>2.2709493637099998</v>
      </c>
      <c r="G767" s="1"/>
      <c r="H767" s="1"/>
      <c r="I767" s="1"/>
      <c r="J767" s="1"/>
      <c r="K767" s="1"/>
      <c r="L767" s="1"/>
    </row>
    <row r="768" spans="1:12" x14ac:dyDescent="0.2">
      <c r="A768" s="2" t="s">
        <v>3</v>
      </c>
      <c r="B768" s="29">
        <v>42522</v>
      </c>
      <c r="C768" s="11">
        <v>41.748070140999999</v>
      </c>
      <c r="D768" s="11">
        <v>-71.385041825200005</v>
      </c>
      <c r="E768" s="8">
        <v>6.7767999999999997</v>
      </c>
      <c r="F768" s="8">
        <v>2.7451722621900001</v>
      </c>
      <c r="G768" s="1"/>
      <c r="H768" s="1"/>
      <c r="I768" s="1"/>
      <c r="J768" s="1"/>
      <c r="K768" s="1"/>
      <c r="L768" s="1"/>
    </row>
    <row r="769" spans="1:12" x14ac:dyDescent="0.2">
      <c r="A769" s="2" t="s">
        <v>3</v>
      </c>
      <c r="B769" s="29">
        <v>42522</v>
      </c>
      <c r="C769" s="11">
        <v>41.747945474399998</v>
      </c>
      <c r="D769" s="11">
        <v>-71.384654825300004</v>
      </c>
      <c r="E769" s="8">
        <v>8.2200000000000006</v>
      </c>
      <c r="F769" s="8">
        <v>2.9127626419100001</v>
      </c>
      <c r="G769" s="1"/>
      <c r="H769" s="1"/>
      <c r="I769" s="1"/>
      <c r="J769" s="1"/>
      <c r="K769" s="1"/>
      <c r="L769" s="1"/>
    </row>
    <row r="770" spans="1:12" x14ac:dyDescent="0.2">
      <c r="A770" s="2" t="s">
        <v>3</v>
      </c>
      <c r="B770" s="29">
        <v>42629</v>
      </c>
      <c r="C770" s="11">
        <v>41.747672807800001</v>
      </c>
      <c r="D770" s="11">
        <v>-71.384202492100002</v>
      </c>
      <c r="E770" s="8">
        <v>24.200299999999999</v>
      </c>
      <c r="F770" s="8">
        <v>2.17335057259</v>
      </c>
      <c r="G770" s="1"/>
      <c r="H770" s="1"/>
      <c r="I770" s="1"/>
      <c r="J770" s="1"/>
      <c r="K770" s="1"/>
      <c r="L770" s="1"/>
    </row>
    <row r="771" spans="1:12" x14ac:dyDescent="0.2">
      <c r="A771" s="2" t="s">
        <v>3</v>
      </c>
      <c r="B771" s="29">
        <v>42629</v>
      </c>
      <c r="C771" s="11">
        <v>41.747733141099999</v>
      </c>
      <c r="D771" s="11">
        <v>-71.384233825400003</v>
      </c>
      <c r="E771" s="8">
        <v>25.5</v>
      </c>
      <c r="F771" s="8">
        <v>2.7140653133399999</v>
      </c>
      <c r="G771" s="1"/>
      <c r="H771" s="1"/>
      <c r="I771" s="1"/>
      <c r="J771" s="1"/>
      <c r="K771" s="1"/>
      <c r="L771" s="1"/>
    </row>
    <row r="772" spans="1:12" x14ac:dyDescent="0.2">
      <c r="A772" s="2" t="s">
        <v>3</v>
      </c>
      <c r="B772" s="29">
        <v>42629</v>
      </c>
      <c r="C772" s="11">
        <v>41.747695307800001</v>
      </c>
      <c r="D772" s="11">
        <v>-71.384306158800001</v>
      </c>
      <c r="E772" s="8">
        <v>25.151299999999999</v>
      </c>
      <c r="F772" s="8">
        <v>1.7622601985899999</v>
      </c>
      <c r="G772" s="1"/>
      <c r="H772" s="1"/>
      <c r="I772" s="1"/>
      <c r="J772" s="1"/>
      <c r="K772" s="1"/>
      <c r="L772" s="1"/>
    </row>
    <row r="773" spans="1:12" x14ac:dyDescent="0.2">
      <c r="A773" s="2" t="s">
        <v>3</v>
      </c>
      <c r="B773" s="29">
        <v>42629</v>
      </c>
      <c r="C773" s="11">
        <v>41.747766974400001</v>
      </c>
      <c r="D773" s="11">
        <v>-71.384311492099997</v>
      </c>
      <c r="E773" s="8">
        <v>28.5749</v>
      </c>
      <c r="F773" s="8">
        <v>2.6950528621699998</v>
      </c>
      <c r="G773" s="1"/>
      <c r="H773" s="1"/>
      <c r="I773" s="1"/>
      <c r="J773" s="1"/>
      <c r="K773" s="1"/>
      <c r="L773" s="1"/>
    </row>
    <row r="774" spans="1:12" x14ac:dyDescent="0.2">
      <c r="A774" s="2" t="s">
        <v>3</v>
      </c>
      <c r="B774" s="29">
        <v>42629</v>
      </c>
      <c r="C774" s="11">
        <v>41.747774141100003</v>
      </c>
      <c r="D774" s="11">
        <v>-71.384407492099996</v>
      </c>
      <c r="E774" s="8">
        <v>26.070599999999999</v>
      </c>
      <c r="F774" s="8">
        <v>1.88806211948</v>
      </c>
      <c r="G774" s="1"/>
      <c r="H774" s="1"/>
      <c r="I774" s="1"/>
      <c r="J774" s="1"/>
      <c r="K774" s="1"/>
      <c r="L774" s="1"/>
    </row>
    <row r="775" spans="1:12" x14ac:dyDescent="0.2">
      <c r="A775" s="2" t="s">
        <v>3</v>
      </c>
      <c r="B775" s="29">
        <v>42629</v>
      </c>
      <c r="C775" s="11">
        <v>41.747850307699998</v>
      </c>
      <c r="D775" s="11">
        <v>-71.384421325399998</v>
      </c>
      <c r="E775" s="8">
        <v>29.430799999999998</v>
      </c>
      <c r="F775" s="8">
        <v>2.89835190773</v>
      </c>
      <c r="G775" s="1"/>
      <c r="H775" s="1"/>
      <c r="I775" s="1"/>
      <c r="J775" s="1"/>
      <c r="K775" s="1"/>
      <c r="L775" s="1"/>
    </row>
    <row r="776" spans="1:12" x14ac:dyDescent="0.2">
      <c r="A776" s="2" t="s">
        <v>3</v>
      </c>
      <c r="B776" s="29">
        <v>42629</v>
      </c>
      <c r="C776" s="11">
        <v>41.747835641099996</v>
      </c>
      <c r="D776" s="11">
        <v>-71.384514491999994</v>
      </c>
      <c r="E776" s="8">
        <v>27.909199999999998</v>
      </c>
      <c r="F776" s="8">
        <v>2.4819405078900001</v>
      </c>
      <c r="G776" s="1"/>
      <c r="H776" s="1"/>
      <c r="I776" s="1"/>
      <c r="J776" s="1"/>
      <c r="K776" s="1"/>
      <c r="L776" s="1"/>
    </row>
    <row r="777" spans="1:12" x14ac:dyDescent="0.2">
      <c r="A777" s="2" t="s">
        <v>3</v>
      </c>
      <c r="B777" s="29">
        <v>42629</v>
      </c>
      <c r="C777" s="11">
        <v>41.747823641099998</v>
      </c>
      <c r="D777" s="11">
        <v>-71.384582658699998</v>
      </c>
      <c r="E777" s="8">
        <v>25.214700000000001</v>
      </c>
      <c r="F777" s="8">
        <v>2.0438022613500002</v>
      </c>
      <c r="G777" s="1"/>
      <c r="H777" s="1"/>
      <c r="I777" s="1"/>
      <c r="J777" s="1"/>
      <c r="K777" s="1"/>
      <c r="L777" s="1"/>
    </row>
    <row r="778" spans="1:12" x14ac:dyDescent="0.2">
      <c r="A778" s="2" t="s">
        <v>3</v>
      </c>
      <c r="B778" s="29">
        <v>42629</v>
      </c>
      <c r="C778" s="11">
        <v>41.747898641100001</v>
      </c>
      <c r="D778" s="11">
        <v>-71.384473158700004</v>
      </c>
      <c r="E778" s="8">
        <v>28.416399999999996</v>
      </c>
      <c r="F778" s="8">
        <v>3.11666297913</v>
      </c>
      <c r="G778" s="1"/>
      <c r="H778" s="1"/>
      <c r="I778" s="1"/>
      <c r="J778" s="1"/>
      <c r="K778" s="1"/>
      <c r="L778" s="1"/>
    </row>
    <row r="779" spans="1:12" x14ac:dyDescent="0.2">
      <c r="A779" s="2" t="s">
        <v>3</v>
      </c>
      <c r="B779" s="29">
        <v>42629</v>
      </c>
      <c r="C779" s="11">
        <v>41.747950974399998</v>
      </c>
      <c r="D779" s="11">
        <v>-71.384463491999995</v>
      </c>
      <c r="E779" s="8">
        <v>28.6066</v>
      </c>
      <c r="F779" s="8">
        <v>3.21750497818</v>
      </c>
      <c r="G779" s="1"/>
      <c r="H779" s="1"/>
      <c r="I779" s="1"/>
      <c r="J779" s="1"/>
      <c r="K779" s="1"/>
      <c r="L779" s="1"/>
    </row>
    <row r="780" spans="1:12" x14ac:dyDescent="0.2">
      <c r="A780" s="2" t="s">
        <v>3</v>
      </c>
      <c r="B780" s="29">
        <v>42629</v>
      </c>
      <c r="C780" s="11">
        <v>41.747940307699999</v>
      </c>
      <c r="D780" s="11">
        <v>-71.384570158700001</v>
      </c>
      <c r="E780" s="8">
        <v>26.292499999999997</v>
      </c>
      <c r="F780" s="8">
        <v>3.1118953228000001</v>
      </c>
      <c r="G780" s="1"/>
      <c r="H780" s="1"/>
      <c r="I780" s="1"/>
      <c r="J780" s="1"/>
      <c r="K780" s="1"/>
      <c r="L780" s="1"/>
    </row>
    <row r="781" spans="1:12" x14ac:dyDescent="0.2">
      <c r="A781" s="2" t="s">
        <v>3</v>
      </c>
      <c r="B781" s="29">
        <v>42629</v>
      </c>
      <c r="C781" s="11">
        <v>41.746756540500002</v>
      </c>
      <c r="D781" s="11">
        <v>-71.383648429499999</v>
      </c>
      <c r="E781" s="8">
        <v>24.866</v>
      </c>
      <c r="G781" s="1"/>
      <c r="H781" s="1"/>
      <c r="I781" s="1"/>
      <c r="J781" s="1"/>
      <c r="K781" s="1"/>
      <c r="L781" s="1"/>
    </row>
    <row r="782" spans="1:12" x14ac:dyDescent="0.2">
      <c r="A782" s="2" t="s">
        <v>3</v>
      </c>
      <c r="B782" s="29">
        <v>42629</v>
      </c>
      <c r="C782" s="11">
        <v>41.748070807700003</v>
      </c>
      <c r="D782" s="11">
        <v>-71.384468658700001</v>
      </c>
      <c r="E782" s="8">
        <v>22.203199999999999</v>
      </c>
      <c r="F782" s="8">
        <v>3.2798840999599999</v>
      </c>
      <c r="G782" s="1"/>
      <c r="H782" s="1"/>
      <c r="I782" s="1"/>
      <c r="J782" s="1"/>
      <c r="K782" s="1"/>
      <c r="L782" s="1"/>
    </row>
    <row r="783" spans="1:12" x14ac:dyDescent="0.2">
      <c r="A783" s="2" t="s">
        <v>3</v>
      </c>
      <c r="B783" s="29">
        <v>42629</v>
      </c>
      <c r="C783" s="11">
        <v>41.748021141000002</v>
      </c>
      <c r="D783" s="11">
        <v>-71.384640992000001</v>
      </c>
      <c r="E783" s="8">
        <v>25.087899999999998</v>
      </c>
      <c r="F783" s="8">
        <v>3.1533846855199998</v>
      </c>
      <c r="G783" s="1"/>
      <c r="H783" s="1"/>
      <c r="I783" s="1"/>
      <c r="J783" s="1"/>
      <c r="K783" s="1"/>
      <c r="L783" s="1"/>
    </row>
    <row r="784" spans="1:12" x14ac:dyDescent="0.2">
      <c r="A784" s="2" t="s">
        <v>3</v>
      </c>
      <c r="B784" s="29">
        <v>42629</v>
      </c>
      <c r="C784" s="11">
        <v>41.747953141099998</v>
      </c>
      <c r="D784" s="11">
        <v>-71.384700158599998</v>
      </c>
      <c r="E784" s="8">
        <v>26.292499999999997</v>
      </c>
      <c r="F784" s="8">
        <v>2.8906722068800002</v>
      </c>
      <c r="G784" s="1"/>
      <c r="H784" s="1"/>
      <c r="I784" s="1"/>
      <c r="J784" s="1"/>
      <c r="K784" s="1"/>
      <c r="L784" s="1"/>
    </row>
    <row r="785" spans="1:12" x14ac:dyDescent="0.2">
      <c r="A785" s="2" t="s">
        <v>3</v>
      </c>
      <c r="B785" s="29">
        <v>42629</v>
      </c>
      <c r="C785" s="11">
        <v>41.747915974400001</v>
      </c>
      <c r="D785" s="11">
        <v>-71.384642658600001</v>
      </c>
      <c r="E785" s="8">
        <v>24.739199999999997</v>
      </c>
      <c r="F785" s="8">
        <v>2.4237990379299998</v>
      </c>
      <c r="G785" s="1"/>
      <c r="H785" s="1"/>
      <c r="I785" s="1"/>
      <c r="J785" s="1"/>
      <c r="K785" s="1"/>
      <c r="L785" s="1"/>
    </row>
    <row r="786" spans="1:12" x14ac:dyDescent="0.2">
      <c r="A786" s="2" t="s">
        <v>3</v>
      </c>
      <c r="B786" s="29">
        <v>42629</v>
      </c>
      <c r="C786" s="11">
        <v>41.747825307699998</v>
      </c>
      <c r="D786" s="11">
        <v>-71.3847084919</v>
      </c>
      <c r="E786" s="8">
        <v>25.5</v>
      </c>
      <c r="F786" s="8">
        <v>1.9391767978700001</v>
      </c>
      <c r="G786" s="1"/>
      <c r="H786" s="1"/>
      <c r="I786" s="1"/>
      <c r="J786" s="1"/>
      <c r="K786" s="1"/>
      <c r="L786" s="1"/>
    </row>
    <row r="787" spans="1:12" x14ac:dyDescent="0.2">
      <c r="A787" s="2" t="s">
        <v>3</v>
      </c>
      <c r="B787" s="29">
        <v>42629</v>
      </c>
      <c r="C787" s="11">
        <v>41.7479419744</v>
      </c>
      <c r="D787" s="11">
        <v>-71.384687991899995</v>
      </c>
      <c r="E787" s="8">
        <v>26.546099999999999</v>
      </c>
      <c r="F787" s="8">
        <v>2.8417575359299998</v>
      </c>
      <c r="G787" s="1"/>
      <c r="H787" s="1"/>
      <c r="I787" s="1"/>
      <c r="J787" s="1"/>
      <c r="K787" s="1"/>
      <c r="L787" s="1"/>
    </row>
    <row r="788" spans="1:12" x14ac:dyDescent="0.2">
      <c r="A788" s="2" t="s">
        <v>3</v>
      </c>
      <c r="B788" s="29">
        <v>42629</v>
      </c>
      <c r="C788" s="11">
        <v>41.748020974399999</v>
      </c>
      <c r="D788" s="11">
        <v>-71.3846711586</v>
      </c>
      <c r="E788" s="8">
        <v>25.246399999999998</v>
      </c>
      <c r="F788" s="8">
        <v>3.1516518592799998</v>
      </c>
      <c r="G788" s="1"/>
      <c r="H788" s="1"/>
      <c r="I788" s="1"/>
      <c r="J788" s="1"/>
      <c r="K788" s="1"/>
      <c r="L788" s="1"/>
    </row>
    <row r="789" spans="1:12" x14ac:dyDescent="0.2">
      <c r="A789" s="2" t="s">
        <v>3</v>
      </c>
      <c r="B789" s="29">
        <v>42629</v>
      </c>
      <c r="C789" s="11">
        <v>41.748137807699997</v>
      </c>
      <c r="D789" s="11">
        <v>-71.384655158599998</v>
      </c>
      <c r="E789" s="8">
        <v>21.378999999999998</v>
      </c>
      <c r="F789" s="8">
        <v>3.31707859039</v>
      </c>
      <c r="G789" s="1"/>
      <c r="H789" s="1"/>
      <c r="I789" s="1"/>
      <c r="J789" s="1"/>
      <c r="K789" s="1"/>
      <c r="L789" s="1"/>
    </row>
    <row r="790" spans="1:12" x14ac:dyDescent="0.2">
      <c r="A790" s="2" t="s">
        <v>3</v>
      </c>
      <c r="B790" s="29">
        <v>42629</v>
      </c>
      <c r="C790" s="11">
        <v>41.748020474400001</v>
      </c>
      <c r="D790" s="11">
        <v>-71.384748491899998</v>
      </c>
      <c r="E790" s="8">
        <v>25.690199999999997</v>
      </c>
      <c r="F790" s="8">
        <v>3.2306160926800001</v>
      </c>
      <c r="G790" s="1"/>
      <c r="H790" s="1"/>
      <c r="I790" s="1"/>
      <c r="J790" s="1"/>
      <c r="K790" s="1"/>
      <c r="L790" s="1"/>
    </row>
    <row r="791" spans="1:12" x14ac:dyDescent="0.2">
      <c r="A791" s="2" t="s">
        <v>3</v>
      </c>
      <c r="B791" s="29">
        <v>42629</v>
      </c>
      <c r="C791" s="11">
        <v>41.747943974400002</v>
      </c>
      <c r="D791" s="11">
        <v>-71.384802825199998</v>
      </c>
      <c r="E791" s="8">
        <v>27.592199999999998</v>
      </c>
      <c r="F791" s="8">
        <v>2.8436214923900001</v>
      </c>
      <c r="G791" s="1"/>
      <c r="H791" s="1"/>
      <c r="I791" s="1"/>
      <c r="J791" s="1"/>
      <c r="K791" s="1"/>
      <c r="L791" s="1"/>
    </row>
    <row r="792" spans="1:12" x14ac:dyDescent="0.2">
      <c r="A792" s="2" t="s">
        <v>3</v>
      </c>
      <c r="B792" s="29">
        <v>42629</v>
      </c>
      <c r="C792" s="11">
        <v>41.747855974399997</v>
      </c>
      <c r="D792" s="11">
        <v>-71.384864158599996</v>
      </c>
      <c r="E792" s="8">
        <v>27.6556</v>
      </c>
      <c r="F792" s="8">
        <v>2.1334795951799999</v>
      </c>
      <c r="G792" s="1"/>
      <c r="H792" s="1"/>
      <c r="I792" s="1"/>
      <c r="J792" s="1"/>
      <c r="K792" s="1"/>
      <c r="L792" s="1"/>
    </row>
    <row r="793" spans="1:12" x14ac:dyDescent="0.2">
      <c r="A793" s="2" t="s">
        <v>3</v>
      </c>
      <c r="B793" s="29">
        <v>42629</v>
      </c>
      <c r="C793" s="11">
        <v>41.747908974399998</v>
      </c>
      <c r="D793" s="11">
        <v>-71.384954825199998</v>
      </c>
      <c r="E793" s="8">
        <v>26.831399999999999</v>
      </c>
      <c r="F793" s="8">
        <v>2.2677400112199999</v>
      </c>
      <c r="G793" s="1"/>
      <c r="H793" s="1"/>
      <c r="I793" s="1"/>
      <c r="J793" s="1"/>
      <c r="K793" s="1"/>
      <c r="L793" s="1"/>
    </row>
    <row r="794" spans="1:12" x14ac:dyDescent="0.2">
      <c r="A794" s="2" t="s">
        <v>3</v>
      </c>
      <c r="B794" s="29">
        <v>42629</v>
      </c>
      <c r="C794" s="11">
        <v>41.747998641000002</v>
      </c>
      <c r="D794" s="11">
        <v>-71.384990325199993</v>
      </c>
      <c r="E794" s="8">
        <v>27.6873</v>
      </c>
      <c r="F794" s="8">
        <v>2.1467099189800001</v>
      </c>
      <c r="G794" s="1"/>
      <c r="H794" s="1"/>
      <c r="I794" s="1"/>
      <c r="J794" s="1"/>
      <c r="K794" s="1"/>
      <c r="L794" s="1"/>
    </row>
    <row r="795" spans="1:12" x14ac:dyDescent="0.2">
      <c r="A795" s="2" t="s">
        <v>3</v>
      </c>
      <c r="B795" s="29">
        <v>42629</v>
      </c>
      <c r="C795" s="11">
        <v>41.748048474400001</v>
      </c>
      <c r="D795" s="11">
        <v>-71.385050825199997</v>
      </c>
      <c r="E795" s="8">
        <v>26.894799999999996</v>
      </c>
      <c r="F795" s="8">
        <v>2.6252977848099999</v>
      </c>
      <c r="G795" s="1"/>
      <c r="H795" s="1"/>
      <c r="I795" s="1"/>
      <c r="J795" s="1"/>
      <c r="K795" s="1"/>
      <c r="L795" s="1"/>
    </row>
    <row r="796" spans="1:12" x14ac:dyDescent="0.2">
      <c r="A796" s="2" t="s">
        <v>3</v>
      </c>
      <c r="B796" s="29">
        <v>42629</v>
      </c>
      <c r="C796" s="11">
        <v>41.748031307700003</v>
      </c>
      <c r="D796" s="11">
        <v>-71.384943991900002</v>
      </c>
      <c r="E796" s="8">
        <v>26.958199999999998</v>
      </c>
      <c r="F796" s="8">
        <v>2.80695271492</v>
      </c>
      <c r="G796" s="1"/>
      <c r="H796" s="1"/>
      <c r="I796" s="1"/>
      <c r="J796" s="1"/>
      <c r="K796" s="1"/>
      <c r="L796" s="1"/>
    </row>
    <row r="797" spans="1:12" x14ac:dyDescent="0.2">
      <c r="A797" s="2" t="s">
        <v>3</v>
      </c>
      <c r="B797" s="29">
        <v>42629</v>
      </c>
      <c r="C797" s="11">
        <v>41.748040974399999</v>
      </c>
      <c r="D797" s="11">
        <v>-71.384856825200004</v>
      </c>
      <c r="E797" s="8">
        <v>26.926499999999997</v>
      </c>
      <c r="F797" s="8">
        <v>3.2366073131599999</v>
      </c>
      <c r="G797" s="1"/>
      <c r="H797" s="1"/>
      <c r="I797" s="1"/>
      <c r="J797" s="1"/>
      <c r="K797" s="1"/>
      <c r="L797" s="1"/>
    </row>
    <row r="798" spans="1:12" x14ac:dyDescent="0.2">
      <c r="A798" s="2" t="s">
        <v>3</v>
      </c>
      <c r="B798" s="29">
        <v>42650</v>
      </c>
      <c r="C798" s="11">
        <v>41.747695974400003</v>
      </c>
      <c r="D798" s="11">
        <v>-71.384170658800002</v>
      </c>
      <c r="E798" s="8">
        <v>20.2013</v>
      </c>
      <c r="F798" s="8">
        <v>2.29966926575</v>
      </c>
      <c r="G798" s="1"/>
      <c r="H798" s="1"/>
      <c r="I798" s="1"/>
      <c r="J798" s="1"/>
      <c r="K798" s="1"/>
      <c r="L798" s="1"/>
    </row>
    <row r="799" spans="1:12" x14ac:dyDescent="0.2">
      <c r="A799" s="2" t="s">
        <v>3</v>
      </c>
      <c r="B799" s="29">
        <v>42650</v>
      </c>
      <c r="C799" s="11">
        <v>41.747713474400001</v>
      </c>
      <c r="D799" s="11">
        <v>-71.384212492100005</v>
      </c>
      <c r="E799" s="8">
        <v>20.2013</v>
      </c>
      <c r="F799" s="8">
        <v>2.4212481975600002</v>
      </c>
      <c r="G799" s="1"/>
      <c r="H799" s="1"/>
      <c r="I799" s="1"/>
      <c r="J799" s="1"/>
      <c r="K799" s="1"/>
      <c r="L799" s="1"/>
    </row>
    <row r="800" spans="1:12" x14ac:dyDescent="0.2">
      <c r="A800" s="2" t="s">
        <v>3</v>
      </c>
      <c r="B800" s="29">
        <v>42650</v>
      </c>
      <c r="C800" s="11">
        <v>41.7476873078</v>
      </c>
      <c r="D800" s="11">
        <v>-71.384264658800006</v>
      </c>
      <c r="E800" s="8">
        <v>28.877300000000002</v>
      </c>
      <c r="F800" s="8">
        <v>2.0913290977500001</v>
      </c>
      <c r="G800" s="1"/>
      <c r="H800" s="1"/>
      <c r="I800" s="1"/>
      <c r="J800" s="1"/>
      <c r="K800" s="1"/>
      <c r="L800" s="1"/>
    </row>
    <row r="801" spans="1:12" x14ac:dyDescent="0.2">
      <c r="A801" s="2" t="s">
        <v>3</v>
      </c>
      <c r="B801" s="29">
        <v>42650</v>
      </c>
      <c r="C801" s="11">
        <v>41.747766307699997</v>
      </c>
      <c r="D801" s="11">
        <v>-71.384286492100003</v>
      </c>
      <c r="E801" s="8">
        <v>23.093299999999999</v>
      </c>
      <c r="F801" s="8">
        <v>2.5207238197300001</v>
      </c>
      <c r="G801" s="1"/>
      <c r="H801" s="1"/>
      <c r="I801" s="1"/>
      <c r="J801" s="1"/>
      <c r="K801" s="1"/>
      <c r="L801" s="1"/>
    </row>
    <row r="802" spans="1:12" x14ac:dyDescent="0.2">
      <c r="A802" s="2" t="s">
        <v>3</v>
      </c>
      <c r="B802" s="29">
        <v>42650</v>
      </c>
      <c r="C802" s="11">
        <v>41.747726641100002</v>
      </c>
      <c r="D802" s="11">
        <v>-71.384365825399996</v>
      </c>
      <c r="E802" s="8">
        <v>28.009699999999999</v>
      </c>
      <c r="F802" s="8">
        <v>1.7820953130699999</v>
      </c>
      <c r="G802" s="1"/>
      <c r="H802" s="1"/>
      <c r="I802" s="1"/>
      <c r="J802" s="1"/>
      <c r="K802" s="1"/>
      <c r="L802" s="1"/>
    </row>
    <row r="803" spans="1:12" x14ac:dyDescent="0.2">
      <c r="A803" s="2" t="s">
        <v>3</v>
      </c>
      <c r="B803" s="29">
        <v>42650</v>
      </c>
      <c r="C803" s="11">
        <v>41.747817641099999</v>
      </c>
      <c r="D803" s="11">
        <v>-71.384357825400002</v>
      </c>
      <c r="E803" s="8">
        <v>24.683900000000001</v>
      </c>
      <c r="F803" s="8">
        <v>2.68800926208</v>
      </c>
      <c r="G803" s="1"/>
      <c r="H803" s="1"/>
      <c r="I803" s="1"/>
      <c r="J803" s="1"/>
      <c r="K803" s="1"/>
      <c r="L803" s="1"/>
    </row>
    <row r="804" spans="1:12" x14ac:dyDescent="0.2">
      <c r="A804" s="2" t="s">
        <v>3</v>
      </c>
      <c r="B804" s="29">
        <v>42650</v>
      </c>
      <c r="C804" s="11">
        <v>41.747789474400001</v>
      </c>
      <c r="D804" s="11">
        <v>-71.384425825400001</v>
      </c>
      <c r="E804" s="8">
        <v>27.9374</v>
      </c>
      <c r="F804" s="8">
        <v>2.1206979751600001</v>
      </c>
      <c r="G804" s="1"/>
      <c r="H804" s="1"/>
      <c r="I804" s="1"/>
      <c r="J804" s="1"/>
      <c r="K804" s="1"/>
      <c r="L804" s="1"/>
    </row>
    <row r="805" spans="1:12" x14ac:dyDescent="0.2">
      <c r="A805" s="2" t="s">
        <v>3</v>
      </c>
      <c r="B805" s="29">
        <v>42650</v>
      </c>
      <c r="C805" s="11">
        <v>41.747832641099997</v>
      </c>
      <c r="D805" s="11">
        <v>-71.384409825399999</v>
      </c>
      <c r="E805" s="8">
        <v>26.491399999999999</v>
      </c>
      <c r="F805" s="8">
        <v>2.6669204235100001</v>
      </c>
      <c r="G805" s="1"/>
      <c r="H805" s="1"/>
      <c r="I805" s="1"/>
      <c r="J805" s="1"/>
      <c r="K805" s="1"/>
      <c r="L805" s="1"/>
    </row>
    <row r="806" spans="1:12" x14ac:dyDescent="0.2">
      <c r="A806" s="2" t="s">
        <v>3</v>
      </c>
      <c r="B806" s="29">
        <v>42650</v>
      </c>
      <c r="C806" s="11">
        <v>41.747809807700001</v>
      </c>
      <c r="D806" s="11">
        <v>-71.384456825399994</v>
      </c>
      <c r="E806" s="8">
        <v>27.142099999999999</v>
      </c>
      <c r="F806" s="8">
        <v>2.0951511859899998</v>
      </c>
      <c r="G806" s="1"/>
      <c r="H806" s="1"/>
      <c r="I806" s="1"/>
      <c r="J806" s="1"/>
      <c r="K806" s="1"/>
      <c r="L806" s="1"/>
    </row>
    <row r="807" spans="1:12" x14ac:dyDescent="0.2">
      <c r="A807" s="2" t="s">
        <v>3</v>
      </c>
      <c r="B807" s="29">
        <v>42650</v>
      </c>
      <c r="C807" s="11">
        <v>41.747861974400003</v>
      </c>
      <c r="D807" s="11">
        <v>-71.384449492000002</v>
      </c>
      <c r="E807" s="8">
        <v>27.865100000000002</v>
      </c>
      <c r="F807" s="8">
        <v>2.9886090755499999</v>
      </c>
      <c r="G807" s="1"/>
      <c r="H807" s="1"/>
      <c r="I807" s="1"/>
      <c r="J807" s="1"/>
      <c r="K807" s="1"/>
      <c r="L807" s="1"/>
    </row>
    <row r="808" spans="1:12" x14ac:dyDescent="0.2">
      <c r="A808" s="2" t="s">
        <v>3</v>
      </c>
      <c r="B808" s="29">
        <v>42650</v>
      </c>
      <c r="C808" s="11">
        <v>41.7479088077</v>
      </c>
      <c r="D808" s="11">
        <v>-71.384455158700007</v>
      </c>
      <c r="E808" s="8">
        <v>27.9374</v>
      </c>
      <c r="F808" s="8">
        <v>3.14824032784</v>
      </c>
      <c r="G808" s="1"/>
      <c r="H808" s="1"/>
      <c r="I808" s="1"/>
      <c r="J808" s="1"/>
      <c r="K808" s="1"/>
      <c r="L808" s="1"/>
    </row>
    <row r="809" spans="1:12" x14ac:dyDescent="0.2">
      <c r="A809" s="2" t="s">
        <v>3</v>
      </c>
      <c r="B809" s="29">
        <v>42650</v>
      </c>
      <c r="C809" s="11">
        <v>41.747890807700003</v>
      </c>
      <c r="D809" s="11">
        <v>-71.384523825299993</v>
      </c>
      <c r="E809" s="8">
        <v>27.142099999999999</v>
      </c>
      <c r="F809" s="8">
        <v>2.93468022346</v>
      </c>
      <c r="G809" s="1"/>
      <c r="H809" s="1"/>
      <c r="I809" s="1"/>
      <c r="J809" s="1"/>
      <c r="K809" s="1"/>
      <c r="L809" s="1"/>
    </row>
    <row r="810" spans="1:12" x14ac:dyDescent="0.2">
      <c r="A810" s="2" t="s">
        <v>3</v>
      </c>
      <c r="B810" s="29">
        <v>42650</v>
      </c>
      <c r="C810" s="11">
        <v>41.747924640999997</v>
      </c>
      <c r="D810" s="11">
        <v>-71.384599492000007</v>
      </c>
      <c r="E810" s="8">
        <v>24.033200000000001</v>
      </c>
      <c r="F810" s="8">
        <v>2.9651894569400001</v>
      </c>
      <c r="G810" s="1"/>
      <c r="H810" s="1"/>
      <c r="I810" s="1"/>
      <c r="J810" s="1"/>
      <c r="K810" s="1"/>
      <c r="L810" s="1"/>
    </row>
    <row r="811" spans="1:12" x14ac:dyDescent="0.2">
      <c r="A811" s="2" t="s">
        <v>3</v>
      </c>
      <c r="B811" s="29">
        <v>42650</v>
      </c>
      <c r="C811" s="11">
        <v>41.747959641000001</v>
      </c>
      <c r="D811" s="11">
        <v>-71.384524491999997</v>
      </c>
      <c r="E811" s="8">
        <v>24.3947</v>
      </c>
      <c r="F811" s="8">
        <v>3.2291495800000001</v>
      </c>
      <c r="G811" s="1"/>
      <c r="H811" s="1"/>
      <c r="I811" s="1"/>
      <c r="J811" s="1"/>
      <c r="K811" s="1"/>
      <c r="L811" s="1"/>
    </row>
    <row r="812" spans="1:12" x14ac:dyDescent="0.2">
      <c r="A812" s="2" t="s">
        <v>3</v>
      </c>
      <c r="B812" s="29">
        <v>42650</v>
      </c>
      <c r="C812" s="11">
        <v>41.7480523077</v>
      </c>
      <c r="D812" s="11">
        <v>-71.384507825300005</v>
      </c>
      <c r="E812" s="8">
        <v>21.430399999999999</v>
      </c>
      <c r="F812" s="8">
        <v>3.3202373981500002</v>
      </c>
      <c r="G812" s="1"/>
      <c r="H812" s="1"/>
      <c r="I812" s="1"/>
      <c r="J812" s="1"/>
      <c r="K812" s="1"/>
      <c r="L812" s="1"/>
    </row>
    <row r="813" spans="1:12" x14ac:dyDescent="0.2">
      <c r="A813" s="2" t="s">
        <v>3</v>
      </c>
      <c r="B813" s="29">
        <v>42650</v>
      </c>
      <c r="C813" s="11">
        <v>41.748107140999998</v>
      </c>
      <c r="D813" s="11">
        <v>-71.384582492000007</v>
      </c>
      <c r="E813" s="8">
        <v>20.418199999999999</v>
      </c>
      <c r="F813" s="8">
        <v>3.3304176330600002</v>
      </c>
      <c r="G813" s="1"/>
      <c r="H813" s="1"/>
      <c r="I813" s="1"/>
      <c r="J813" s="1"/>
      <c r="K813" s="1"/>
      <c r="L813" s="1"/>
    </row>
    <row r="814" spans="1:12" x14ac:dyDescent="0.2">
      <c r="A814" s="2" t="s">
        <v>3</v>
      </c>
      <c r="B814" s="29">
        <v>42650</v>
      </c>
      <c r="C814" s="11">
        <v>41.748019640999999</v>
      </c>
      <c r="D814" s="11">
        <v>-71.384597658600001</v>
      </c>
      <c r="E814" s="8">
        <v>21.141200000000001</v>
      </c>
      <c r="F814" s="8">
        <v>3.2244634628300002</v>
      </c>
      <c r="G814" s="1"/>
      <c r="H814" s="1"/>
      <c r="I814" s="1"/>
      <c r="J814" s="1"/>
      <c r="K814" s="1"/>
      <c r="L814" s="1"/>
    </row>
    <row r="815" spans="1:12" x14ac:dyDescent="0.2">
      <c r="A815" s="2" t="s">
        <v>3</v>
      </c>
      <c r="B815" s="29">
        <v>42650</v>
      </c>
      <c r="C815" s="11">
        <v>41.747966141100001</v>
      </c>
      <c r="D815" s="11">
        <v>-71.384630658600003</v>
      </c>
      <c r="E815" s="8">
        <v>20.056699999999999</v>
      </c>
      <c r="F815" s="8">
        <v>2.9615647792800002</v>
      </c>
      <c r="G815" s="1"/>
      <c r="H815" s="1"/>
      <c r="I815" s="1"/>
      <c r="J815" s="1"/>
      <c r="K815" s="1"/>
      <c r="L815" s="1"/>
    </row>
    <row r="816" spans="1:12" x14ac:dyDescent="0.2">
      <c r="A816" s="2" t="s">
        <v>3</v>
      </c>
      <c r="B816" s="29">
        <v>42650</v>
      </c>
      <c r="C816" s="11">
        <v>41.748042474400002</v>
      </c>
      <c r="D816" s="11">
        <v>-71.384677991900006</v>
      </c>
      <c r="E816" s="8">
        <v>20.129000000000001</v>
      </c>
      <c r="F816" s="8">
        <v>3.2542922496800002</v>
      </c>
      <c r="G816" s="1"/>
      <c r="H816" s="1"/>
      <c r="I816" s="1"/>
      <c r="J816" s="1"/>
      <c r="K816" s="1"/>
      <c r="L816" s="1"/>
    </row>
    <row r="817" spans="1:12" x14ac:dyDescent="0.2">
      <c r="A817" s="2" t="s">
        <v>3</v>
      </c>
      <c r="B817" s="29">
        <v>42650</v>
      </c>
      <c r="C817" s="11">
        <v>41.748156641000001</v>
      </c>
      <c r="D817" s="11">
        <v>-71.384685325299998</v>
      </c>
      <c r="E817" s="8">
        <v>15.718700000000002</v>
      </c>
      <c r="F817" s="8">
        <v>3.3370299339299998</v>
      </c>
      <c r="G817" s="1"/>
      <c r="H817" s="1"/>
      <c r="I817" s="1"/>
      <c r="J817" s="1"/>
      <c r="K817" s="1"/>
      <c r="L817" s="1"/>
    </row>
    <row r="818" spans="1:12" x14ac:dyDescent="0.2">
      <c r="A818" s="2" t="s">
        <v>3</v>
      </c>
      <c r="B818" s="29">
        <v>42650</v>
      </c>
      <c r="C818" s="11">
        <v>41.747979974400003</v>
      </c>
      <c r="D818" s="11">
        <v>-71.384656825299999</v>
      </c>
      <c r="E818" s="8">
        <v>21.141200000000001</v>
      </c>
      <c r="F818" s="8">
        <v>3.0471420288100002</v>
      </c>
      <c r="G818" s="1"/>
      <c r="H818" s="1"/>
      <c r="I818" s="1"/>
      <c r="J818" s="1"/>
      <c r="K818" s="1"/>
      <c r="L818" s="1"/>
    </row>
    <row r="819" spans="1:12" x14ac:dyDescent="0.2">
      <c r="A819" s="2" t="s">
        <v>3</v>
      </c>
      <c r="B819" s="29">
        <v>42650</v>
      </c>
      <c r="C819" s="11">
        <v>41.747923974400003</v>
      </c>
      <c r="D819" s="11">
        <v>-71.384658825299994</v>
      </c>
      <c r="E819" s="8">
        <v>21.7196</v>
      </c>
      <c r="F819" s="8">
        <v>2.6184997558599998</v>
      </c>
      <c r="G819" s="1"/>
      <c r="H819" s="1"/>
      <c r="I819" s="1"/>
      <c r="J819" s="1"/>
      <c r="K819" s="1"/>
      <c r="L819" s="1"/>
    </row>
    <row r="820" spans="1:12" x14ac:dyDescent="0.2">
      <c r="A820" s="2" t="s">
        <v>3</v>
      </c>
      <c r="B820" s="29">
        <v>42650</v>
      </c>
      <c r="C820" s="11">
        <v>41.747863641099997</v>
      </c>
      <c r="D820" s="11">
        <v>-71.384722325300004</v>
      </c>
      <c r="E820" s="8">
        <v>27.9374</v>
      </c>
      <c r="F820" s="8">
        <v>2.2962274551399999</v>
      </c>
      <c r="G820" s="1"/>
      <c r="H820" s="1"/>
      <c r="I820" s="1"/>
      <c r="J820" s="1"/>
      <c r="K820" s="1"/>
      <c r="L820" s="1"/>
    </row>
    <row r="821" spans="1:12" x14ac:dyDescent="0.2">
      <c r="A821" s="2" t="s">
        <v>3</v>
      </c>
      <c r="B821" s="29">
        <v>42650</v>
      </c>
      <c r="C821" s="11">
        <v>41.7479271411</v>
      </c>
      <c r="D821" s="11">
        <v>-71.384733991900006</v>
      </c>
      <c r="E821" s="8">
        <v>22.7318</v>
      </c>
      <c r="F821" s="8">
        <v>2.7578547000900002</v>
      </c>
      <c r="G821" s="1"/>
      <c r="H821" s="1"/>
      <c r="I821" s="1"/>
      <c r="J821" s="1"/>
      <c r="K821" s="1"/>
      <c r="L821" s="1"/>
    </row>
    <row r="822" spans="1:12" x14ac:dyDescent="0.2">
      <c r="A822" s="2" t="s">
        <v>3</v>
      </c>
      <c r="B822" s="29">
        <v>42650</v>
      </c>
      <c r="C822" s="11">
        <v>41.748037807700001</v>
      </c>
      <c r="D822" s="11">
        <v>-71.3847589919</v>
      </c>
      <c r="E822" s="8">
        <v>22.587199999999999</v>
      </c>
      <c r="F822" s="8">
        <v>3.3146815300000001</v>
      </c>
      <c r="G822" s="1"/>
      <c r="H822" s="1"/>
      <c r="I822" s="1"/>
      <c r="J822" s="1"/>
      <c r="K822" s="1"/>
      <c r="L822" s="1"/>
    </row>
    <row r="823" spans="1:12" x14ac:dyDescent="0.2">
      <c r="A823" s="2" t="s">
        <v>3</v>
      </c>
      <c r="B823" s="29">
        <v>42650</v>
      </c>
      <c r="C823" s="11">
        <v>41.748154141000001</v>
      </c>
      <c r="D823" s="11">
        <v>-71.3848231586</v>
      </c>
      <c r="E823" s="8">
        <v>18.610700000000001</v>
      </c>
      <c r="F823" s="8">
        <v>3.2743737697599999</v>
      </c>
      <c r="G823" s="1"/>
      <c r="H823" s="1"/>
      <c r="I823" s="1"/>
      <c r="J823" s="1"/>
      <c r="K823" s="1"/>
      <c r="L823" s="1"/>
    </row>
    <row r="824" spans="1:12" x14ac:dyDescent="0.2">
      <c r="A824" s="2" t="s">
        <v>3</v>
      </c>
      <c r="B824" s="29">
        <v>42650</v>
      </c>
      <c r="C824" s="11">
        <v>41.748006140999998</v>
      </c>
      <c r="D824" s="11">
        <v>-71.384833491899997</v>
      </c>
      <c r="E824" s="8">
        <v>24.033200000000001</v>
      </c>
      <c r="F824" s="8">
        <v>3.1232795715299999</v>
      </c>
      <c r="G824" s="1"/>
      <c r="H824" s="1"/>
      <c r="I824" s="1"/>
      <c r="J824" s="1"/>
      <c r="K824" s="1"/>
      <c r="L824" s="1"/>
    </row>
    <row r="825" spans="1:12" x14ac:dyDescent="0.2">
      <c r="A825" s="2" t="s">
        <v>3</v>
      </c>
      <c r="B825" s="29">
        <v>42650</v>
      </c>
      <c r="C825" s="11">
        <v>41.748111974399997</v>
      </c>
      <c r="D825" s="11">
        <v>-71.384888658500003</v>
      </c>
      <c r="E825" s="8">
        <v>19.405999999999999</v>
      </c>
      <c r="F825" s="8">
        <v>3.1586391925799999</v>
      </c>
      <c r="G825" s="1"/>
      <c r="H825" s="1"/>
      <c r="I825" s="1"/>
      <c r="J825" s="1"/>
      <c r="K825" s="1"/>
      <c r="L825" s="1"/>
    </row>
    <row r="826" spans="1:12" x14ac:dyDescent="0.2">
      <c r="A826" s="2" t="s">
        <v>3</v>
      </c>
      <c r="B826" s="29">
        <v>42650</v>
      </c>
      <c r="C826" s="11">
        <v>41.748047307699998</v>
      </c>
      <c r="D826" s="11">
        <v>-71.3849279919</v>
      </c>
      <c r="E826" s="8">
        <v>22.442599999999999</v>
      </c>
      <c r="F826" s="8">
        <v>3.0697462558700002</v>
      </c>
      <c r="G826" s="1"/>
      <c r="H826" s="1"/>
      <c r="I826" s="1"/>
      <c r="J826" s="1"/>
      <c r="K826" s="1"/>
      <c r="L826" s="1"/>
    </row>
    <row r="827" spans="1:12" x14ac:dyDescent="0.2">
      <c r="A827" s="2" t="s">
        <v>3</v>
      </c>
      <c r="B827" s="29">
        <v>42650</v>
      </c>
      <c r="C827" s="11">
        <v>41.747963974400001</v>
      </c>
      <c r="D827" s="11">
        <v>-71.384992325200002</v>
      </c>
      <c r="E827" s="8">
        <v>27.648199999999999</v>
      </c>
      <c r="F827" s="8">
        <v>2.2460396289800002</v>
      </c>
      <c r="G827" s="1"/>
      <c r="H827" s="1"/>
      <c r="I827" s="1"/>
      <c r="J827" s="1"/>
      <c r="K827" s="1"/>
      <c r="L827" s="1"/>
    </row>
    <row r="828" spans="1:12" x14ac:dyDescent="0.2">
      <c r="A828" s="2" t="s">
        <v>3</v>
      </c>
      <c r="B828" s="29">
        <v>42650</v>
      </c>
      <c r="C828" s="11">
        <v>41.748020640999997</v>
      </c>
      <c r="D828" s="11">
        <v>-71.385017991799998</v>
      </c>
      <c r="E828" s="8">
        <v>28.154299999999999</v>
      </c>
      <c r="F828" s="8">
        <v>2.5019855499300001</v>
      </c>
      <c r="G828" s="1"/>
      <c r="H828" s="1"/>
      <c r="I828" s="1"/>
      <c r="J828" s="1"/>
      <c r="K828" s="1"/>
      <c r="L828" s="1"/>
    </row>
    <row r="829" spans="1:12" x14ac:dyDescent="0.2">
      <c r="A829" s="2" t="s">
        <v>3</v>
      </c>
      <c r="B829" s="29">
        <v>42650</v>
      </c>
      <c r="C829" s="11">
        <v>41.748069974400003</v>
      </c>
      <c r="D829" s="11">
        <v>-71.385063825200007</v>
      </c>
      <c r="E829" s="8">
        <v>23.527100000000001</v>
      </c>
      <c r="F829" s="8">
        <v>2.4477026462599998</v>
      </c>
      <c r="G829" s="1"/>
      <c r="H829" s="1"/>
      <c r="I829" s="1"/>
      <c r="J829" s="1"/>
      <c r="K829" s="1"/>
      <c r="L829" s="1"/>
    </row>
    <row r="830" spans="1:12" x14ac:dyDescent="0.2">
      <c r="A830" s="2" t="s">
        <v>3</v>
      </c>
      <c r="B830" s="29">
        <v>42671</v>
      </c>
      <c r="C830" s="11">
        <v>41.747663474399999</v>
      </c>
      <c r="D830" s="11">
        <v>-71.384202158799994</v>
      </c>
      <c r="E830" s="8">
        <v>21.0152</v>
      </c>
      <c r="F830" s="8">
        <v>2.1054298877700002</v>
      </c>
      <c r="G830" s="1"/>
      <c r="H830" s="1"/>
      <c r="I830" s="1"/>
      <c r="J830" s="1"/>
      <c r="K830" s="1"/>
      <c r="L830" s="1"/>
    </row>
    <row r="831" spans="1:12" x14ac:dyDescent="0.2">
      <c r="A831" s="2" t="s">
        <v>3</v>
      </c>
      <c r="B831" s="29">
        <v>42671</v>
      </c>
      <c r="C831" s="11">
        <v>41.747736807700001</v>
      </c>
      <c r="D831" s="11">
        <v>-71.384181158800004</v>
      </c>
      <c r="E831" s="8">
        <v>24.601900000000001</v>
      </c>
      <c r="F831" s="8">
        <v>2.4639329910300001</v>
      </c>
      <c r="G831" s="1"/>
      <c r="H831" s="1"/>
      <c r="I831" s="1"/>
      <c r="J831" s="1"/>
      <c r="K831" s="1"/>
      <c r="L831" s="1"/>
    </row>
    <row r="832" spans="1:12" x14ac:dyDescent="0.2">
      <c r="A832" s="2" t="s">
        <v>3</v>
      </c>
      <c r="B832" s="29">
        <v>42671</v>
      </c>
      <c r="C832" s="11">
        <v>41.747674141099999</v>
      </c>
      <c r="D832" s="11">
        <v>-71.384280492100004</v>
      </c>
      <c r="E832" s="8">
        <v>23.5138</v>
      </c>
      <c r="F832" s="8">
        <v>2.0155565738700001</v>
      </c>
      <c r="G832" s="1"/>
      <c r="H832" s="1"/>
      <c r="I832" s="1"/>
      <c r="J832" s="1"/>
      <c r="K832" s="1"/>
      <c r="L832" s="1"/>
    </row>
    <row r="833" spans="1:12" x14ac:dyDescent="0.2">
      <c r="A833" s="2" t="s">
        <v>3</v>
      </c>
      <c r="B833" s="29">
        <v>42671</v>
      </c>
      <c r="C833" s="11">
        <v>41.747681141100003</v>
      </c>
      <c r="D833" s="11">
        <v>-71.384307325400002</v>
      </c>
      <c r="E833" s="8">
        <v>23.473500000000001</v>
      </c>
      <c r="F833" s="8">
        <v>1.87865757942</v>
      </c>
      <c r="G833" s="1"/>
      <c r="H833" s="1"/>
      <c r="I833" s="1"/>
      <c r="J833" s="1"/>
      <c r="K833" s="1"/>
      <c r="L833" s="1"/>
    </row>
    <row r="834" spans="1:12" x14ac:dyDescent="0.2">
      <c r="A834" s="2" t="s">
        <v>3</v>
      </c>
      <c r="B834" s="29">
        <v>42671</v>
      </c>
      <c r="C834" s="11">
        <v>41.747742307800003</v>
      </c>
      <c r="D834" s="11">
        <v>-71.384314492100003</v>
      </c>
      <c r="E834" s="8">
        <v>25.5288</v>
      </c>
      <c r="F834" s="8">
        <v>2.3969640731799999</v>
      </c>
      <c r="G834" s="1"/>
      <c r="H834" s="1"/>
      <c r="I834" s="1"/>
      <c r="J834" s="1"/>
      <c r="K834" s="1"/>
      <c r="L834" s="1"/>
    </row>
    <row r="835" spans="1:12" x14ac:dyDescent="0.2">
      <c r="A835" s="2" t="s">
        <v>3</v>
      </c>
      <c r="B835" s="29">
        <v>42671</v>
      </c>
      <c r="C835" s="11">
        <v>41.747737141100004</v>
      </c>
      <c r="D835" s="11">
        <v>-71.384349158700005</v>
      </c>
      <c r="E835" s="8">
        <v>25.206400000000002</v>
      </c>
      <c r="F835" s="8">
        <v>1.61447167397</v>
      </c>
      <c r="G835" s="1"/>
      <c r="H835" s="1"/>
      <c r="I835" s="1"/>
      <c r="J835" s="1"/>
      <c r="K835" s="1"/>
      <c r="L835" s="1"/>
    </row>
    <row r="836" spans="1:12" x14ac:dyDescent="0.2">
      <c r="A836" s="2" t="s">
        <v>3</v>
      </c>
      <c r="B836" s="29">
        <v>42671</v>
      </c>
      <c r="C836" s="11">
        <v>41.747816307699999</v>
      </c>
      <c r="D836" s="11">
        <v>-71.384354158700006</v>
      </c>
      <c r="E836" s="8">
        <v>27.584099999999999</v>
      </c>
      <c r="F836" s="8">
        <v>2.6904230117800001</v>
      </c>
      <c r="G836" s="1"/>
      <c r="H836" s="1"/>
      <c r="I836" s="1"/>
      <c r="J836" s="1"/>
      <c r="K836" s="1"/>
      <c r="L836" s="1"/>
    </row>
    <row r="837" spans="1:12" x14ac:dyDescent="0.2">
      <c r="A837" s="2" t="s">
        <v>3</v>
      </c>
      <c r="B837" s="29">
        <v>42671</v>
      </c>
      <c r="C837" s="11">
        <v>41.7477976411</v>
      </c>
      <c r="D837" s="11">
        <v>-71.384432158699994</v>
      </c>
      <c r="E837" s="8">
        <v>25.5288</v>
      </c>
      <c r="F837" s="8">
        <v>2.0701460838300001</v>
      </c>
      <c r="G837" s="1"/>
      <c r="H837" s="1"/>
      <c r="I837" s="1"/>
      <c r="J837" s="1"/>
      <c r="K837" s="1"/>
      <c r="L837" s="1"/>
    </row>
    <row r="838" spans="1:12" x14ac:dyDescent="0.2">
      <c r="A838" s="2" t="s">
        <v>3</v>
      </c>
      <c r="B838" s="29">
        <v>42671</v>
      </c>
      <c r="C838" s="11">
        <v>41.747871974399999</v>
      </c>
      <c r="D838" s="11">
        <v>-71.384416658700005</v>
      </c>
      <c r="E838" s="8">
        <v>28.5916</v>
      </c>
      <c r="F838" s="8">
        <v>2.9335544109299998</v>
      </c>
      <c r="G838" s="1"/>
      <c r="H838" s="1"/>
      <c r="I838" s="1"/>
      <c r="J838" s="1"/>
      <c r="K838" s="1"/>
      <c r="L838" s="1"/>
    </row>
    <row r="839" spans="1:12" x14ac:dyDescent="0.2">
      <c r="A839" s="2" t="s">
        <v>3</v>
      </c>
      <c r="B839" s="29">
        <v>42671</v>
      </c>
      <c r="C839" s="11">
        <v>41.747831141100001</v>
      </c>
      <c r="D839" s="11">
        <v>-71.384481325400003</v>
      </c>
      <c r="E839" s="8">
        <v>26.979600000000001</v>
      </c>
      <c r="F839" s="8">
        <v>2.63650751114</v>
      </c>
      <c r="G839" s="1"/>
      <c r="H839" s="1"/>
      <c r="I839" s="1"/>
      <c r="J839" s="1"/>
      <c r="K839" s="1"/>
      <c r="L839" s="1"/>
    </row>
    <row r="840" spans="1:12" x14ac:dyDescent="0.2">
      <c r="A840" s="2" t="s">
        <v>3</v>
      </c>
      <c r="B840" s="29">
        <v>42671</v>
      </c>
      <c r="C840" s="11">
        <v>41.747811974400001</v>
      </c>
      <c r="D840" s="11">
        <v>-71.384548825300001</v>
      </c>
      <c r="E840" s="8">
        <v>24.077999999999999</v>
      </c>
      <c r="F840" s="8">
        <v>1.90143597126</v>
      </c>
      <c r="G840" s="1"/>
      <c r="H840" s="1"/>
      <c r="I840" s="1"/>
      <c r="J840" s="1"/>
      <c r="K840" s="1"/>
      <c r="L840" s="1"/>
    </row>
    <row r="841" spans="1:12" x14ac:dyDescent="0.2">
      <c r="A841" s="2" t="s">
        <v>3</v>
      </c>
      <c r="B841" s="29">
        <v>42671</v>
      </c>
      <c r="C841" s="11">
        <v>41.747876141100001</v>
      </c>
      <c r="D841" s="11">
        <v>-71.384517991999999</v>
      </c>
      <c r="E841" s="8">
        <v>28.269200000000001</v>
      </c>
      <c r="F841" s="8">
        <v>2.8548176288599998</v>
      </c>
      <c r="G841" s="1"/>
      <c r="H841" s="1"/>
      <c r="I841" s="1"/>
      <c r="J841" s="1"/>
      <c r="K841" s="1"/>
      <c r="L841" s="1"/>
    </row>
    <row r="842" spans="1:12" x14ac:dyDescent="0.2">
      <c r="A842" s="2" t="s">
        <v>3</v>
      </c>
      <c r="B842" s="29">
        <v>42671</v>
      </c>
      <c r="C842" s="11">
        <v>41.747963974400001</v>
      </c>
      <c r="D842" s="11">
        <v>-71.384469825400004</v>
      </c>
      <c r="E842" s="8">
        <v>28.752800000000001</v>
      </c>
      <c r="F842" s="8">
        <v>3.2327418327299999</v>
      </c>
      <c r="G842" s="1"/>
      <c r="H842" s="1"/>
      <c r="I842" s="1"/>
      <c r="J842" s="1"/>
      <c r="K842" s="1"/>
      <c r="L842" s="1"/>
    </row>
    <row r="843" spans="1:12" x14ac:dyDescent="0.2">
      <c r="A843" s="2" t="s">
        <v>3</v>
      </c>
      <c r="B843" s="29">
        <v>42671</v>
      </c>
      <c r="C843" s="11">
        <v>41.747958307700003</v>
      </c>
      <c r="D843" s="11">
        <v>-71.384603825300005</v>
      </c>
      <c r="E843" s="8">
        <v>25.367599999999999</v>
      </c>
      <c r="F843" s="8">
        <v>3.0954270362899998</v>
      </c>
      <c r="G843" s="1"/>
      <c r="H843" s="1"/>
      <c r="I843" s="1"/>
      <c r="J843" s="1"/>
      <c r="K843" s="1"/>
      <c r="L843" s="1"/>
    </row>
    <row r="844" spans="1:12" x14ac:dyDescent="0.2">
      <c r="A844" s="2" t="s">
        <v>3</v>
      </c>
      <c r="B844" s="29">
        <v>42671</v>
      </c>
      <c r="C844" s="11">
        <v>41.747965307699999</v>
      </c>
      <c r="D844" s="11">
        <v>-71.384617992000003</v>
      </c>
      <c r="E844" s="8">
        <v>23.675000000000001</v>
      </c>
      <c r="F844" s="8">
        <v>3.0138046741500002</v>
      </c>
      <c r="G844" s="1"/>
      <c r="H844" s="1"/>
      <c r="I844" s="1"/>
      <c r="J844" s="1"/>
      <c r="K844" s="1"/>
      <c r="L844" s="1"/>
    </row>
    <row r="845" spans="1:12" x14ac:dyDescent="0.2">
      <c r="A845" s="2" t="s">
        <v>3</v>
      </c>
      <c r="B845" s="29">
        <v>42671</v>
      </c>
      <c r="C845" s="11">
        <v>41.748061141000001</v>
      </c>
      <c r="D845" s="11">
        <v>-71.384558491999996</v>
      </c>
      <c r="E845" s="8">
        <v>25.125799999999998</v>
      </c>
      <c r="F845" s="8">
        <v>3.3104646205899999</v>
      </c>
      <c r="G845" s="1"/>
      <c r="H845" s="1"/>
      <c r="I845" s="1"/>
      <c r="J845" s="1"/>
      <c r="K845" s="1"/>
      <c r="L845" s="1"/>
    </row>
    <row r="846" spans="1:12" x14ac:dyDescent="0.2">
      <c r="A846" s="2" t="s">
        <v>3</v>
      </c>
      <c r="B846" s="29">
        <v>42671</v>
      </c>
      <c r="C846" s="11">
        <v>41.748081474400003</v>
      </c>
      <c r="D846" s="11">
        <v>-71.384552491999997</v>
      </c>
      <c r="E846" s="8">
        <v>25.770600000000002</v>
      </c>
      <c r="F846" s="8">
        <v>3.3247654438000001</v>
      </c>
      <c r="G846" s="1"/>
      <c r="H846" s="1"/>
      <c r="I846" s="1"/>
      <c r="J846" s="1"/>
      <c r="K846" s="1"/>
      <c r="L846" s="1"/>
    </row>
    <row r="847" spans="1:12" x14ac:dyDescent="0.2">
      <c r="A847" s="2" t="s">
        <v>3</v>
      </c>
      <c r="B847" s="29">
        <v>42671</v>
      </c>
      <c r="C847" s="11">
        <v>41.748010807699998</v>
      </c>
      <c r="D847" s="11">
        <v>-71.384690658599993</v>
      </c>
      <c r="E847" s="8">
        <v>25.004899999999999</v>
      </c>
      <c r="F847" s="8">
        <v>3.1199123859400002</v>
      </c>
      <c r="G847" s="1"/>
      <c r="H847" s="1"/>
      <c r="I847" s="1"/>
      <c r="J847" s="1"/>
      <c r="K847" s="1"/>
      <c r="L847" s="1"/>
    </row>
    <row r="848" spans="1:12" x14ac:dyDescent="0.2">
      <c r="A848" s="2" t="s">
        <v>3</v>
      </c>
      <c r="B848" s="29">
        <v>42671</v>
      </c>
      <c r="C848" s="11">
        <v>41.747935307699997</v>
      </c>
      <c r="D848" s="11">
        <v>-71.384637825300004</v>
      </c>
      <c r="E848" s="8">
        <v>23.191400000000002</v>
      </c>
      <c r="F848" s="8">
        <v>2.8883564472200001</v>
      </c>
      <c r="G848" s="1"/>
      <c r="H848" s="1"/>
      <c r="I848" s="1"/>
      <c r="J848" s="1"/>
      <c r="K848" s="1"/>
      <c r="L848" s="1"/>
    </row>
    <row r="849" spans="1:12" x14ac:dyDescent="0.2">
      <c r="A849" s="2" t="s">
        <v>3</v>
      </c>
      <c r="B849" s="29">
        <v>42671</v>
      </c>
      <c r="C849" s="11">
        <v>41.7478854744</v>
      </c>
      <c r="D849" s="11">
        <v>-71.384685325299998</v>
      </c>
      <c r="E849" s="8">
        <v>22.9496</v>
      </c>
      <c r="F849" s="8">
        <v>2.3035435676599998</v>
      </c>
      <c r="G849" s="1"/>
      <c r="H849" s="1"/>
      <c r="I849" s="1"/>
      <c r="J849" s="1"/>
      <c r="K849" s="1"/>
      <c r="L849" s="1"/>
    </row>
    <row r="850" spans="1:12" x14ac:dyDescent="0.2">
      <c r="A850" s="2" t="s">
        <v>3</v>
      </c>
      <c r="B850" s="29">
        <v>42671</v>
      </c>
      <c r="C850" s="11">
        <v>41.748010141100004</v>
      </c>
      <c r="D850" s="11">
        <v>-71.384702658600006</v>
      </c>
      <c r="E850" s="8">
        <v>25.206400000000002</v>
      </c>
      <c r="F850" s="8">
        <v>3.1257200241100001</v>
      </c>
      <c r="G850" s="1"/>
      <c r="H850" s="1"/>
      <c r="I850" s="1"/>
      <c r="J850" s="1"/>
      <c r="K850" s="1"/>
      <c r="L850" s="1"/>
    </row>
    <row r="851" spans="1:12" x14ac:dyDescent="0.2">
      <c r="A851" s="2" t="s">
        <v>3</v>
      </c>
      <c r="B851" s="29">
        <v>42671</v>
      </c>
      <c r="C851" s="11">
        <v>41.748162141000002</v>
      </c>
      <c r="D851" s="11">
        <v>-71.3847216586</v>
      </c>
      <c r="E851" s="8">
        <v>23.2317</v>
      </c>
      <c r="F851" s="8">
        <v>3.3772721290600001</v>
      </c>
      <c r="G851" s="1"/>
      <c r="H851" s="1"/>
      <c r="I851" s="1"/>
      <c r="J851" s="1"/>
      <c r="K851" s="1"/>
      <c r="L851" s="1"/>
    </row>
    <row r="852" spans="1:12" x14ac:dyDescent="0.2">
      <c r="A852" s="2" t="s">
        <v>3</v>
      </c>
      <c r="B852" s="29">
        <v>42671</v>
      </c>
      <c r="C852" s="11">
        <v>41.748053807700003</v>
      </c>
      <c r="D852" s="11">
        <v>-71.3847441586</v>
      </c>
      <c r="E852" s="8">
        <v>25.407899999999998</v>
      </c>
      <c r="F852" s="8">
        <v>3.3617968559300002</v>
      </c>
      <c r="G852" s="1"/>
      <c r="H852" s="1"/>
      <c r="I852" s="1"/>
      <c r="J852" s="1"/>
      <c r="K852" s="1"/>
      <c r="L852" s="1"/>
    </row>
    <row r="853" spans="1:12" x14ac:dyDescent="0.2">
      <c r="A853" s="2" t="s">
        <v>3</v>
      </c>
      <c r="B853" s="29">
        <v>42671</v>
      </c>
      <c r="C853" s="11">
        <v>41.747963307699997</v>
      </c>
      <c r="D853" s="11">
        <v>-71.384758491900001</v>
      </c>
      <c r="E853" s="8">
        <v>26.616900000000001</v>
      </c>
      <c r="F853" s="8">
        <v>3.0039548873899999</v>
      </c>
      <c r="G853" s="1"/>
      <c r="H853" s="1"/>
      <c r="I853" s="1"/>
      <c r="J853" s="1"/>
      <c r="K853" s="1"/>
      <c r="L853" s="1"/>
    </row>
    <row r="854" spans="1:12" x14ac:dyDescent="0.2">
      <c r="A854" s="2" t="s">
        <v>3</v>
      </c>
      <c r="B854" s="29">
        <v>42671</v>
      </c>
      <c r="C854" s="11">
        <v>41.747850807699997</v>
      </c>
      <c r="D854" s="11">
        <v>-71.384789491899994</v>
      </c>
      <c r="E854" s="8">
        <v>26.3751</v>
      </c>
      <c r="F854" s="8">
        <v>2.1842198371900001</v>
      </c>
      <c r="G854" s="1"/>
      <c r="H854" s="1"/>
      <c r="I854" s="1"/>
      <c r="J854" s="1"/>
      <c r="K854" s="1"/>
      <c r="L854" s="1"/>
    </row>
    <row r="855" spans="1:12" x14ac:dyDescent="0.2">
      <c r="A855" s="2" t="s">
        <v>3</v>
      </c>
      <c r="B855" s="29">
        <v>42671</v>
      </c>
      <c r="C855" s="11">
        <v>41.747855974399997</v>
      </c>
      <c r="D855" s="11">
        <v>-71.384844825200005</v>
      </c>
      <c r="E855" s="8">
        <v>25.5288</v>
      </c>
      <c r="F855" s="8">
        <v>2.0313947200800002</v>
      </c>
      <c r="G855" s="1"/>
      <c r="H855" s="1"/>
      <c r="I855" s="1"/>
      <c r="J855" s="1"/>
      <c r="K855" s="1"/>
      <c r="L855" s="1"/>
    </row>
    <row r="856" spans="1:12" x14ac:dyDescent="0.2">
      <c r="A856" s="2" t="s">
        <v>3</v>
      </c>
      <c r="B856" s="29">
        <v>42671</v>
      </c>
      <c r="C856" s="11">
        <v>41.747955307700003</v>
      </c>
      <c r="D856" s="11">
        <v>-71.384852825199999</v>
      </c>
      <c r="E856" s="8">
        <v>26.7378</v>
      </c>
      <c r="F856" s="8">
        <v>2.8216648101800001</v>
      </c>
      <c r="G856" s="1"/>
      <c r="H856" s="1"/>
      <c r="I856" s="1"/>
      <c r="J856" s="1"/>
      <c r="K856" s="1"/>
      <c r="L856" s="1"/>
    </row>
    <row r="857" spans="1:12" x14ac:dyDescent="0.2">
      <c r="A857" s="2" t="s">
        <v>3</v>
      </c>
      <c r="B857" s="29">
        <v>42671</v>
      </c>
      <c r="C857" s="11">
        <v>41.7480459744</v>
      </c>
      <c r="D857" s="11">
        <v>-71.384839491899996</v>
      </c>
      <c r="E857" s="8">
        <v>26.093</v>
      </c>
      <c r="F857" s="8">
        <v>3.2546508312200002</v>
      </c>
      <c r="G857" s="1"/>
      <c r="H857" s="1"/>
      <c r="I857" s="1"/>
      <c r="J857" s="1"/>
      <c r="K857" s="1"/>
      <c r="L857" s="1"/>
    </row>
    <row r="858" spans="1:12" x14ac:dyDescent="0.2">
      <c r="A858" s="2" t="s">
        <v>3</v>
      </c>
      <c r="B858" s="29">
        <v>42671</v>
      </c>
      <c r="C858" s="11">
        <v>41.7481508077</v>
      </c>
      <c r="D858" s="11">
        <v>-71.384841658599996</v>
      </c>
      <c r="E858" s="8">
        <v>24.601900000000001</v>
      </c>
      <c r="F858" s="8">
        <v>3.2558155059799998</v>
      </c>
      <c r="G858" s="1"/>
      <c r="H858" s="1"/>
      <c r="I858" s="1"/>
      <c r="J858" s="1"/>
      <c r="K858" s="1"/>
      <c r="L858" s="1"/>
    </row>
    <row r="859" spans="1:12" x14ac:dyDescent="0.2">
      <c r="A859" s="2" t="s">
        <v>3</v>
      </c>
      <c r="B859" s="29">
        <v>42671</v>
      </c>
      <c r="C859" s="11">
        <v>41.748012474399999</v>
      </c>
      <c r="D859" s="11">
        <v>-71.384946658499999</v>
      </c>
      <c r="E859" s="8">
        <v>25.609400000000001</v>
      </c>
      <c r="F859" s="8">
        <v>2.6448805332199998</v>
      </c>
      <c r="G859" s="1"/>
      <c r="H859" s="1"/>
      <c r="I859" s="1"/>
      <c r="J859" s="1"/>
      <c r="K859" s="1"/>
      <c r="L859" s="1"/>
    </row>
    <row r="860" spans="1:12" x14ac:dyDescent="0.2">
      <c r="A860" s="2" t="s">
        <v>3</v>
      </c>
      <c r="B860" s="29">
        <v>42671</v>
      </c>
      <c r="C860" s="11">
        <v>41.7479194744</v>
      </c>
      <c r="D860" s="11">
        <v>-71.384958325200003</v>
      </c>
      <c r="E860" s="8">
        <v>25.246700000000001</v>
      </c>
      <c r="F860" s="8">
        <v>2.2745888233199998</v>
      </c>
      <c r="G860" s="1"/>
      <c r="H860" s="1"/>
      <c r="I860" s="1"/>
      <c r="J860" s="1"/>
      <c r="K860" s="1"/>
      <c r="L860" s="1"/>
    </row>
    <row r="861" spans="1:12" x14ac:dyDescent="0.2">
      <c r="A861" s="2" t="s">
        <v>3</v>
      </c>
      <c r="B861" s="29">
        <v>42671</v>
      </c>
      <c r="C861" s="11">
        <v>41.748008807700003</v>
      </c>
      <c r="D861" s="11">
        <v>-71.384995658500003</v>
      </c>
      <c r="E861" s="8">
        <v>26.093</v>
      </c>
      <c r="F861" s="8">
        <v>2.2988474369</v>
      </c>
      <c r="G861" s="1"/>
      <c r="H861" s="1"/>
      <c r="I861" s="1"/>
      <c r="J861" s="1"/>
      <c r="K861" s="1"/>
      <c r="L861" s="1"/>
    </row>
    <row r="862" spans="1:12" x14ac:dyDescent="0.2">
      <c r="A862" s="2" t="s">
        <v>3</v>
      </c>
      <c r="B862" s="29">
        <v>42671</v>
      </c>
      <c r="C862" s="11">
        <v>41.748074140999996</v>
      </c>
      <c r="D862" s="11">
        <v>-71.3850438252</v>
      </c>
      <c r="E862" s="8">
        <v>24.964600000000001</v>
      </c>
      <c r="F862" s="8">
        <v>2.8446571826899998</v>
      </c>
      <c r="G862" s="1"/>
      <c r="H862" s="1"/>
      <c r="I862" s="1"/>
      <c r="J862" s="1"/>
      <c r="K862" s="1"/>
      <c r="L862" s="1"/>
    </row>
    <row r="863" spans="1:12" x14ac:dyDescent="0.2">
      <c r="A863" s="2" t="s">
        <v>3</v>
      </c>
      <c r="B863" s="29">
        <v>42901</v>
      </c>
      <c r="C863" s="11">
        <v>41.7476829744</v>
      </c>
      <c r="D863" s="11">
        <v>-71.3841919921</v>
      </c>
      <c r="E863" s="8">
        <v>11.993599999999999</v>
      </c>
      <c r="F863" s="8">
        <v>2.1985511779800002</v>
      </c>
      <c r="G863" s="1"/>
      <c r="H863" s="1"/>
      <c r="I863" s="1"/>
      <c r="J863" s="1"/>
      <c r="K863" s="1"/>
      <c r="L863" s="1"/>
    </row>
    <row r="864" spans="1:12" x14ac:dyDescent="0.2">
      <c r="A864" s="2" t="s">
        <v>3</v>
      </c>
      <c r="B864" s="29">
        <v>42901</v>
      </c>
      <c r="C864" s="11">
        <v>41.747753807700001</v>
      </c>
      <c r="D864" s="11">
        <v>-71.384258492100003</v>
      </c>
      <c r="E864" s="8">
        <v>9.9067999999999987</v>
      </c>
      <c r="F864" s="8">
        <v>2.4562702179000002</v>
      </c>
      <c r="G864" s="1"/>
      <c r="H864" s="1"/>
      <c r="I864" s="1"/>
      <c r="J864" s="1"/>
      <c r="K864" s="1"/>
      <c r="L864" s="1"/>
    </row>
    <row r="865" spans="1:12" x14ac:dyDescent="0.2">
      <c r="A865" s="2" t="s">
        <v>3</v>
      </c>
      <c r="B865" s="29">
        <v>42901</v>
      </c>
      <c r="C865" s="11">
        <v>41.747724307799999</v>
      </c>
      <c r="D865" s="11">
        <v>-71.384307992100005</v>
      </c>
      <c r="E865" s="8">
        <v>13.741999999999999</v>
      </c>
      <c r="F865" s="8">
        <v>2.205088377</v>
      </c>
      <c r="G865" s="1"/>
      <c r="H865" s="1"/>
      <c r="I865" s="1"/>
      <c r="J865" s="1"/>
      <c r="K865" s="1"/>
      <c r="L865" s="1"/>
    </row>
    <row r="866" spans="1:12" x14ac:dyDescent="0.2">
      <c r="A866" s="2" t="s">
        <v>3</v>
      </c>
      <c r="B866" s="29">
        <v>42901</v>
      </c>
      <c r="C866" s="11">
        <v>41.747777974400002</v>
      </c>
      <c r="D866" s="11">
        <v>-71.3843396587</v>
      </c>
      <c r="E866" s="8">
        <v>11.824399999999999</v>
      </c>
      <c r="F866" s="8">
        <v>2.4682252407099998</v>
      </c>
      <c r="G866" s="1"/>
      <c r="H866" s="1"/>
      <c r="I866" s="1"/>
      <c r="J866" s="1"/>
      <c r="K866" s="1"/>
      <c r="L866" s="1"/>
    </row>
    <row r="867" spans="1:12" x14ac:dyDescent="0.2">
      <c r="A867" s="2" t="s">
        <v>3</v>
      </c>
      <c r="B867" s="29">
        <v>42901</v>
      </c>
      <c r="C867" s="11">
        <v>41.747795807700001</v>
      </c>
      <c r="D867" s="11">
        <v>-71.384398325399999</v>
      </c>
      <c r="E867" s="8">
        <v>14.362399999999999</v>
      </c>
      <c r="F867" s="8">
        <v>2.4105162620499998</v>
      </c>
      <c r="G867" s="1"/>
      <c r="H867" s="1"/>
      <c r="I867" s="1"/>
      <c r="J867" s="1"/>
      <c r="K867" s="1"/>
      <c r="L867" s="1"/>
    </row>
    <row r="868" spans="1:12" x14ac:dyDescent="0.2">
      <c r="A868" s="2" t="s">
        <v>3</v>
      </c>
      <c r="B868" s="29">
        <v>42901</v>
      </c>
      <c r="C868" s="11">
        <v>41.747841641100003</v>
      </c>
      <c r="D868" s="11">
        <v>-71.384411491999998</v>
      </c>
      <c r="E868" s="8">
        <v>10.809199999999999</v>
      </c>
      <c r="F868" s="8">
        <v>2.74627780914</v>
      </c>
      <c r="G868" s="1"/>
      <c r="H868" s="1"/>
      <c r="I868" s="1"/>
      <c r="J868" s="1"/>
      <c r="K868" s="1"/>
      <c r="L868" s="1"/>
    </row>
    <row r="869" spans="1:12" x14ac:dyDescent="0.2">
      <c r="A869" s="2" t="s">
        <v>3</v>
      </c>
      <c r="B869" s="29">
        <v>42901</v>
      </c>
      <c r="C869" s="11">
        <v>41.7478188077</v>
      </c>
      <c r="D869" s="11">
        <v>-71.3844746587</v>
      </c>
      <c r="E869" s="8">
        <v>14.700799999999999</v>
      </c>
      <c r="F869" s="8">
        <v>2.4147381782499999</v>
      </c>
      <c r="G869" s="1"/>
      <c r="H869" s="1"/>
      <c r="I869" s="1"/>
      <c r="J869" s="1"/>
      <c r="K869" s="1"/>
      <c r="L869" s="1"/>
    </row>
    <row r="870" spans="1:12" x14ac:dyDescent="0.2">
      <c r="A870" s="2" t="s">
        <v>3</v>
      </c>
      <c r="B870" s="29">
        <v>42901</v>
      </c>
      <c r="C870" s="11">
        <v>41.747890474400002</v>
      </c>
      <c r="D870" s="11">
        <v>-71.384465158699996</v>
      </c>
      <c r="E870" s="8">
        <v>15.433999999999999</v>
      </c>
      <c r="F870" s="8">
        <v>3.0522499084499999</v>
      </c>
      <c r="G870" s="1"/>
      <c r="H870" s="1"/>
      <c r="I870" s="1"/>
      <c r="J870" s="1"/>
      <c r="K870" s="1"/>
      <c r="L870" s="1"/>
    </row>
    <row r="871" spans="1:12" x14ac:dyDescent="0.2">
      <c r="A871" s="2" t="s">
        <v>3</v>
      </c>
      <c r="B871" s="29">
        <v>42901</v>
      </c>
      <c r="C871" s="11">
        <v>41.747849474399999</v>
      </c>
      <c r="D871" s="11">
        <v>-71.384547991999995</v>
      </c>
      <c r="E871" s="8">
        <v>16.336400000000001</v>
      </c>
      <c r="F871" s="8">
        <v>2.4534101486200002</v>
      </c>
      <c r="G871" s="1"/>
      <c r="H871" s="1"/>
      <c r="I871" s="1"/>
      <c r="J871" s="1"/>
      <c r="K871" s="1"/>
      <c r="L871" s="1"/>
    </row>
    <row r="872" spans="1:12" x14ac:dyDescent="0.2">
      <c r="A872" s="2" t="s">
        <v>3</v>
      </c>
      <c r="B872" s="29">
        <v>42901</v>
      </c>
      <c r="C872" s="11">
        <v>41.747819474400004</v>
      </c>
      <c r="D872" s="11">
        <v>-71.384598825300003</v>
      </c>
      <c r="E872" s="8">
        <v>19.156399999999998</v>
      </c>
      <c r="F872" s="8">
        <v>1.8969875574099999</v>
      </c>
      <c r="G872" s="1"/>
      <c r="H872" s="1"/>
      <c r="I872" s="1"/>
      <c r="J872" s="1"/>
      <c r="K872" s="1"/>
      <c r="L872" s="1"/>
    </row>
    <row r="873" spans="1:12" x14ac:dyDescent="0.2">
      <c r="A873" s="2" t="s">
        <v>3</v>
      </c>
      <c r="B873" s="29">
        <v>42901</v>
      </c>
      <c r="C873" s="11">
        <v>41.747940307699999</v>
      </c>
      <c r="D873" s="11">
        <v>-71.384547491999996</v>
      </c>
      <c r="E873" s="8">
        <v>16.618400000000001</v>
      </c>
      <c r="F873" s="8">
        <v>3.1360394954699999</v>
      </c>
      <c r="G873" s="1"/>
      <c r="H873" s="1"/>
      <c r="I873" s="1"/>
      <c r="J873" s="1"/>
      <c r="K873" s="1"/>
      <c r="L873" s="1"/>
    </row>
    <row r="874" spans="1:12" x14ac:dyDescent="0.2">
      <c r="A874" s="2" t="s">
        <v>3</v>
      </c>
      <c r="B874" s="29">
        <v>42901</v>
      </c>
      <c r="C874" s="11">
        <v>41.747987307700001</v>
      </c>
      <c r="D874" s="11">
        <v>-71.384512991999998</v>
      </c>
      <c r="E874" s="8">
        <v>15.095599999999999</v>
      </c>
      <c r="F874" s="8">
        <v>3.2588851451899998</v>
      </c>
      <c r="G874" s="1"/>
      <c r="H874" s="1"/>
      <c r="I874" s="1"/>
      <c r="J874" s="1"/>
      <c r="K874" s="1"/>
      <c r="L874" s="1"/>
    </row>
    <row r="875" spans="1:12" x14ac:dyDescent="0.2">
      <c r="A875" s="2" t="s">
        <v>3</v>
      </c>
      <c r="B875" s="29">
        <v>42901</v>
      </c>
      <c r="C875" s="11">
        <v>41.747959641000001</v>
      </c>
      <c r="D875" s="11">
        <v>-71.384590992</v>
      </c>
      <c r="E875" s="8">
        <v>13.685599999999999</v>
      </c>
      <c r="F875" s="8">
        <v>3.1388008594499999</v>
      </c>
      <c r="G875" s="1"/>
      <c r="H875" s="1"/>
      <c r="I875" s="1"/>
      <c r="J875" s="1"/>
      <c r="K875" s="1"/>
      <c r="L875" s="1"/>
    </row>
    <row r="876" spans="1:12" x14ac:dyDescent="0.2">
      <c r="A876" s="2" t="s">
        <v>3</v>
      </c>
      <c r="B876" s="29">
        <v>42901</v>
      </c>
      <c r="C876" s="11">
        <v>41.748005474400003</v>
      </c>
      <c r="D876" s="11">
        <v>-71.384574158700005</v>
      </c>
      <c r="E876" s="8">
        <v>13.065199999999999</v>
      </c>
      <c r="F876" s="8">
        <v>3.2682511806500001</v>
      </c>
      <c r="G876" s="1"/>
      <c r="H876" s="1"/>
      <c r="I876" s="1"/>
      <c r="J876" s="1"/>
      <c r="K876" s="1"/>
      <c r="L876" s="1"/>
    </row>
    <row r="877" spans="1:12" x14ac:dyDescent="0.2">
      <c r="A877" s="2" t="s">
        <v>3</v>
      </c>
      <c r="B877" s="29">
        <v>42901</v>
      </c>
      <c r="C877" s="11">
        <v>41.748124640999997</v>
      </c>
      <c r="D877" s="11">
        <v>-71.384564325300005</v>
      </c>
      <c r="E877" s="8">
        <v>12.162799999999999</v>
      </c>
      <c r="F877" s="8">
        <v>3.3283987045300001</v>
      </c>
      <c r="G877" s="1"/>
      <c r="H877" s="1"/>
      <c r="I877" s="1"/>
      <c r="J877" s="1"/>
      <c r="K877" s="1"/>
      <c r="L877" s="1"/>
    </row>
    <row r="878" spans="1:12" x14ac:dyDescent="0.2">
      <c r="A878" s="2" t="s">
        <v>3</v>
      </c>
      <c r="B878" s="29">
        <v>42901</v>
      </c>
      <c r="C878" s="11">
        <v>41.748141474400001</v>
      </c>
      <c r="D878" s="11">
        <v>-71.384503158699999</v>
      </c>
      <c r="E878" s="8">
        <v>7.3124000000000002</v>
      </c>
      <c r="F878" s="8">
        <v>3.3140425682100001</v>
      </c>
      <c r="G878" s="1"/>
      <c r="H878" s="1"/>
      <c r="I878" s="1"/>
      <c r="J878" s="1"/>
      <c r="K878" s="1"/>
      <c r="L878" s="1"/>
    </row>
    <row r="879" spans="1:12" x14ac:dyDescent="0.2">
      <c r="A879" s="2" t="s">
        <v>3</v>
      </c>
      <c r="B879" s="29">
        <v>42901</v>
      </c>
      <c r="C879" s="11">
        <v>41.748050307699998</v>
      </c>
      <c r="D879" s="11">
        <v>-71.384635325299996</v>
      </c>
      <c r="E879" s="8">
        <v>10.809199999999999</v>
      </c>
      <c r="F879" s="8">
        <v>3.3023817539200002</v>
      </c>
      <c r="G879" s="1"/>
      <c r="H879" s="1"/>
      <c r="I879" s="1"/>
      <c r="J879" s="1"/>
      <c r="K879" s="1"/>
      <c r="L879" s="1"/>
    </row>
    <row r="880" spans="1:12" x14ac:dyDescent="0.2">
      <c r="A880" s="2" t="s">
        <v>3</v>
      </c>
      <c r="B880" s="29">
        <v>42901</v>
      </c>
      <c r="C880" s="11">
        <v>41.747996307699999</v>
      </c>
      <c r="D880" s="11">
        <v>-71.384612825299996</v>
      </c>
      <c r="E880" s="8">
        <v>11.034799999999999</v>
      </c>
      <c r="F880" s="8">
        <v>3.17049574852</v>
      </c>
      <c r="G880" s="1"/>
      <c r="H880" s="1"/>
      <c r="I880" s="1"/>
      <c r="J880" s="1"/>
      <c r="K880" s="1"/>
      <c r="L880" s="1"/>
    </row>
    <row r="881" spans="1:12" x14ac:dyDescent="0.2">
      <c r="A881" s="2" t="s">
        <v>3</v>
      </c>
      <c r="B881" s="29">
        <v>42901</v>
      </c>
      <c r="C881" s="11">
        <v>41.747955641099999</v>
      </c>
      <c r="D881" s="11">
        <v>-71.384637325300005</v>
      </c>
      <c r="E881" s="8">
        <v>10.809199999999999</v>
      </c>
      <c r="F881" s="8">
        <v>2.96026396751</v>
      </c>
      <c r="G881" s="1"/>
      <c r="H881" s="1"/>
      <c r="I881" s="1"/>
      <c r="J881" s="1"/>
      <c r="K881" s="1"/>
      <c r="L881" s="1"/>
    </row>
    <row r="882" spans="1:12" x14ac:dyDescent="0.2">
      <c r="A882" s="2" t="s">
        <v>3</v>
      </c>
      <c r="B882" s="29">
        <v>42901</v>
      </c>
      <c r="C882" s="11">
        <v>41.748090140999999</v>
      </c>
      <c r="D882" s="11">
        <v>-71.3847084919</v>
      </c>
      <c r="E882" s="8">
        <v>8.1584000000000003</v>
      </c>
      <c r="F882" s="8">
        <v>3.3633961677599999</v>
      </c>
      <c r="G882" s="1"/>
      <c r="H882" s="1"/>
      <c r="I882" s="1"/>
      <c r="J882" s="1"/>
      <c r="K882" s="1"/>
      <c r="L882" s="1"/>
    </row>
    <row r="883" spans="1:12" x14ac:dyDescent="0.2">
      <c r="A883" s="2" t="s">
        <v>3</v>
      </c>
      <c r="B883" s="29">
        <v>42901</v>
      </c>
      <c r="C883" s="11">
        <v>41.748182307699999</v>
      </c>
      <c r="D883" s="11">
        <v>-71.3847331586</v>
      </c>
      <c r="E883" s="8">
        <v>8.4404000000000003</v>
      </c>
      <c r="F883" s="8">
        <v>3.4249942302699998</v>
      </c>
      <c r="G883" s="1"/>
      <c r="H883" s="1"/>
      <c r="I883" s="1"/>
      <c r="J883" s="1"/>
      <c r="K883" s="1"/>
      <c r="L883" s="1"/>
    </row>
    <row r="884" spans="1:12" x14ac:dyDescent="0.2">
      <c r="A884" s="2" t="s">
        <v>3</v>
      </c>
      <c r="B884" s="29">
        <v>42901</v>
      </c>
      <c r="C884" s="11">
        <v>41.748013974400003</v>
      </c>
      <c r="D884" s="11">
        <v>-71.384700325300003</v>
      </c>
      <c r="E884" s="8">
        <v>10.527199999999999</v>
      </c>
      <c r="F884" s="8">
        <v>3.1315627098099998</v>
      </c>
      <c r="G884" s="1"/>
      <c r="H884" s="1"/>
      <c r="I884" s="1"/>
      <c r="J884" s="1"/>
      <c r="K884" s="1"/>
      <c r="L884" s="1"/>
    </row>
    <row r="885" spans="1:12" x14ac:dyDescent="0.2">
      <c r="A885" s="2" t="s">
        <v>3</v>
      </c>
      <c r="B885" s="29">
        <v>42901</v>
      </c>
      <c r="C885" s="11">
        <v>41.7479368077</v>
      </c>
      <c r="D885" s="11">
        <v>-71.384659991999996</v>
      </c>
      <c r="E885" s="8">
        <v>13.290799999999999</v>
      </c>
      <c r="F885" s="8">
        <v>2.8126590251899999</v>
      </c>
      <c r="G885" s="1"/>
      <c r="H885" s="1"/>
      <c r="I885" s="1"/>
      <c r="J885" s="1"/>
      <c r="K885" s="1"/>
      <c r="L885" s="1"/>
    </row>
    <row r="886" spans="1:12" x14ac:dyDescent="0.2">
      <c r="A886" s="2" t="s">
        <v>3</v>
      </c>
      <c r="B886" s="29">
        <v>42901</v>
      </c>
      <c r="C886" s="11">
        <v>41.747864141100003</v>
      </c>
      <c r="D886" s="11">
        <v>-71.384709991899996</v>
      </c>
      <c r="E886" s="8">
        <v>16.562000000000001</v>
      </c>
      <c r="F886" s="8">
        <v>2.3037135600999998</v>
      </c>
      <c r="G886" s="1"/>
      <c r="H886" s="1"/>
      <c r="I886" s="1"/>
      <c r="J886" s="1"/>
      <c r="K886" s="1"/>
      <c r="L886" s="1"/>
    </row>
    <row r="887" spans="1:12" x14ac:dyDescent="0.2">
      <c r="A887" s="2" t="s">
        <v>3</v>
      </c>
      <c r="B887" s="29">
        <v>42901</v>
      </c>
      <c r="C887" s="11">
        <v>41.747849974399998</v>
      </c>
      <c r="D887" s="11">
        <v>-71.384788325299994</v>
      </c>
      <c r="E887" s="8">
        <v>18.366799999999998</v>
      </c>
      <c r="F887" s="8">
        <v>2.19438695908</v>
      </c>
      <c r="G887" s="1"/>
      <c r="H887" s="1"/>
      <c r="I887" s="1"/>
      <c r="J887" s="1"/>
      <c r="K887" s="1"/>
      <c r="L887" s="1"/>
    </row>
    <row r="888" spans="1:12" x14ac:dyDescent="0.2">
      <c r="A888" s="2" t="s">
        <v>3</v>
      </c>
      <c r="B888" s="29">
        <v>42901</v>
      </c>
      <c r="C888" s="11">
        <v>41.7479164744</v>
      </c>
      <c r="D888" s="11">
        <v>-71.384837825199995</v>
      </c>
      <c r="E888" s="8">
        <v>13.459999999999999</v>
      </c>
      <c r="F888" s="8">
        <v>2.5394361019099998</v>
      </c>
      <c r="G888" s="1"/>
      <c r="H888" s="1"/>
      <c r="I888" s="1"/>
      <c r="J888" s="1"/>
      <c r="K888" s="1"/>
      <c r="L888" s="1"/>
    </row>
    <row r="889" spans="1:12" x14ac:dyDescent="0.2">
      <c r="A889" s="2" t="s">
        <v>3</v>
      </c>
      <c r="B889" s="29">
        <v>42901</v>
      </c>
      <c r="C889" s="11">
        <v>41.747987141099998</v>
      </c>
      <c r="D889" s="11">
        <v>-71.384843825199994</v>
      </c>
      <c r="E889" s="8">
        <v>10.809199999999999</v>
      </c>
      <c r="F889" s="8">
        <v>3.0703654289200002</v>
      </c>
      <c r="G889" s="1"/>
      <c r="H889" s="1"/>
      <c r="I889" s="1"/>
      <c r="J889" s="1"/>
      <c r="K889" s="1"/>
      <c r="L889" s="1"/>
    </row>
    <row r="890" spans="1:12" x14ac:dyDescent="0.2">
      <c r="A890" s="2" t="s">
        <v>3</v>
      </c>
      <c r="B890" s="29">
        <v>42901</v>
      </c>
      <c r="C890" s="11">
        <v>41.748055141000002</v>
      </c>
      <c r="D890" s="11">
        <v>-71.384881491900003</v>
      </c>
      <c r="E890" s="8">
        <v>10.075999999999999</v>
      </c>
      <c r="F890" s="8">
        <v>3.2822442054700001</v>
      </c>
      <c r="G890" s="1"/>
      <c r="H890" s="1"/>
      <c r="I890" s="1"/>
      <c r="J890" s="1"/>
      <c r="K890" s="1"/>
      <c r="L890" s="1"/>
    </row>
    <row r="891" spans="1:12" x14ac:dyDescent="0.2">
      <c r="A891" s="2" t="s">
        <v>3</v>
      </c>
      <c r="B891" s="29">
        <v>42901</v>
      </c>
      <c r="C891" s="11">
        <v>41.748133140999997</v>
      </c>
      <c r="D891" s="11">
        <v>-71.384834325200003</v>
      </c>
      <c r="E891" s="8">
        <v>9.4555999999999987</v>
      </c>
      <c r="F891" s="8">
        <v>3.2300374507899998</v>
      </c>
      <c r="G891" s="1"/>
      <c r="H891" s="1"/>
      <c r="I891" s="1"/>
      <c r="J891" s="1"/>
      <c r="K891" s="1"/>
      <c r="L891" s="1"/>
    </row>
    <row r="892" spans="1:12" x14ac:dyDescent="0.2">
      <c r="A892" s="2" t="s">
        <v>3</v>
      </c>
      <c r="B892" s="29">
        <v>42901</v>
      </c>
      <c r="C892" s="11">
        <v>41.748070807700003</v>
      </c>
      <c r="D892" s="11">
        <v>-71.384849825200007</v>
      </c>
      <c r="E892" s="8">
        <v>9.0607999999999986</v>
      </c>
      <c r="F892" s="8">
        <v>3.2605106830600001</v>
      </c>
      <c r="G892" s="1"/>
      <c r="H892" s="1"/>
      <c r="I892" s="1"/>
      <c r="J892" s="1"/>
      <c r="K892" s="1"/>
      <c r="L892" s="1"/>
    </row>
    <row r="893" spans="1:12" x14ac:dyDescent="0.2">
      <c r="A893" s="2" t="s">
        <v>3</v>
      </c>
      <c r="B893" s="29">
        <v>42901</v>
      </c>
      <c r="C893" s="11">
        <v>41.747956141099998</v>
      </c>
      <c r="D893" s="11">
        <v>-71.384877658600004</v>
      </c>
      <c r="E893" s="8">
        <v>10.921999999999999</v>
      </c>
      <c r="F893" s="8">
        <v>2.7478070259099998</v>
      </c>
      <c r="G893" s="1"/>
      <c r="H893" s="1"/>
      <c r="I893" s="1"/>
      <c r="J893" s="1"/>
      <c r="K893" s="1"/>
      <c r="L893" s="1"/>
    </row>
    <row r="894" spans="1:12" x14ac:dyDescent="0.2">
      <c r="A894" s="2" t="s">
        <v>3</v>
      </c>
      <c r="B894" s="29">
        <v>42901</v>
      </c>
      <c r="C894" s="11">
        <v>41.747910307700003</v>
      </c>
      <c r="D894" s="11">
        <v>-71.384900491899998</v>
      </c>
      <c r="E894" s="8">
        <v>14.813599999999999</v>
      </c>
      <c r="F894" s="8">
        <v>2.3291664123500002</v>
      </c>
      <c r="G894" s="1"/>
      <c r="H894" s="1"/>
      <c r="I894" s="1"/>
      <c r="J894" s="1"/>
      <c r="K894" s="1"/>
      <c r="L894" s="1"/>
    </row>
    <row r="895" spans="1:12" x14ac:dyDescent="0.2">
      <c r="A895" s="2" t="s">
        <v>3</v>
      </c>
      <c r="B895" s="29">
        <v>42901</v>
      </c>
      <c r="C895" s="11">
        <v>41.747954807699998</v>
      </c>
      <c r="D895" s="11">
        <v>-71.384954325199999</v>
      </c>
      <c r="E895" s="8">
        <v>13.911199999999999</v>
      </c>
      <c r="F895" s="8">
        <v>2.3229093551600002</v>
      </c>
      <c r="G895" s="1"/>
      <c r="H895" s="1"/>
      <c r="I895" s="1"/>
      <c r="J895" s="1"/>
      <c r="K895" s="1"/>
      <c r="L895" s="1"/>
    </row>
    <row r="896" spans="1:12" x14ac:dyDescent="0.2">
      <c r="A896" s="2" t="s">
        <v>3</v>
      </c>
      <c r="B896" s="29">
        <v>42901</v>
      </c>
      <c r="C896" s="11">
        <v>41.748027641100002</v>
      </c>
      <c r="D896" s="11">
        <v>-71.384990491799996</v>
      </c>
      <c r="E896" s="8">
        <v>10.752799999999999</v>
      </c>
      <c r="F896" s="8">
        <v>2.59483647346</v>
      </c>
      <c r="G896" s="1"/>
      <c r="H896" s="1"/>
      <c r="I896" s="1"/>
      <c r="J896" s="1"/>
      <c r="K896" s="1"/>
      <c r="L896" s="1"/>
    </row>
    <row r="897" spans="1:12" x14ac:dyDescent="0.2">
      <c r="A897" s="2" t="s">
        <v>3</v>
      </c>
      <c r="B897" s="29">
        <v>42901</v>
      </c>
      <c r="C897" s="11">
        <v>41.748064807699997</v>
      </c>
      <c r="D897" s="11">
        <v>-71.385021491800003</v>
      </c>
      <c r="E897" s="8">
        <v>9.7939999999999987</v>
      </c>
      <c r="F897" s="8">
        <v>2.8259978294399999</v>
      </c>
      <c r="G897" s="1"/>
      <c r="H897" s="1"/>
      <c r="I897" s="1"/>
      <c r="J897" s="1"/>
      <c r="K897" s="1"/>
      <c r="L897" s="1"/>
    </row>
    <row r="898" spans="1:12" x14ac:dyDescent="0.2">
      <c r="A898" s="2" t="s">
        <v>3</v>
      </c>
      <c r="B898" s="29">
        <v>42901</v>
      </c>
      <c r="C898" s="11">
        <v>41.748081474400003</v>
      </c>
      <c r="D898" s="11">
        <v>-71.384967658500003</v>
      </c>
      <c r="E898" s="8">
        <v>8.3840000000000003</v>
      </c>
      <c r="F898" s="8">
        <v>3.0643148422199999</v>
      </c>
      <c r="G898" s="1"/>
      <c r="H898" s="1"/>
      <c r="I898" s="1"/>
      <c r="J898" s="1"/>
      <c r="K898" s="1"/>
      <c r="L898" s="1"/>
    </row>
    <row r="899" spans="1:12" x14ac:dyDescent="0.2">
      <c r="A899" s="2" t="s">
        <v>3</v>
      </c>
      <c r="B899" s="29">
        <v>42901</v>
      </c>
      <c r="C899" s="11">
        <v>41.748015141099998</v>
      </c>
      <c r="D899" s="11">
        <v>-71.384830325199999</v>
      </c>
      <c r="E899" s="8">
        <v>9.8503999999999987</v>
      </c>
      <c r="F899" s="8">
        <v>3.1741130352</v>
      </c>
      <c r="G899" s="1"/>
      <c r="H899" s="1"/>
      <c r="I899" s="1"/>
      <c r="J899" s="1"/>
      <c r="K899" s="1"/>
      <c r="L899" s="1"/>
    </row>
    <row r="900" spans="1:12" x14ac:dyDescent="0.2">
      <c r="A900" s="2" t="s">
        <v>3</v>
      </c>
      <c r="B900" s="29">
        <v>42901</v>
      </c>
      <c r="C900" s="11">
        <v>41.748037974399999</v>
      </c>
      <c r="D900" s="11">
        <v>-71.384700325300003</v>
      </c>
      <c r="E900" s="8">
        <v>11.147599999999999</v>
      </c>
      <c r="F900" s="8">
        <v>3.2873420715299999</v>
      </c>
      <c r="G900" s="1"/>
      <c r="H900" s="1"/>
      <c r="I900" s="1"/>
      <c r="J900" s="1"/>
      <c r="K900" s="1"/>
      <c r="L900" s="1"/>
    </row>
    <row r="901" spans="1:12" x14ac:dyDescent="0.2">
      <c r="A901" s="2" t="s">
        <v>3</v>
      </c>
      <c r="B901" s="29">
        <v>42937</v>
      </c>
      <c r="C901" s="11">
        <v>41.747673474400003</v>
      </c>
      <c r="D901" s="11">
        <v>-71.384182325500007</v>
      </c>
      <c r="E901" s="8">
        <v>8.5943000000000005</v>
      </c>
      <c r="F901" s="8">
        <v>1.9964852333100001</v>
      </c>
      <c r="G901" s="1"/>
      <c r="H901" s="1"/>
      <c r="I901" s="1"/>
      <c r="J901" s="1"/>
      <c r="K901" s="1"/>
      <c r="L901" s="1"/>
    </row>
    <row r="902" spans="1:12" x14ac:dyDescent="0.2">
      <c r="A902" s="2" t="s">
        <v>3</v>
      </c>
      <c r="B902" s="29">
        <v>42937</v>
      </c>
      <c r="C902" s="11">
        <v>41.747730807700002</v>
      </c>
      <c r="D902" s="11">
        <v>-71.384203658800004</v>
      </c>
      <c r="E902" s="8">
        <v>8.9482999999999997</v>
      </c>
      <c r="F902" s="8">
        <v>2.58469748497</v>
      </c>
      <c r="G902" s="1"/>
      <c r="H902" s="1"/>
      <c r="I902" s="1"/>
      <c r="J902" s="1"/>
      <c r="K902" s="1"/>
      <c r="L902" s="1"/>
    </row>
    <row r="903" spans="1:12" x14ac:dyDescent="0.2">
      <c r="A903" s="2" t="s">
        <v>3</v>
      </c>
      <c r="B903" s="29">
        <v>42937</v>
      </c>
      <c r="C903" s="11">
        <v>41.747709141100003</v>
      </c>
      <c r="D903" s="11">
        <v>-71.384268325400001</v>
      </c>
      <c r="E903" s="8">
        <v>9.2315000000000005</v>
      </c>
      <c r="F903" s="8">
        <v>2.0968565940900001</v>
      </c>
      <c r="G903" s="1"/>
      <c r="H903" s="1"/>
      <c r="I903" s="1"/>
      <c r="J903" s="1"/>
      <c r="K903" s="1"/>
      <c r="L903" s="1"/>
    </row>
    <row r="904" spans="1:12" x14ac:dyDescent="0.2">
      <c r="A904" s="2" t="s">
        <v>3</v>
      </c>
      <c r="B904" s="29">
        <v>42937</v>
      </c>
      <c r="C904" s="11">
        <v>41.747768307699999</v>
      </c>
      <c r="D904" s="11">
        <v>-71.384300658800001</v>
      </c>
      <c r="E904" s="8">
        <v>9.3908000000000005</v>
      </c>
      <c r="F904" s="8">
        <v>2.6713831424699999</v>
      </c>
      <c r="G904" s="1"/>
      <c r="H904" s="1"/>
      <c r="I904" s="1"/>
      <c r="J904" s="1"/>
      <c r="K904" s="1"/>
      <c r="L904" s="1"/>
    </row>
    <row r="905" spans="1:12" x14ac:dyDescent="0.2">
      <c r="A905" s="2" t="s">
        <v>3</v>
      </c>
      <c r="B905" s="29">
        <v>42937</v>
      </c>
      <c r="C905" s="11">
        <v>41.747701807799999</v>
      </c>
      <c r="D905" s="11">
        <v>-71.384331492100003</v>
      </c>
      <c r="E905" s="8">
        <v>8.2580000000000009</v>
      </c>
      <c r="F905" s="8">
        <v>1.60188734531</v>
      </c>
      <c r="G905" s="1"/>
      <c r="H905" s="1"/>
      <c r="I905" s="1"/>
      <c r="J905" s="1"/>
      <c r="K905" s="1"/>
      <c r="L905" s="1"/>
    </row>
    <row r="906" spans="1:12" x14ac:dyDescent="0.2">
      <c r="A906" s="2" t="s">
        <v>3</v>
      </c>
      <c r="B906" s="29">
        <v>42937</v>
      </c>
      <c r="C906" s="11">
        <v>41.747774474400003</v>
      </c>
      <c r="D906" s="11">
        <v>-71.384318158699998</v>
      </c>
      <c r="E906" s="8">
        <v>8.8066999999999993</v>
      </c>
      <c r="F906" s="8">
        <v>2.4890654087100001</v>
      </c>
      <c r="G906" s="1"/>
      <c r="H906" s="1"/>
      <c r="I906" s="1"/>
      <c r="J906" s="1"/>
      <c r="K906" s="1"/>
      <c r="L906" s="1"/>
    </row>
    <row r="907" spans="1:12" x14ac:dyDescent="0.2">
      <c r="A907" s="2" t="s">
        <v>3</v>
      </c>
      <c r="B907" s="29">
        <v>42937</v>
      </c>
      <c r="C907" s="11">
        <v>41.747758474400001</v>
      </c>
      <c r="D907" s="11">
        <v>-71.3843791587</v>
      </c>
      <c r="E907" s="8">
        <v>8.4527000000000001</v>
      </c>
      <c r="F907" s="8">
        <v>2.0030393600499998</v>
      </c>
      <c r="G907" s="1"/>
      <c r="H907" s="1"/>
      <c r="I907" s="1"/>
      <c r="J907" s="1"/>
      <c r="K907" s="1"/>
      <c r="L907" s="1"/>
    </row>
    <row r="908" spans="1:12" x14ac:dyDescent="0.2">
      <c r="A908" s="2" t="s">
        <v>3</v>
      </c>
      <c r="B908" s="29">
        <v>42937</v>
      </c>
      <c r="C908" s="11">
        <v>41.747838807699999</v>
      </c>
      <c r="D908" s="11">
        <v>-71.384390992099995</v>
      </c>
      <c r="E908" s="8">
        <v>9.4261999999999997</v>
      </c>
      <c r="F908" s="8">
        <v>2.7465109825099998</v>
      </c>
      <c r="G908" s="1"/>
      <c r="H908" s="1"/>
      <c r="I908" s="1"/>
      <c r="J908" s="1"/>
      <c r="K908" s="1"/>
      <c r="L908" s="1"/>
    </row>
    <row r="909" spans="1:12" x14ac:dyDescent="0.2">
      <c r="A909" s="2" t="s">
        <v>3</v>
      </c>
      <c r="B909" s="29">
        <v>42937</v>
      </c>
      <c r="C909" s="11">
        <v>41.747814141100001</v>
      </c>
      <c r="D909" s="11">
        <v>-71.384484991999997</v>
      </c>
      <c r="E909" s="8">
        <v>9.5678000000000001</v>
      </c>
      <c r="F909" s="8">
        <v>2.29142737389</v>
      </c>
      <c r="G909" s="1"/>
      <c r="H909" s="1"/>
      <c r="I909" s="1"/>
      <c r="J909" s="1"/>
      <c r="K909" s="1"/>
      <c r="L909" s="1"/>
    </row>
    <row r="910" spans="1:12" x14ac:dyDescent="0.2">
      <c r="A910" s="2" t="s">
        <v>3</v>
      </c>
      <c r="B910" s="29">
        <v>42937</v>
      </c>
      <c r="C910" s="11">
        <v>41.747897641100003</v>
      </c>
      <c r="D910" s="11">
        <v>-71.384523991999998</v>
      </c>
      <c r="E910" s="8">
        <v>11.284700000000001</v>
      </c>
      <c r="F910" s="8">
        <v>2.96409773827</v>
      </c>
      <c r="G910" s="1"/>
      <c r="H910" s="1"/>
      <c r="I910" s="1"/>
      <c r="J910" s="1"/>
      <c r="K910" s="1"/>
      <c r="L910" s="1"/>
    </row>
    <row r="911" spans="1:12" x14ac:dyDescent="0.2">
      <c r="A911" s="2" t="s">
        <v>3</v>
      </c>
      <c r="B911" s="29">
        <v>42937</v>
      </c>
      <c r="C911" s="11">
        <v>41.747980474400002</v>
      </c>
      <c r="D911" s="11">
        <v>-71.3844521587</v>
      </c>
      <c r="E911" s="8">
        <v>9.9218000000000011</v>
      </c>
      <c r="F911" s="8">
        <v>3.2365708351100002</v>
      </c>
      <c r="G911" s="1"/>
      <c r="H911" s="1"/>
      <c r="I911" s="1"/>
      <c r="J911" s="1"/>
      <c r="K911" s="1"/>
      <c r="L911" s="1"/>
    </row>
    <row r="912" spans="1:12" x14ac:dyDescent="0.2">
      <c r="A912" s="2" t="s">
        <v>3</v>
      </c>
      <c r="B912" s="29">
        <v>42937</v>
      </c>
      <c r="C912" s="11">
        <v>41.747938307699997</v>
      </c>
      <c r="D912" s="11">
        <v>-71.384589158599994</v>
      </c>
      <c r="E912" s="8">
        <v>9.4438999999999993</v>
      </c>
      <c r="F912" s="8">
        <v>3.0431945323899998</v>
      </c>
      <c r="G912" s="1"/>
      <c r="H912" s="1"/>
      <c r="I912" s="1"/>
      <c r="J912" s="1"/>
      <c r="K912" s="1"/>
      <c r="L912" s="1"/>
    </row>
    <row r="913" spans="1:12" x14ac:dyDescent="0.2">
      <c r="A913" s="2" t="s">
        <v>3</v>
      </c>
      <c r="B913" s="29">
        <v>42937</v>
      </c>
      <c r="C913" s="11">
        <v>41.747985474399997</v>
      </c>
      <c r="D913" s="11">
        <v>-71.384556158699993</v>
      </c>
      <c r="E913" s="8">
        <v>9.8155999999999999</v>
      </c>
      <c r="F913" s="8">
        <v>3.2501561641699999</v>
      </c>
      <c r="G913" s="1"/>
      <c r="H913" s="1"/>
      <c r="I913" s="1"/>
      <c r="J913" s="1"/>
      <c r="K913" s="1"/>
      <c r="L913" s="1"/>
    </row>
    <row r="914" spans="1:12" x14ac:dyDescent="0.2">
      <c r="A914" s="2" t="s">
        <v>3</v>
      </c>
      <c r="B914" s="29">
        <v>42937</v>
      </c>
      <c r="C914" s="11">
        <v>41.748079140999998</v>
      </c>
      <c r="D914" s="11">
        <v>-71.384517658700005</v>
      </c>
      <c r="E914" s="8">
        <v>9.1961000000000013</v>
      </c>
      <c r="F914" s="8">
        <v>3.3053097724899998</v>
      </c>
      <c r="G914" s="1"/>
      <c r="H914" s="1"/>
      <c r="I914" s="1"/>
      <c r="J914" s="1"/>
      <c r="K914" s="1"/>
      <c r="L914" s="1"/>
    </row>
    <row r="915" spans="1:12" x14ac:dyDescent="0.2">
      <c r="A915" s="2" t="s">
        <v>3</v>
      </c>
      <c r="B915" s="29">
        <v>42937</v>
      </c>
      <c r="C915" s="11">
        <v>41.7479793077</v>
      </c>
      <c r="D915" s="11">
        <v>-71.384657492000002</v>
      </c>
      <c r="E915" s="8">
        <v>8.6296999999999997</v>
      </c>
      <c r="F915" s="8">
        <v>3.0471420288100002</v>
      </c>
      <c r="G915" s="1"/>
      <c r="H915" s="1"/>
      <c r="I915" s="1"/>
      <c r="J915" s="1"/>
      <c r="K915" s="1"/>
      <c r="L915" s="1"/>
    </row>
    <row r="916" spans="1:12" x14ac:dyDescent="0.2">
      <c r="A916" s="2" t="s">
        <v>3</v>
      </c>
      <c r="B916" s="29">
        <v>42937</v>
      </c>
      <c r="C916" s="11">
        <v>41.748051140999998</v>
      </c>
      <c r="D916" s="11">
        <v>-71.3847068253</v>
      </c>
      <c r="E916" s="8">
        <v>8.0102000000000011</v>
      </c>
      <c r="F916" s="8">
        <v>3.3000383377100002</v>
      </c>
      <c r="G916" s="1"/>
      <c r="H916" s="1"/>
      <c r="I916" s="1"/>
      <c r="J916" s="1"/>
      <c r="K916" s="1"/>
      <c r="L916" s="1"/>
    </row>
    <row r="917" spans="1:12" x14ac:dyDescent="0.2">
      <c r="A917" s="2" t="s">
        <v>3</v>
      </c>
      <c r="B917" s="29">
        <v>42937</v>
      </c>
      <c r="C917" s="11">
        <v>41.748167474399999</v>
      </c>
      <c r="D917" s="11">
        <v>-71.384742658600004</v>
      </c>
      <c r="E917" s="8">
        <v>7.8686000000000007</v>
      </c>
      <c r="F917" s="8">
        <v>3.4418222904200002</v>
      </c>
      <c r="G917" s="1"/>
      <c r="H917" s="1"/>
      <c r="I917" s="1"/>
      <c r="J917" s="1"/>
      <c r="K917" s="1"/>
      <c r="L917" s="1"/>
    </row>
    <row r="918" spans="1:12" x14ac:dyDescent="0.2">
      <c r="A918" s="2" t="s">
        <v>3</v>
      </c>
      <c r="B918" s="29">
        <v>42937</v>
      </c>
      <c r="C918" s="11">
        <v>41.748024807699998</v>
      </c>
      <c r="D918" s="11">
        <v>-71.384711158599998</v>
      </c>
      <c r="E918" s="8">
        <v>8.6651000000000007</v>
      </c>
      <c r="F918" s="8">
        <v>3.2131164073899998</v>
      </c>
      <c r="G918" s="1"/>
      <c r="H918" s="1"/>
      <c r="I918" s="1"/>
      <c r="J918" s="1"/>
      <c r="K918" s="1"/>
      <c r="L918" s="1"/>
    </row>
    <row r="919" spans="1:12" x14ac:dyDescent="0.2">
      <c r="A919" s="2" t="s">
        <v>3</v>
      </c>
      <c r="B919" s="29">
        <v>42937</v>
      </c>
      <c r="C919" s="11">
        <v>41.7479258077</v>
      </c>
      <c r="D919" s="11">
        <v>-71.384635658600004</v>
      </c>
      <c r="E919" s="8">
        <v>8.8775000000000013</v>
      </c>
      <c r="F919" s="8">
        <v>2.7699718475299999</v>
      </c>
      <c r="G919" s="1"/>
      <c r="H919" s="1"/>
      <c r="I919" s="1"/>
      <c r="J919" s="1"/>
      <c r="K919" s="1"/>
      <c r="L919" s="1"/>
    </row>
    <row r="920" spans="1:12" x14ac:dyDescent="0.2">
      <c r="A920" s="2" t="s">
        <v>3</v>
      </c>
      <c r="B920" s="29">
        <v>42937</v>
      </c>
      <c r="C920" s="11">
        <v>41.747826307799997</v>
      </c>
      <c r="D920" s="11">
        <v>-71.384716491899994</v>
      </c>
      <c r="E920" s="8">
        <v>9.3023000000000007</v>
      </c>
      <c r="F920" s="8">
        <v>1.90785527229</v>
      </c>
      <c r="G920" s="1"/>
      <c r="H920" s="1"/>
      <c r="I920" s="1"/>
      <c r="J920" s="1"/>
      <c r="K920" s="1"/>
      <c r="L920" s="1"/>
    </row>
    <row r="921" spans="1:12" x14ac:dyDescent="0.2">
      <c r="A921" s="2" t="s">
        <v>3</v>
      </c>
      <c r="B921" s="29">
        <v>42937</v>
      </c>
      <c r="C921" s="11">
        <v>41.747912807699997</v>
      </c>
      <c r="D921" s="11">
        <v>-71.384749491899996</v>
      </c>
      <c r="E921" s="8">
        <v>9.9395000000000007</v>
      </c>
      <c r="F921" s="8">
        <v>2.7613413333899999</v>
      </c>
      <c r="G921" s="1"/>
      <c r="H921" s="1"/>
      <c r="I921" s="1"/>
      <c r="J921" s="1"/>
      <c r="K921" s="1"/>
      <c r="L921" s="1"/>
    </row>
    <row r="922" spans="1:12" x14ac:dyDescent="0.2">
      <c r="A922" s="2" t="s">
        <v>3</v>
      </c>
      <c r="B922" s="29">
        <v>42937</v>
      </c>
      <c r="C922" s="11">
        <v>41.748031807700002</v>
      </c>
      <c r="D922" s="11">
        <v>-71.384781825199994</v>
      </c>
      <c r="E922" s="8">
        <v>9.1961000000000013</v>
      </c>
      <c r="F922" s="8">
        <v>3.2526152133899999</v>
      </c>
      <c r="G922" s="1"/>
      <c r="H922" s="1"/>
      <c r="I922" s="1"/>
      <c r="J922" s="1"/>
      <c r="K922" s="1"/>
      <c r="L922" s="1"/>
    </row>
    <row r="923" spans="1:12" x14ac:dyDescent="0.2">
      <c r="A923" s="2" t="s">
        <v>3</v>
      </c>
      <c r="B923" s="29">
        <v>42937</v>
      </c>
      <c r="C923" s="11">
        <v>41.748140141</v>
      </c>
      <c r="D923" s="11">
        <v>-71.384806491899994</v>
      </c>
      <c r="E923" s="8">
        <v>8.6120000000000001</v>
      </c>
      <c r="F923" s="8">
        <v>3.2778100967400001</v>
      </c>
      <c r="G923" s="1"/>
      <c r="H923" s="1"/>
      <c r="I923" s="1"/>
      <c r="J923" s="1"/>
      <c r="K923" s="1"/>
      <c r="L923" s="1"/>
    </row>
    <row r="924" spans="1:12" x14ac:dyDescent="0.2">
      <c r="A924" s="2" t="s">
        <v>3</v>
      </c>
      <c r="B924" s="29">
        <v>42937</v>
      </c>
      <c r="C924" s="11">
        <v>41.747955307700003</v>
      </c>
      <c r="D924" s="11">
        <v>-71.384847325199999</v>
      </c>
      <c r="E924" s="8">
        <v>8.1341000000000001</v>
      </c>
      <c r="F924" s="8">
        <v>2.8198721408799998</v>
      </c>
      <c r="G924" s="1"/>
      <c r="H924" s="1"/>
      <c r="I924" s="1"/>
      <c r="J924" s="1"/>
      <c r="K924" s="1"/>
      <c r="L924" s="1"/>
    </row>
    <row r="925" spans="1:12" x14ac:dyDescent="0.2">
      <c r="A925" s="2" t="s">
        <v>3</v>
      </c>
      <c r="B925" s="29">
        <v>42937</v>
      </c>
      <c r="C925" s="11">
        <v>41.747869641100003</v>
      </c>
      <c r="D925" s="11">
        <v>-71.384862491899995</v>
      </c>
      <c r="E925" s="8">
        <v>9.6563000000000017</v>
      </c>
      <c r="F925" s="8">
        <v>2.2181544303899998</v>
      </c>
      <c r="G925" s="1"/>
      <c r="H925" s="1"/>
      <c r="I925" s="1"/>
      <c r="J925" s="1"/>
      <c r="K925" s="1"/>
      <c r="L925" s="1"/>
    </row>
    <row r="926" spans="1:12" x14ac:dyDescent="0.2">
      <c r="A926" s="2" t="s">
        <v>3</v>
      </c>
      <c r="B926" s="29">
        <v>42937</v>
      </c>
      <c r="C926" s="11">
        <v>41.7479054744</v>
      </c>
      <c r="D926" s="11">
        <v>-71.384942991900004</v>
      </c>
      <c r="E926" s="8">
        <v>9.6209000000000007</v>
      </c>
      <c r="F926" s="8">
        <v>2.2670426368699998</v>
      </c>
      <c r="G926" s="1"/>
      <c r="H926" s="1"/>
      <c r="I926" s="1"/>
      <c r="J926" s="1"/>
      <c r="K926" s="1"/>
      <c r="L926" s="1"/>
    </row>
    <row r="927" spans="1:12" x14ac:dyDescent="0.2">
      <c r="A927" s="2" t="s">
        <v>3</v>
      </c>
      <c r="B927" s="29">
        <v>42937</v>
      </c>
      <c r="C927" s="11">
        <v>41.747934307800001</v>
      </c>
      <c r="D927" s="11">
        <v>-71.384903825199999</v>
      </c>
      <c r="E927" s="8">
        <v>9.5501000000000005</v>
      </c>
      <c r="F927" s="8">
        <v>2.4399824142500002</v>
      </c>
      <c r="G927" s="1"/>
      <c r="H927" s="1"/>
      <c r="I927" s="1"/>
      <c r="J927" s="1"/>
      <c r="K927" s="1"/>
      <c r="L927" s="1"/>
    </row>
    <row r="928" spans="1:12" x14ac:dyDescent="0.2">
      <c r="A928" s="2" t="s">
        <v>3</v>
      </c>
      <c r="B928" s="29">
        <v>42937</v>
      </c>
      <c r="C928" s="11">
        <v>41.748036474400003</v>
      </c>
      <c r="D928" s="11">
        <v>-71.384913991900007</v>
      </c>
      <c r="E928" s="8">
        <v>8.6296999999999997</v>
      </c>
      <c r="F928" s="8">
        <v>3.0653779506699999</v>
      </c>
      <c r="G928" s="1"/>
      <c r="H928" s="1"/>
      <c r="I928" s="1"/>
      <c r="J928" s="1"/>
      <c r="K928" s="1"/>
      <c r="L928" s="1"/>
    </row>
    <row r="929" spans="1:12" x14ac:dyDescent="0.2">
      <c r="A929" s="2" t="s">
        <v>3</v>
      </c>
      <c r="B929" s="29">
        <v>42937</v>
      </c>
      <c r="C929" s="11">
        <v>41.747992141099999</v>
      </c>
      <c r="D929" s="11">
        <v>-71.384996325200007</v>
      </c>
      <c r="E929" s="8">
        <v>8.6120000000000001</v>
      </c>
      <c r="F929" s="8">
        <v>2.1411669254299999</v>
      </c>
      <c r="G929" s="1"/>
      <c r="H929" s="1"/>
      <c r="I929" s="1"/>
      <c r="J929" s="1"/>
      <c r="K929" s="1"/>
      <c r="L929" s="1"/>
    </row>
    <row r="930" spans="1:12" x14ac:dyDescent="0.2">
      <c r="A930" s="2" t="s">
        <v>3</v>
      </c>
      <c r="B930" s="29">
        <v>42937</v>
      </c>
      <c r="C930" s="11">
        <v>41.748044141100003</v>
      </c>
      <c r="D930" s="11">
        <v>-71.385049658499995</v>
      </c>
      <c r="E930" s="8">
        <v>8.4880999999999993</v>
      </c>
      <c r="F930" s="8">
        <v>2.6267881393399999</v>
      </c>
      <c r="G930" s="1"/>
      <c r="H930" s="1"/>
      <c r="I930" s="1"/>
      <c r="J930" s="1"/>
      <c r="K930" s="1"/>
      <c r="L930" s="1"/>
    </row>
    <row r="931" spans="1:12" x14ac:dyDescent="0.2">
      <c r="A931" s="2" t="s">
        <v>3</v>
      </c>
      <c r="B931" s="29">
        <v>42937</v>
      </c>
      <c r="C931" s="11">
        <v>41.747996641100002</v>
      </c>
      <c r="D931" s="11">
        <v>-71.384935325200004</v>
      </c>
      <c r="E931" s="8">
        <v>8.7713000000000001</v>
      </c>
      <c r="F931" s="8">
        <v>2.6552200317399999</v>
      </c>
      <c r="G931" s="1"/>
      <c r="H931" s="1"/>
      <c r="I931" s="1"/>
      <c r="J931" s="1"/>
      <c r="K931" s="1"/>
      <c r="L931" s="1"/>
    </row>
    <row r="932" spans="1:12" x14ac:dyDescent="0.2">
      <c r="A932" s="2" t="s">
        <v>3</v>
      </c>
      <c r="B932" s="29">
        <v>42963</v>
      </c>
      <c r="C932" s="11">
        <v>41.747684807699997</v>
      </c>
      <c r="D932" s="11">
        <v>-71.384198325499995</v>
      </c>
      <c r="E932" s="8">
        <v>11.7532</v>
      </c>
      <c r="F932" s="8">
        <v>2.2514839172399999</v>
      </c>
      <c r="G932" s="1"/>
      <c r="H932" s="1"/>
      <c r="I932" s="1"/>
      <c r="J932" s="1"/>
      <c r="K932" s="1"/>
      <c r="L932" s="1"/>
    </row>
    <row r="933" spans="1:12" x14ac:dyDescent="0.2">
      <c r="A933" s="2" t="s">
        <v>3</v>
      </c>
      <c r="B933" s="29">
        <v>42963</v>
      </c>
      <c r="C933" s="11">
        <v>41.747728307700001</v>
      </c>
      <c r="D933" s="11">
        <v>-71.384239992100007</v>
      </c>
      <c r="E933" s="8">
        <v>12.2026</v>
      </c>
      <c r="F933" s="8">
        <v>2.5044121742200001</v>
      </c>
      <c r="G933" s="1"/>
      <c r="H933" s="1"/>
      <c r="I933" s="1"/>
      <c r="J933" s="1"/>
      <c r="K933" s="1"/>
      <c r="L933" s="1"/>
    </row>
    <row r="934" spans="1:12" x14ac:dyDescent="0.2">
      <c r="A934" s="2" t="s">
        <v>3</v>
      </c>
      <c r="B934" s="29">
        <v>42963</v>
      </c>
      <c r="C934" s="11">
        <v>41.747710807799997</v>
      </c>
      <c r="D934" s="11">
        <v>-71.384318992100006</v>
      </c>
      <c r="E934" s="8">
        <v>13.293999999999999</v>
      </c>
      <c r="F934" s="8">
        <v>1.5800031423600001</v>
      </c>
      <c r="G934" s="1"/>
      <c r="H934" s="1"/>
      <c r="I934" s="1"/>
      <c r="J934" s="1"/>
      <c r="K934" s="1"/>
      <c r="L934" s="1"/>
    </row>
    <row r="935" spans="1:12" x14ac:dyDescent="0.2">
      <c r="A935" s="2" t="s">
        <v>3</v>
      </c>
      <c r="B935" s="29">
        <v>42963</v>
      </c>
      <c r="C935" s="11">
        <v>41.747739307700002</v>
      </c>
      <c r="D935" s="11">
        <v>-71.384306158800001</v>
      </c>
      <c r="E935" s="8">
        <v>13.9681</v>
      </c>
      <c r="F935" s="8">
        <v>2.4762976169600002</v>
      </c>
      <c r="G935" s="1"/>
      <c r="H935" s="1"/>
      <c r="I935" s="1"/>
      <c r="J935" s="1"/>
      <c r="K935" s="1"/>
      <c r="L935" s="1"/>
    </row>
    <row r="936" spans="1:12" x14ac:dyDescent="0.2">
      <c r="A936" s="2" t="s">
        <v>3</v>
      </c>
      <c r="B936" s="29">
        <v>42963</v>
      </c>
      <c r="C936" s="11">
        <v>41.747763807699997</v>
      </c>
      <c r="D936" s="11">
        <v>-71.384393158699993</v>
      </c>
      <c r="E936" s="8">
        <v>13.293999999999999</v>
      </c>
      <c r="F936" s="8">
        <v>1.9205092191699999</v>
      </c>
      <c r="G936" s="1"/>
      <c r="H936" s="1"/>
      <c r="I936" s="1"/>
      <c r="J936" s="1"/>
      <c r="K936" s="1"/>
      <c r="L936" s="1"/>
    </row>
    <row r="937" spans="1:12" x14ac:dyDescent="0.2">
      <c r="A937" s="2" t="s">
        <v>3</v>
      </c>
      <c r="B937" s="29">
        <v>42963</v>
      </c>
      <c r="C937" s="11">
        <v>41.747820474400001</v>
      </c>
      <c r="D937" s="11">
        <v>-71.384398992000001</v>
      </c>
      <c r="E937" s="8">
        <v>13.293999999999999</v>
      </c>
      <c r="F937" s="8">
        <v>2.6943111419700001</v>
      </c>
      <c r="G937" s="1"/>
      <c r="H937" s="1"/>
      <c r="I937" s="1"/>
      <c r="J937" s="1"/>
      <c r="K937" s="1"/>
      <c r="L937" s="1"/>
    </row>
    <row r="938" spans="1:12" x14ac:dyDescent="0.2">
      <c r="A938" s="2" t="s">
        <v>3</v>
      </c>
      <c r="B938" s="29">
        <v>42963</v>
      </c>
      <c r="C938" s="11">
        <v>41.7478116411</v>
      </c>
      <c r="D938" s="11">
        <v>-71.384450825399995</v>
      </c>
      <c r="E938" s="8">
        <v>14.866899999999998</v>
      </c>
      <c r="F938" s="8">
        <v>2.2221565246599999</v>
      </c>
      <c r="G938" s="1"/>
      <c r="H938" s="1"/>
      <c r="I938" s="1"/>
      <c r="J938" s="1"/>
      <c r="K938" s="1"/>
      <c r="L938" s="1"/>
    </row>
    <row r="939" spans="1:12" x14ac:dyDescent="0.2">
      <c r="A939" s="2" t="s">
        <v>3</v>
      </c>
      <c r="B939" s="29">
        <v>42963</v>
      </c>
      <c r="C939" s="11">
        <v>41.747854974399999</v>
      </c>
      <c r="D939" s="11">
        <v>-71.384477825399998</v>
      </c>
      <c r="E939" s="8">
        <v>14.706399999999999</v>
      </c>
      <c r="F939" s="8">
        <v>2.7657177448299999</v>
      </c>
      <c r="G939" s="1"/>
      <c r="H939" s="1"/>
      <c r="I939" s="1"/>
      <c r="J939" s="1"/>
      <c r="K939" s="1"/>
      <c r="L939" s="1"/>
    </row>
    <row r="940" spans="1:12" x14ac:dyDescent="0.2">
      <c r="A940" s="2" t="s">
        <v>3</v>
      </c>
      <c r="B940" s="29">
        <v>42963</v>
      </c>
      <c r="C940" s="11">
        <v>41.747828807700003</v>
      </c>
      <c r="D940" s="11">
        <v>-71.384530325300005</v>
      </c>
      <c r="E940" s="8">
        <v>15.733599999999999</v>
      </c>
      <c r="F940" s="8">
        <v>2.3421115875199998</v>
      </c>
      <c r="G940" s="1"/>
      <c r="H940" s="1"/>
      <c r="I940" s="1"/>
      <c r="J940" s="1"/>
      <c r="K940" s="1"/>
      <c r="L940" s="1"/>
    </row>
    <row r="941" spans="1:12" x14ac:dyDescent="0.2">
      <c r="A941" s="2" t="s">
        <v>3</v>
      </c>
      <c r="B941" s="29">
        <v>42963</v>
      </c>
      <c r="C941" s="11">
        <v>41.747799974400003</v>
      </c>
      <c r="D941" s="11">
        <v>-71.384577492000005</v>
      </c>
      <c r="E941" s="8">
        <v>14.224899999999998</v>
      </c>
      <c r="F941" s="8">
        <v>1.99511635303</v>
      </c>
      <c r="G941" s="1"/>
      <c r="H941" s="1"/>
      <c r="I941" s="1"/>
      <c r="J941" s="1"/>
      <c r="K941" s="1"/>
      <c r="L941" s="1"/>
    </row>
    <row r="942" spans="1:12" x14ac:dyDescent="0.2">
      <c r="A942" s="2" t="s">
        <v>3</v>
      </c>
      <c r="B942" s="29">
        <v>42963</v>
      </c>
      <c r="C942" s="11">
        <v>41.747928807699999</v>
      </c>
      <c r="D942" s="11">
        <v>-71.384525158700001</v>
      </c>
      <c r="E942" s="8">
        <v>14.4817</v>
      </c>
      <c r="F942" s="8">
        <v>3.1226863861099998</v>
      </c>
      <c r="G942" s="1"/>
      <c r="H942" s="1"/>
      <c r="I942" s="1"/>
      <c r="J942" s="1"/>
      <c r="K942" s="1"/>
      <c r="L942" s="1"/>
    </row>
    <row r="943" spans="1:12" x14ac:dyDescent="0.2">
      <c r="A943" s="2" t="s">
        <v>3</v>
      </c>
      <c r="B943" s="29">
        <v>42963</v>
      </c>
      <c r="C943" s="11">
        <v>41.747918807700003</v>
      </c>
      <c r="D943" s="11">
        <v>-71.384581991999994</v>
      </c>
      <c r="E943" s="8">
        <v>14.4496</v>
      </c>
      <c r="F943" s="8">
        <v>2.92792701721</v>
      </c>
      <c r="G943" s="1"/>
      <c r="H943" s="1"/>
      <c r="I943" s="1"/>
      <c r="J943" s="1"/>
      <c r="K943" s="1"/>
      <c r="L943" s="1"/>
    </row>
    <row r="944" spans="1:12" x14ac:dyDescent="0.2">
      <c r="A944" s="2" t="s">
        <v>3</v>
      </c>
      <c r="B944" s="29">
        <v>42963</v>
      </c>
      <c r="C944" s="11">
        <v>41.747992974399999</v>
      </c>
      <c r="D944" s="11">
        <v>-71.3845438253</v>
      </c>
      <c r="E944" s="8">
        <v>13.9681</v>
      </c>
      <c r="F944" s="8">
        <v>3.2767460346199999</v>
      </c>
      <c r="G944" s="1"/>
      <c r="H944" s="1"/>
      <c r="I944" s="1"/>
      <c r="J944" s="1"/>
      <c r="K944" s="1"/>
      <c r="L944" s="1"/>
    </row>
    <row r="945" spans="1:12" x14ac:dyDescent="0.2">
      <c r="A945" s="2" t="s">
        <v>3</v>
      </c>
      <c r="B945" s="29">
        <v>42963</v>
      </c>
      <c r="C945" s="11">
        <v>41.748049641000001</v>
      </c>
      <c r="D945" s="11">
        <v>-71.384548491999993</v>
      </c>
      <c r="E945" s="8">
        <v>12.7804</v>
      </c>
      <c r="F945" s="8">
        <v>3.2924618721000001</v>
      </c>
      <c r="G945" s="1"/>
      <c r="H945" s="1"/>
      <c r="I945" s="1"/>
      <c r="J945" s="1"/>
      <c r="K945" s="1"/>
      <c r="L945" s="1"/>
    </row>
    <row r="946" spans="1:12" x14ac:dyDescent="0.2">
      <c r="A946" s="2" t="s">
        <v>3</v>
      </c>
      <c r="B946" s="29">
        <v>42963</v>
      </c>
      <c r="C946" s="11">
        <v>41.747994141</v>
      </c>
      <c r="D946" s="11">
        <v>-71.384613158600004</v>
      </c>
      <c r="E946" s="8">
        <v>12.619899999999999</v>
      </c>
      <c r="F946" s="8">
        <v>3.17049574852</v>
      </c>
      <c r="G946" s="1"/>
      <c r="H946" s="1"/>
      <c r="I946" s="1"/>
      <c r="J946" s="1"/>
      <c r="K946" s="1"/>
      <c r="L946" s="1"/>
    </row>
    <row r="947" spans="1:12" x14ac:dyDescent="0.2">
      <c r="A947" s="2" t="s">
        <v>3</v>
      </c>
      <c r="B947" s="29">
        <v>42963</v>
      </c>
      <c r="C947" s="11">
        <v>41.7479614744</v>
      </c>
      <c r="D947" s="11">
        <v>-71.384689325300002</v>
      </c>
      <c r="E947" s="8">
        <v>11.913699999999999</v>
      </c>
      <c r="F947" s="8">
        <v>2.88572978973</v>
      </c>
      <c r="G947" s="1"/>
      <c r="H947" s="1"/>
      <c r="I947" s="1"/>
      <c r="J947" s="1"/>
      <c r="K947" s="1"/>
      <c r="L947" s="1"/>
    </row>
    <row r="948" spans="1:12" x14ac:dyDescent="0.2">
      <c r="A948" s="2" t="s">
        <v>3</v>
      </c>
      <c r="B948" s="29">
        <v>42963</v>
      </c>
      <c r="C948" s="11">
        <v>41.7480523077</v>
      </c>
      <c r="D948" s="11">
        <v>-71.384653158600003</v>
      </c>
      <c r="E948" s="8">
        <v>12.138399999999999</v>
      </c>
      <c r="F948" s="8">
        <v>3.2679913044000002</v>
      </c>
      <c r="G948" s="1"/>
      <c r="H948" s="1"/>
      <c r="I948" s="1"/>
      <c r="J948" s="1"/>
      <c r="K948" s="1"/>
      <c r="L948" s="1"/>
    </row>
    <row r="949" spans="1:12" x14ac:dyDescent="0.2">
      <c r="A949" s="2" t="s">
        <v>3</v>
      </c>
      <c r="B949" s="29">
        <v>42963</v>
      </c>
      <c r="C949" s="11">
        <v>41.748119641000002</v>
      </c>
      <c r="D949" s="11">
        <v>-71.384691325299997</v>
      </c>
      <c r="E949" s="8">
        <v>11.560599999999999</v>
      </c>
      <c r="F949" s="8">
        <v>3.3197507858300002</v>
      </c>
      <c r="G949" s="1"/>
      <c r="H949" s="1"/>
      <c r="I949" s="1"/>
      <c r="J949" s="1"/>
      <c r="K949" s="1"/>
      <c r="L949" s="1"/>
    </row>
    <row r="950" spans="1:12" x14ac:dyDescent="0.2">
      <c r="A950" s="2" t="s">
        <v>3</v>
      </c>
      <c r="B950" s="29">
        <v>42963</v>
      </c>
      <c r="C950" s="11">
        <v>41.747991307699998</v>
      </c>
      <c r="D950" s="11">
        <v>-71.384686825299994</v>
      </c>
      <c r="E950" s="8">
        <v>11.271699999999999</v>
      </c>
      <c r="F950" s="8">
        <v>3.0774679184</v>
      </c>
      <c r="G950" s="1"/>
      <c r="H950" s="1"/>
      <c r="I950" s="1"/>
      <c r="J950" s="1"/>
      <c r="K950" s="1"/>
      <c r="L950" s="1"/>
    </row>
    <row r="951" spans="1:12" x14ac:dyDescent="0.2">
      <c r="A951" s="2" t="s">
        <v>3</v>
      </c>
      <c r="B951" s="29">
        <v>42963</v>
      </c>
      <c r="C951" s="11">
        <v>41.747927807700002</v>
      </c>
      <c r="D951" s="11">
        <v>-71.384685992000001</v>
      </c>
      <c r="E951" s="8">
        <v>12.972999999999999</v>
      </c>
      <c r="F951" s="8">
        <v>2.7811820507</v>
      </c>
      <c r="G951" s="1"/>
      <c r="H951" s="1"/>
      <c r="I951" s="1"/>
      <c r="J951" s="1"/>
      <c r="K951" s="1"/>
      <c r="L951" s="1"/>
    </row>
    <row r="952" spans="1:12" x14ac:dyDescent="0.2">
      <c r="A952" s="2" t="s">
        <v>3</v>
      </c>
      <c r="B952" s="29">
        <v>42963</v>
      </c>
      <c r="C952" s="11">
        <v>41.747916307700002</v>
      </c>
      <c r="D952" s="11">
        <v>-71.384636491999998</v>
      </c>
      <c r="E952" s="8">
        <v>12.363099999999999</v>
      </c>
      <c r="F952" s="8">
        <v>2.5105009079</v>
      </c>
      <c r="G952" s="1"/>
      <c r="H952" s="1"/>
      <c r="I952" s="1"/>
      <c r="J952" s="1"/>
      <c r="K952" s="1"/>
      <c r="L952" s="1"/>
    </row>
    <row r="953" spans="1:12" x14ac:dyDescent="0.2">
      <c r="A953" s="2" t="s">
        <v>3</v>
      </c>
      <c r="B953" s="29">
        <v>42963</v>
      </c>
      <c r="C953" s="11">
        <v>41.7478286411</v>
      </c>
      <c r="D953" s="11">
        <v>-71.384741325299998</v>
      </c>
      <c r="E953" s="8">
        <v>14.128599999999999</v>
      </c>
      <c r="F953" s="8">
        <v>1.88268053532</v>
      </c>
      <c r="G953" s="1"/>
      <c r="H953" s="1"/>
      <c r="I953" s="1"/>
      <c r="J953" s="1"/>
      <c r="K953" s="1"/>
      <c r="L953" s="1"/>
    </row>
    <row r="954" spans="1:12" x14ac:dyDescent="0.2">
      <c r="A954" s="2" t="s">
        <v>3</v>
      </c>
      <c r="B954" s="29">
        <v>42963</v>
      </c>
      <c r="C954" s="11">
        <v>41.747916307700002</v>
      </c>
      <c r="D954" s="11">
        <v>-71.384752158599994</v>
      </c>
      <c r="E954" s="8">
        <v>13.936</v>
      </c>
      <c r="F954" s="8">
        <v>2.7570004463200002</v>
      </c>
      <c r="G954" s="1"/>
      <c r="H954" s="1"/>
      <c r="I954" s="1"/>
      <c r="J954" s="1"/>
      <c r="K954" s="1"/>
      <c r="L954" s="1"/>
    </row>
    <row r="955" spans="1:12" x14ac:dyDescent="0.2">
      <c r="A955" s="2" t="s">
        <v>3</v>
      </c>
      <c r="B955" s="29">
        <v>42963</v>
      </c>
      <c r="C955" s="11">
        <v>41.7480514744</v>
      </c>
      <c r="D955" s="11">
        <v>-71.384718158599995</v>
      </c>
      <c r="E955" s="8">
        <v>11.4964</v>
      </c>
      <c r="F955" s="8">
        <v>3.2976565360999999</v>
      </c>
      <c r="G955" s="1"/>
      <c r="H955" s="1"/>
      <c r="I955" s="1"/>
      <c r="J955" s="1"/>
      <c r="K955" s="1"/>
      <c r="L955" s="1"/>
    </row>
    <row r="956" spans="1:12" x14ac:dyDescent="0.2">
      <c r="A956" s="2" t="s">
        <v>3</v>
      </c>
      <c r="B956" s="29">
        <v>42963</v>
      </c>
      <c r="C956" s="11">
        <v>41.7481669744</v>
      </c>
      <c r="D956" s="11">
        <v>-71.384734158599997</v>
      </c>
      <c r="E956" s="8">
        <v>10.3729</v>
      </c>
      <c r="F956" s="8">
        <v>3.4384257793400002</v>
      </c>
      <c r="G956" s="1"/>
      <c r="H956" s="1"/>
      <c r="I956" s="1"/>
      <c r="J956" s="1"/>
      <c r="K956" s="1"/>
      <c r="L956" s="1"/>
    </row>
    <row r="957" spans="1:12" x14ac:dyDescent="0.2">
      <c r="A957" s="2" t="s">
        <v>3</v>
      </c>
      <c r="B957" s="29">
        <v>42963</v>
      </c>
      <c r="C957" s="11">
        <v>41.748004141000003</v>
      </c>
      <c r="D957" s="11">
        <v>-71.384773325200001</v>
      </c>
      <c r="E957" s="8">
        <v>13.005099999999999</v>
      </c>
      <c r="F957" s="8">
        <v>3.2371463775599998</v>
      </c>
      <c r="G957" s="1"/>
      <c r="H957" s="1"/>
      <c r="I957" s="1"/>
      <c r="J957" s="1"/>
      <c r="K957" s="1"/>
      <c r="L957" s="1"/>
    </row>
    <row r="958" spans="1:12" x14ac:dyDescent="0.2">
      <c r="A958" s="2" t="s">
        <v>3</v>
      </c>
      <c r="B958" s="29">
        <v>42963</v>
      </c>
      <c r="C958" s="11">
        <v>41.747922641000002</v>
      </c>
      <c r="D958" s="11">
        <v>-71.384819991900002</v>
      </c>
      <c r="E958" s="8">
        <v>13.936</v>
      </c>
      <c r="F958" s="8">
        <v>2.6719410419499998</v>
      </c>
      <c r="G958" s="1"/>
      <c r="H958" s="1"/>
      <c r="I958" s="1"/>
      <c r="J958" s="1"/>
      <c r="K958" s="1"/>
      <c r="L958" s="1"/>
    </row>
    <row r="959" spans="1:12" x14ac:dyDescent="0.2">
      <c r="A959" s="2" t="s">
        <v>3</v>
      </c>
      <c r="B959" s="29">
        <v>42963</v>
      </c>
      <c r="C959" s="11">
        <v>41.747854974399999</v>
      </c>
      <c r="D959" s="11">
        <v>-71.384838658600003</v>
      </c>
      <c r="E959" s="8">
        <v>15.155799999999999</v>
      </c>
      <c r="F959" s="8">
        <v>2.0299327373499998</v>
      </c>
      <c r="G959" s="1"/>
      <c r="H959" s="1"/>
      <c r="I959" s="1"/>
      <c r="J959" s="1"/>
      <c r="K959" s="1"/>
      <c r="L959" s="1"/>
    </row>
    <row r="960" spans="1:12" x14ac:dyDescent="0.2">
      <c r="A960" s="2" t="s">
        <v>3</v>
      </c>
      <c r="B960" s="29">
        <v>42963</v>
      </c>
      <c r="C960" s="11">
        <v>41.747902641099998</v>
      </c>
      <c r="D960" s="11">
        <v>-71.384868991900007</v>
      </c>
      <c r="E960" s="8">
        <v>13.936</v>
      </c>
      <c r="F960" s="8">
        <v>2.4465081691699999</v>
      </c>
      <c r="G960" s="1"/>
      <c r="H960" s="1"/>
      <c r="I960" s="1"/>
      <c r="J960" s="1"/>
      <c r="K960" s="1"/>
      <c r="L960" s="1"/>
    </row>
    <row r="961" spans="1:12" x14ac:dyDescent="0.2">
      <c r="A961" s="2" t="s">
        <v>3</v>
      </c>
      <c r="B961" s="29">
        <v>42963</v>
      </c>
      <c r="C961" s="11">
        <v>41.748039474400002</v>
      </c>
      <c r="D961" s="11">
        <v>-71.384876491900002</v>
      </c>
      <c r="E961" s="8">
        <v>13.3582</v>
      </c>
      <c r="F961" s="8">
        <v>3.2405939102199999</v>
      </c>
      <c r="G961" s="1"/>
      <c r="H961" s="1"/>
      <c r="I961" s="1"/>
      <c r="J961" s="1"/>
      <c r="K961" s="1"/>
      <c r="L961" s="1"/>
    </row>
    <row r="962" spans="1:12" x14ac:dyDescent="0.2">
      <c r="A962" s="2" t="s">
        <v>3</v>
      </c>
      <c r="B962" s="29">
        <v>42963</v>
      </c>
      <c r="C962" s="11">
        <v>41.748105641000002</v>
      </c>
      <c r="D962" s="11">
        <v>-71.384904658500005</v>
      </c>
      <c r="E962" s="8">
        <v>11.977899999999998</v>
      </c>
      <c r="F962" s="8">
        <v>3.1927936077100001</v>
      </c>
      <c r="G962" s="1"/>
      <c r="H962" s="1"/>
      <c r="I962" s="1"/>
      <c r="J962" s="1"/>
      <c r="K962" s="1"/>
      <c r="L962" s="1"/>
    </row>
    <row r="963" spans="1:12" x14ac:dyDescent="0.2">
      <c r="A963" s="2" t="s">
        <v>3</v>
      </c>
      <c r="B963" s="29">
        <v>42963</v>
      </c>
      <c r="C963" s="11">
        <v>41.7480064744</v>
      </c>
      <c r="D963" s="11">
        <v>-71.3849066585</v>
      </c>
      <c r="E963" s="8">
        <v>12.651999999999999</v>
      </c>
      <c r="F963" s="8">
        <v>2.9701933860800001</v>
      </c>
      <c r="G963" s="1"/>
      <c r="H963" s="1"/>
      <c r="I963" s="1"/>
      <c r="J963" s="1"/>
      <c r="K963" s="1"/>
      <c r="L963" s="1"/>
    </row>
    <row r="964" spans="1:12" x14ac:dyDescent="0.2">
      <c r="A964" s="2" t="s">
        <v>3</v>
      </c>
      <c r="B964" s="29">
        <v>42963</v>
      </c>
      <c r="C964" s="11">
        <v>41.747948641100002</v>
      </c>
      <c r="D964" s="11">
        <v>-71.384950658500003</v>
      </c>
      <c r="E964" s="8">
        <v>14.674299999999999</v>
      </c>
      <c r="F964" s="8">
        <v>2.33012914658</v>
      </c>
      <c r="G964" s="1"/>
      <c r="H964" s="1"/>
      <c r="I964" s="1"/>
      <c r="J964" s="1"/>
      <c r="K964" s="1"/>
      <c r="L964" s="1"/>
    </row>
    <row r="965" spans="1:12" x14ac:dyDescent="0.2">
      <c r="A965" s="2" t="s">
        <v>3</v>
      </c>
      <c r="B965" s="29">
        <v>42963</v>
      </c>
      <c r="C965" s="11">
        <v>41.747994640999998</v>
      </c>
      <c r="D965" s="11">
        <v>-71.384998325200002</v>
      </c>
      <c r="E965" s="8">
        <v>12.651999999999999</v>
      </c>
      <c r="F965" s="8">
        <v>2.1092281341599999</v>
      </c>
      <c r="G965" s="1"/>
      <c r="H965" s="1"/>
      <c r="I965" s="1"/>
      <c r="J965" s="1"/>
      <c r="K965" s="1"/>
      <c r="L965" s="1"/>
    </row>
    <row r="966" spans="1:12" x14ac:dyDescent="0.2">
      <c r="A966" s="2" t="s">
        <v>3</v>
      </c>
      <c r="B966" s="29">
        <v>42963</v>
      </c>
      <c r="C966" s="11">
        <v>41.748067141</v>
      </c>
      <c r="D966" s="11">
        <v>-71.385062991799998</v>
      </c>
      <c r="E966" s="8">
        <v>12.074199999999999</v>
      </c>
      <c r="F966" s="8">
        <v>2.4375023841900001</v>
      </c>
      <c r="G966" s="1"/>
      <c r="H966" s="1"/>
      <c r="I966" s="1"/>
      <c r="J966" s="1"/>
      <c r="K966" s="1"/>
      <c r="L966" s="1"/>
    </row>
    <row r="967" spans="1:12" x14ac:dyDescent="0.2">
      <c r="A967" s="2" t="s">
        <v>3</v>
      </c>
      <c r="B967" s="29">
        <v>42992</v>
      </c>
      <c r="C967" s="11">
        <v>41.747692641100002</v>
      </c>
      <c r="D967" s="11">
        <v>-71.384136992099997</v>
      </c>
      <c r="E967" s="8">
        <v>16.513099999999998</v>
      </c>
      <c r="F967" s="8">
        <v>2.1548027992200001</v>
      </c>
      <c r="G967" s="1"/>
      <c r="H967" s="1"/>
      <c r="I967" s="1"/>
      <c r="J967" s="1"/>
      <c r="K967" s="1"/>
      <c r="L967" s="1"/>
    </row>
    <row r="968" spans="1:12" x14ac:dyDescent="0.2">
      <c r="A968" s="2" t="s">
        <v>3</v>
      </c>
      <c r="B968" s="29">
        <v>42992</v>
      </c>
      <c r="C968" s="11">
        <v>41.7477046411</v>
      </c>
      <c r="D968" s="11">
        <v>-71.384192992099997</v>
      </c>
      <c r="E968" s="8">
        <v>15.6995</v>
      </c>
      <c r="F968" s="8">
        <v>2.4556198120100001</v>
      </c>
      <c r="G968" s="1"/>
      <c r="H968" s="1"/>
      <c r="I968" s="1"/>
      <c r="J968" s="1"/>
      <c r="K968" s="1"/>
      <c r="L968" s="1"/>
    </row>
    <row r="969" spans="1:12" x14ac:dyDescent="0.2">
      <c r="A969" s="2" t="s">
        <v>3</v>
      </c>
      <c r="B969" s="29">
        <v>42992</v>
      </c>
      <c r="C969" s="11">
        <v>41.7477526411</v>
      </c>
      <c r="D969" s="11">
        <v>-71.384226992099997</v>
      </c>
      <c r="E969" s="8">
        <v>16.693899999999999</v>
      </c>
      <c r="F969" s="8">
        <v>2.69094228745</v>
      </c>
      <c r="G969" s="1"/>
      <c r="H969" s="1"/>
      <c r="I969" s="1"/>
      <c r="J969" s="1"/>
      <c r="K969" s="1"/>
      <c r="L969" s="1"/>
    </row>
    <row r="970" spans="1:12" x14ac:dyDescent="0.2">
      <c r="A970" s="2" t="s">
        <v>3</v>
      </c>
      <c r="B970" s="29">
        <v>42992</v>
      </c>
      <c r="C970" s="11">
        <v>41.7477216411</v>
      </c>
      <c r="D970" s="11">
        <v>-71.384314492100003</v>
      </c>
      <c r="E970" s="8">
        <v>17.597899999999999</v>
      </c>
      <c r="F970" s="8">
        <v>2.0382506847399999</v>
      </c>
      <c r="G970" s="1"/>
      <c r="H970" s="1"/>
      <c r="I970" s="1"/>
      <c r="J970" s="1"/>
      <c r="K970" s="1"/>
      <c r="L970" s="1"/>
    </row>
    <row r="971" spans="1:12" x14ac:dyDescent="0.2">
      <c r="A971" s="2" t="s">
        <v>3</v>
      </c>
      <c r="B971" s="29">
        <v>42992</v>
      </c>
      <c r="C971" s="11">
        <v>41.747778307700003</v>
      </c>
      <c r="D971" s="11">
        <v>-71.384325325399999</v>
      </c>
      <c r="E971" s="8">
        <v>20.2195</v>
      </c>
      <c r="F971" s="8">
        <v>2.439442873</v>
      </c>
      <c r="G971" s="1"/>
      <c r="H971" s="1"/>
      <c r="I971" s="1"/>
      <c r="J971" s="1"/>
      <c r="K971" s="1"/>
      <c r="L971" s="1"/>
    </row>
    <row r="972" spans="1:12" x14ac:dyDescent="0.2">
      <c r="A972" s="2" t="s">
        <v>3</v>
      </c>
      <c r="B972" s="29">
        <v>42992</v>
      </c>
      <c r="C972" s="11">
        <v>41.7477688078</v>
      </c>
      <c r="D972" s="11">
        <v>-71.384406658700001</v>
      </c>
      <c r="E972" s="8">
        <v>18.321099999999998</v>
      </c>
      <c r="F972" s="8">
        <v>1.8562973737699999</v>
      </c>
      <c r="G972" s="1"/>
      <c r="H972" s="1"/>
      <c r="I972" s="1"/>
      <c r="J972" s="1"/>
      <c r="K972" s="1"/>
      <c r="L972" s="1"/>
    </row>
    <row r="973" spans="1:12" x14ac:dyDescent="0.2">
      <c r="A973" s="2" t="s">
        <v>3</v>
      </c>
      <c r="B973" s="29">
        <v>42992</v>
      </c>
      <c r="C973" s="11">
        <v>41.747824141099997</v>
      </c>
      <c r="D973" s="11">
        <v>-71.384398658699993</v>
      </c>
      <c r="E973" s="8">
        <v>18.321099999999998</v>
      </c>
      <c r="F973" s="8">
        <v>2.75601625443</v>
      </c>
      <c r="G973" s="1"/>
      <c r="H973" s="1"/>
      <c r="I973" s="1"/>
      <c r="J973" s="1"/>
      <c r="K973" s="1"/>
      <c r="L973" s="1"/>
    </row>
    <row r="974" spans="1:12" x14ac:dyDescent="0.2">
      <c r="A974" s="2" t="s">
        <v>3</v>
      </c>
      <c r="B974" s="29">
        <v>42992</v>
      </c>
      <c r="C974" s="11">
        <v>41.747813974400003</v>
      </c>
      <c r="D974" s="11">
        <v>-71.384463991999993</v>
      </c>
      <c r="E974" s="8">
        <v>19.270299999999999</v>
      </c>
      <c r="F974" s="8">
        <v>2.3208096027399998</v>
      </c>
      <c r="G974" s="1"/>
      <c r="H974" s="1"/>
      <c r="I974" s="1"/>
      <c r="J974" s="1"/>
      <c r="K974" s="1"/>
      <c r="L974" s="1"/>
    </row>
    <row r="975" spans="1:12" x14ac:dyDescent="0.2">
      <c r="A975" s="2" t="s">
        <v>3</v>
      </c>
      <c r="B975" s="29">
        <v>42992</v>
      </c>
      <c r="C975" s="11">
        <v>41.7478574744</v>
      </c>
      <c r="D975" s="11">
        <v>-71.384475825400003</v>
      </c>
      <c r="E975" s="8">
        <v>20.942699999999999</v>
      </c>
      <c r="F975" s="8">
        <v>2.79325532913</v>
      </c>
      <c r="G975" s="1"/>
      <c r="H975" s="1"/>
      <c r="I975" s="1"/>
      <c r="J975" s="1"/>
      <c r="K975" s="1"/>
      <c r="L975" s="1"/>
    </row>
    <row r="976" spans="1:12" x14ac:dyDescent="0.2">
      <c r="A976" s="2" t="s">
        <v>3</v>
      </c>
      <c r="B976" s="29">
        <v>42992</v>
      </c>
      <c r="C976" s="11">
        <v>41.747840307700002</v>
      </c>
      <c r="D976" s="11">
        <v>-71.384511325299997</v>
      </c>
      <c r="E976" s="8">
        <v>21.2591</v>
      </c>
      <c r="F976" s="8">
        <v>2.5952475070999999</v>
      </c>
      <c r="G976" s="1"/>
      <c r="H976" s="1"/>
      <c r="I976" s="1"/>
      <c r="J976" s="1"/>
      <c r="K976" s="1"/>
      <c r="L976" s="1"/>
    </row>
    <row r="977" spans="1:12" x14ac:dyDescent="0.2">
      <c r="A977" s="2" t="s">
        <v>3</v>
      </c>
      <c r="B977" s="29">
        <v>42992</v>
      </c>
      <c r="C977" s="11">
        <v>41.747821141099998</v>
      </c>
      <c r="D977" s="11">
        <v>-71.384589492000003</v>
      </c>
      <c r="E977" s="8">
        <v>21.213899999999999</v>
      </c>
      <c r="F977" s="8">
        <v>1.9867055416099999</v>
      </c>
      <c r="G977" s="1"/>
      <c r="H977" s="1"/>
      <c r="I977" s="1"/>
      <c r="J977" s="1"/>
      <c r="K977" s="1"/>
      <c r="L977" s="1"/>
    </row>
    <row r="978" spans="1:12" x14ac:dyDescent="0.2">
      <c r="A978" s="2" t="s">
        <v>3</v>
      </c>
      <c r="B978" s="29">
        <v>42992</v>
      </c>
      <c r="C978" s="11">
        <v>41.747877974399998</v>
      </c>
      <c r="D978" s="11">
        <v>-71.3845888253</v>
      </c>
      <c r="E978" s="8">
        <v>19.360699999999998</v>
      </c>
      <c r="F978" s="8">
        <v>2.5454602241500002</v>
      </c>
      <c r="G978" s="1"/>
      <c r="H978" s="1"/>
      <c r="I978" s="1"/>
      <c r="J978" s="1"/>
      <c r="K978" s="1"/>
      <c r="L978" s="1"/>
    </row>
    <row r="979" spans="1:12" x14ac:dyDescent="0.2">
      <c r="A979" s="2" t="s">
        <v>3</v>
      </c>
      <c r="B979" s="29">
        <v>42992</v>
      </c>
      <c r="C979" s="11">
        <v>41.747936307700002</v>
      </c>
      <c r="D979" s="11">
        <v>-71.384527325299999</v>
      </c>
      <c r="E979" s="8">
        <v>21.1235</v>
      </c>
      <c r="F979" s="8">
        <v>3.1645035743699998</v>
      </c>
      <c r="G979" s="1"/>
      <c r="H979" s="1"/>
      <c r="I979" s="1"/>
      <c r="J979" s="1"/>
      <c r="K979" s="1"/>
      <c r="L979" s="1"/>
    </row>
    <row r="980" spans="1:12" x14ac:dyDescent="0.2">
      <c r="A980" s="2" t="s">
        <v>3</v>
      </c>
      <c r="B980" s="29">
        <v>42992</v>
      </c>
      <c r="C980" s="11">
        <v>41.747960974400002</v>
      </c>
      <c r="D980" s="11">
        <v>-71.384497991999993</v>
      </c>
      <c r="E980" s="8">
        <v>19.5867</v>
      </c>
      <c r="F980" s="8">
        <v>3.2504813671099999</v>
      </c>
      <c r="G980" s="1"/>
      <c r="H980" s="1"/>
      <c r="I980" s="1"/>
      <c r="J980" s="1"/>
      <c r="K980" s="1"/>
      <c r="L980" s="1"/>
    </row>
    <row r="981" spans="1:12" x14ac:dyDescent="0.2">
      <c r="A981" s="2" t="s">
        <v>3</v>
      </c>
      <c r="B981" s="29">
        <v>42992</v>
      </c>
      <c r="C981" s="11">
        <v>41.747970307700001</v>
      </c>
      <c r="D981" s="11">
        <v>-71.384551825299994</v>
      </c>
      <c r="E981" s="8">
        <v>18.501899999999999</v>
      </c>
      <c r="F981" s="8">
        <v>3.25054264069</v>
      </c>
      <c r="G981" s="1"/>
      <c r="H981" s="1"/>
      <c r="I981" s="1"/>
      <c r="J981" s="1"/>
      <c r="K981" s="1"/>
      <c r="L981" s="1"/>
    </row>
    <row r="982" spans="1:12" x14ac:dyDescent="0.2">
      <c r="A982" s="2" t="s">
        <v>3</v>
      </c>
      <c r="B982" s="29">
        <v>42992</v>
      </c>
      <c r="C982" s="11">
        <v>41.7479356411</v>
      </c>
      <c r="D982" s="11">
        <v>-71.384606825299997</v>
      </c>
      <c r="E982" s="8">
        <v>18.0047</v>
      </c>
      <c r="F982" s="8">
        <v>3.0455009937300002</v>
      </c>
      <c r="G982" s="1"/>
      <c r="H982" s="1"/>
      <c r="I982" s="1"/>
      <c r="J982" s="1"/>
      <c r="K982" s="1"/>
      <c r="L982" s="1"/>
    </row>
    <row r="983" spans="1:12" x14ac:dyDescent="0.2">
      <c r="A983" s="2" t="s">
        <v>3</v>
      </c>
      <c r="B983" s="29">
        <v>42992</v>
      </c>
      <c r="C983" s="11">
        <v>41.747991141</v>
      </c>
      <c r="D983" s="11">
        <v>-71.384545492000001</v>
      </c>
      <c r="E983" s="8">
        <v>18.501899999999999</v>
      </c>
      <c r="F983" s="8">
        <v>3.2767460346199999</v>
      </c>
      <c r="G983" s="1"/>
      <c r="H983" s="1"/>
      <c r="I983" s="1"/>
      <c r="J983" s="1"/>
      <c r="K983" s="1"/>
      <c r="L983" s="1"/>
    </row>
    <row r="984" spans="1:12" x14ac:dyDescent="0.2">
      <c r="A984" s="2" t="s">
        <v>3</v>
      </c>
      <c r="B984" s="29">
        <v>42992</v>
      </c>
      <c r="C984" s="11">
        <v>41.748094807699999</v>
      </c>
      <c r="D984" s="11">
        <v>-71.384534991999999</v>
      </c>
      <c r="E984" s="8">
        <v>17.191099999999999</v>
      </c>
      <c r="F984" s="8">
        <v>3.3204321861300001</v>
      </c>
      <c r="G984" s="1"/>
      <c r="H984" s="1"/>
      <c r="I984" s="1"/>
      <c r="J984" s="1"/>
      <c r="K984" s="1"/>
      <c r="L984" s="1"/>
    </row>
    <row r="985" spans="1:12" x14ac:dyDescent="0.2">
      <c r="A985" s="2" t="s">
        <v>3</v>
      </c>
      <c r="B985" s="29">
        <v>42992</v>
      </c>
      <c r="C985" s="11">
        <v>41.748053974400001</v>
      </c>
      <c r="D985" s="11">
        <v>-71.384617825299998</v>
      </c>
      <c r="E985" s="8">
        <v>16.513099999999998</v>
      </c>
      <c r="F985" s="8">
        <v>3.3354473113999998</v>
      </c>
      <c r="G985" s="1"/>
      <c r="H985" s="1"/>
      <c r="I985" s="1"/>
      <c r="J985" s="1"/>
      <c r="K985" s="1"/>
      <c r="L985" s="1"/>
    </row>
    <row r="986" spans="1:12" x14ac:dyDescent="0.2">
      <c r="A986" s="2" t="s">
        <v>3</v>
      </c>
      <c r="B986" s="29">
        <v>42992</v>
      </c>
      <c r="C986" s="11">
        <v>41.747921307699997</v>
      </c>
      <c r="D986" s="11">
        <v>-71.384650992000005</v>
      </c>
      <c r="E986" s="8">
        <v>16.422699999999999</v>
      </c>
      <c r="F986" s="8">
        <v>2.5488636493699999</v>
      </c>
      <c r="G986" s="1"/>
      <c r="H986" s="1"/>
      <c r="I986" s="1"/>
      <c r="J986" s="1"/>
      <c r="K986" s="1"/>
      <c r="L986" s="1"/>
    </row>
    <row r="987" spans="1:12" x14ac:dyDescent="0.2">
      <c r="A987" s="2" t="s">
        <v>3</v>
      </c>
      <c r="B987" s="29">
        <v>42992</v>
      </c>
      <c r="C987" s="11">
        <v>41.747977307699998</v>
      </c>
      <c r="D987" s="11">
        <v>-71.384702491900001</v>
      </c>
      <c r="E987" s="8">
        <v>16.693899999999999</v>
      </c>
      <c r="F987" s="8">
        <v>3.0059118270899998</v>
      </c>
      <c r="G987" s="1"/>
      <c r="H987" s="1"/>
      <c r="I987" s="1"/>
      <c r="J987" s="1"/>
      <c r="K987" s="1"/>
      <c r="L987" s="1"/>
    </row>
    <row r="988" spans="1:12" x14ac:dyDescent="0.2">
      <c r="A988" s="2" t="s">
        <v>3</v>
      </c>
      <c r="B988" s="29">
        <v>42992</v>
      </c>
      <c r="C988" s="11">
        <v>41.748066974399997</v>
      </c>
      <c r="D988" s="11">
        <v>-71.384705825300003</v>
      </c>
      <c r="E988" s="8">
        <v>16.015899999999998</v>
      </c>
      <c r="F988" s="8">
        <v>3.3192510604900001</v>
      </c>
      <c r="G988" s="1"/>
      <c r="H988" s="1"/>
      <c r="I988" s="1"/>
      <c r="J988" s="1"/>
      <c r="K988" s="1"/>
      <c r="L988" s="1"/>
    </row>
    <row r="989" spans="1:12" x14ac:dyDescent="0.2">
      <c r="A989" s="2" t="s">
        <v>3</v>
      </c>
      <c r="B989" s="29">
        <v>42992</v>
      </c>
      <c r="C989" s="11">
        <v>41.748233807699997</v>
      </c>
      <c r="D989" s="11">
        <v>-71.384712825299999</v>
      </c>
      <c r="E989" s="8">
        <v>13.4847</v>
      </c>
      <c r="F989" s="8">
        <v>3.35480833054</v>
      </c>
      <c r="G989" s="1"/>
      <c r="H989" s="1"/>
      <c r="I989" s="1"/>
      <c r="J989" s="1"/>
      <c r="K989" s="1"/>
      <c r="L989" s="1"/>
    </row>
    <row r="990" spans="1:12" x14ac:dyDescent="0.2">
      <c r="A990" s="2" t="s">
        <v>3</v>
      </c>
      <c r="B990" s="29">
        <v>42992</v>
      </c>
      <c r="C990" s="11">
        <v>41.748014140999999</v>
      </c>
      <c r="D990" s="11">
        <v>-71.384696325299998</v>
      </c>
      <c r="E990" s="8">
        <v>15.970700000000001</v>
      </c>
      <c r="F990" s="8">
        <v>3.1308195590999999</v>
      </c>
      <c r="G990" s="1"/>
      <c r="H990" s="1"/>
      <c r="I990" s="1"/>
      <c r="J990" s="1"/>
      <c r="K990" s="1"/>
      <c r="L990" s="1"/>
    </row>
    <row r="991" spans="1:12" x14ac:dyDescent="0.2">
      <c r="A991" s="2" t="s">
        <v>3</v>
      </c>
      <c r="B991" s="29">
        <v>42992</v>
      </c>
      <c r="C991" s="11">
        <v>41.7478994744</v>
      </c>
      <c r="D991" s="11">
        <v>-71.384720158600004</v>
      </c>
      <c r="E991" s="8">
        <v>18.818300000000001</v>
      </c>
      <c r="F991" s="8">
        <v>2.5445711612699999</v>
      </c>
      <c r="G991" s="1"/>
      <c r="H991" s="1"/>
      <c r="I991" s="1"/>
      <c r="J991" s="1"/>
      <c r="K991" s="1"/>
      <c r="L991" s="1"/>
    </row>
    <row r="992" spans="1:12" x14ac:dyDescent="0.2">
      <c r="A992" s="2" t="s">
        <v>3</v>
      </c>
      <c r="B992" s="29">
        <v>42992</v>
      </c>
      <c r="C992" s="11">
        <v>41.747866641100003</v>
      </c>
      <c r="D992" s="11">
        <v>-71.384711658599997</v>
      </c>
      <c r="E992" s="8">
        <v>15.970700000000001</v>
      </c>
      <c r="F992" s="8">
        <v>2.3569462299300001</v>
      </c>
      <c r="G992" s="1"/>
      <c r="H992" s="1"/>
      <c r="I992" s="1"/>
      <c r="J992" s="1"/>
      <c r="K992" s="1"/>
      <c r="L992" s="1"/>
    </row>
    <row r="993" spans="1:12" x14ac:dyDescent="0.2">
      <c r="A993" s="2" t="s">
        <v>3</v>
      </c>
      <c r="B993" s="29">
        <v>42992</v>
      </c>
      <c r="C993" s="11">
        <v>41.747917474399998</v>
      </c>
      <c r="D993" s="11">
        <v>-71.384772825300004</v>
      </c>
      <c r="E993" s="8">
        <v>19.677099999999999</v>
      </c>
      <c r="F993" s="8">
        <v>2.6880111694300002</v>
      </c>
      <c r="G993" s="1"/>
      <c r="H993" s="1"/>
      <c r="I993" s="1"/>
      <c r="J993" s="1"/>
      <c r="K993" s="1"/>
      <c r="L993" s="1"/>
    </row>
    <row r="994" spans="1:12" x14ac:dyDescent="0.2">
      <c r="A994" s="2" t="s">
        <v>3</v>
      </c>
      <c r="B994" s="29">
        <v>42992</v>
      </c>
      <c r="C994" s="11">
        <v>41.748052474399998</v>
      </c>
      <c r="D994" s="11">
        <v>-71.384739658599997</v>
      </c>
      <c r="E994" s="8">
        <v>15.789899999999999</v>
      </c>
      <c r="F994" s="8">
        <v>3.3442327976200001</v>
      </c>
      <c r="G994" s="1"/>
      <c r="H994" s="1"/>
      <c r="I994" s="1"/>
      <c r="J994" s="1"/>
      <c r="K994" s="1"/>
      <c r="L994" s="1"/>
    </row>
    <row r="995" spans="1:12" x14ac:dyDescent="0.2">
      <c r="A995" s="2" t="s">
        <v>3</v>
      </c>
      <c r="B995" s="29">
        <v>42992</v>
      </c>
      <c r="C995" s="11">
        <v>41.748205807700003</v>
      </c>
      <c r="D995" s="11">
        <v>-71.384762491900005</v>
      </c>
      <c r="E995" s="8">
        <v>14.1175</v>
      </c>
      <c r="F995" s="8">
        <v>3.36548924446</v>
      </c>
      <c r="G995" s="1"/>
      <c r="H995" s="1"/>
      <c r="I995" s="1"/>
      <c r="J995" s="1"/>
      <c r="K995" s="1"/>
      <c r="L995" s="1"/>
    </row>
    <row r="996" spans="1:12" x14ac:dyDescent="0.2">
      <c r="A996" s="2" t="s">
        <v>3</v>
      </c>
      <c r="B996" s="29">
        <v>42992</v>
      </c>
      <c r="C996" s="11">
        <v>41.748062307700003</v>
      </c>
      <c r="D996" s="11">
        <v>-71.384769325199997</v>
      </c>
      <c r="E996" s="8">
        <v>17.6431</v>
      </c>
      <c r="F996" s="8">
        <v>3.32490134239</v>
      </c>
      <c r="G996" s="1"/>
      <c r="H996" s="1"/>
      <c r="I996" s="1"/>
      <c r="J996" s="1"/>
      <c r="K996" s="1"/>
      <c r="L996" s="1"/>
    </row>
    <row r="997" spans="1:12" x14ac:dyDescent="0.2">
      <c r="A997" s="2" t="s">
        <v>3</v>
      </c>
      <c r="B997" s="29">
        <v>42992</v>
      </c>
      <c r="C997" s="11">
        <v>41.747970974399998</v>
      </c>
      <c r="D997" s="11">
        <v>-71.384788658600002</v>
      </c>
      <c r="E997" s="8">
        <v>19.360699999999998</v>
      </c>
      <c r="F997" s="8">
        <v>3.0174252986900001</v>
      </c>
      <c r="G997" s="1"/>
      <c r="H997" s="1"/>
      <c r="I997" s="1"/>
      <c r="J997" s="1"/>
      <c r="K997" s="1"/>
      <c r="L997" s="1"/>
    </row>
    <row r="998" spans="1:12" x14ac:dyDescent="0.2">
      <c r="A998" s="2" t="s">
        <v>3</v>
      </c>
      <c r="B998" s="29">
        <v>42992</v>
      </c>
      <c r="C998" s="11">
        <v>41.747888641099998</v>
      </c>
      <c r="D998" s="11">
        <v>-71.384812491900007</v>
      </c>
      <c r="E998" s="8">
        <v>21.1235</v>
      </c>
      <c r="F998" s="8">
        <v>2.3587706089</v>
      </c>
      <c r="G998" s="1"/>
      <c r="H998" s="1"/>
      <c r="I998" s="1"/>
      <c r="J998" s="1"/>
      <c r="K998" s="1"/>
      <c r="L998" s="1"/>
    </row>
    <row r="999" spans="1:12" x14ac:dyDescent="0.2">
      <c r="A999" s="2" t="s">
        <v>3</v>
      </c>
      <c r="B999" s="29">
        <v>42992</v>
      </c>
      <c r="C999" s="11">
        <v>41.747865641099999</v>
      </c>
      <c r="D999" s="11">
        <v>-71.384852991900004</v>
      </c>
      <c r="E999" s="8">
        <v>19.4511</v>
      </c>
      <c r="F999" s="8">
        <v>2.2033188343000001</v>
      </c>
      <c r="G999" s="1"/>
      <c r="H999" s="1"/>
      <c r="I999" s="1"/>
      <c r="J999" s="1"/>
      <c r="K999" s="1"/>
      <c r="L999" s="1"/>
    </row>
    <row r="1000" spans="1:12" x14ac:dyDescent="0.2">
      <c r="A1000" s="2" t="s">
        <v>3</v>
      </c>
      <c r="B1000" s="29">
        <v>42992</v>
      </c>
      <c r="C1000" s="11">
        <v>41.747944307700003</v>
      </c>
      <c r="D1000" s="11">
        <v>-71.384843825199994</v>
      </c>
      <c r="E1000" s="8">
        <v>19.903099999999998</v>
      </c>
      <c r="F1000" s="8">
        <v>2.7824802398699999</v>
      </c>
      <c r="G1000" s="1"/>
      <c r="H1000" s="1"/>
      <c r="I1000" s="1"/>
      <c r="J1000" s="1"/>
      <c r="K1000" s="1"/>
      <c r="L1000" s="1"/>
    </row>
    <row r="1001" spans="1:12" x14ac:dyDescent="0.2">
      <c r="A1001" s="2" t="s">
        <v>3</v>
      </c>
      <c r="B1001" s="29">
        <v>42992</v>
      </c>
      <c r="C1001" s="11">
        <v>41.748022141</v>
      </c>
      <c r="D1001" s="11">
        <v>-71.384861658600002</v>
      </c>
      <c r="E1001" s="8">
        <v>18.366299999999999</v>
      </c>
      <c r="F1001" s="8">
        <v>3.15730476379</v>
      </c>
      <c r="G1001" s="1"/>
      <c r="H1001" s="1"/>
      <c r="I1001" s="1"/>
      <c r="J1001" s="1"/>
      <c r="K1001" s="1"/>
      <c r="L1001" s="1"/>
    </row>
    <row r="1002" spans="1:12" x14ac:dyDescent="0.2">
      <c r="A1002" s="2" t="s">
        <v>3</v>
      </c>
      <c r="B1002" s="29">
        <v>42992</v>
      </c>
      <c r="C1002" s="11">
        <v>41.748144641000003</v>
      </c>
      <c r="D1002" s="11">
        <v>-71.3848829919</v>
      </c>
      <c r="E1002" s="8">
        <v>17.191099999999999</v>
      </c>
      <c r="F1002" s="8">
        <v>3.2360532283799999</v>
      </c>
      <c r="G1002" s="1"/>
      <c r="H1002" s="1"/>
      <c r="I1002" s="1"/>
      <c r="J1002" s="1"/>
      <c r="K1002" s="1"/>
      <c r="L1002" s="1"/>
    </row>
    <row r="1003" spans="1:12" x14ac:dyDescent="0.2">
      <c r="A1003" s="2" t="s">
        <v>3</v>
      </c>
      <c r="B1003" s="29">
        <v>42992</v>
      </c>
      <c r="C1003" s="11">
        <v>41.748029141000004</v>
      </c>
      <c r="D1003" s="11">
        <v>-71.384916658500003</v>
      </c>
      <c r="E1003" s="8">
        <v>17.823899999999998</v>
      </c>
      <c r="F1003" s="8">
        <v>2.9817440509800002</v>
      </c>
      <c r="G1003" s="1"/>
      <c r="H1003" s="1"/>
      <c r="I1003" s="1"/>
      <c r="J1003" s="1"/>
      <c r="K1003" s="1"/>
      <c r="L1003" s="1"/>
    </row>
    <row r="1004" spans="1:12" x14ac:dyDescent="0.2">
      <c r="A1004" s="2" t="s">
        <v>3</v>
      </c>
      <c r="B1004" s="29">
        <v>42992</v>
      </c>
      <c r="C1004" s="11">
        <v>41.7479496411</v>
      </c>
      <c r="D1004" s="11">
        <v>-71.384944825199995</v>
      </c>
      <c r="E1004" s="8">
        <v>19.134699999999999</v>
      </c>
      <c r="F1004" s="8">
        <v>2.3833482265499999</v>
      </c>
      <c r="G1004" s="1"/>
      <c r="H1004" s="1"/>
      <c r="I1004" s="1"/>
      <c r="J1004" s="1"/>
      <c r="K1004" s="1"/>
      <c r="L1004" s="1"/>
    </row>
    <row r="1005" spans="1:12" x14ac:dyDescent="0.2">
      <c r="A1005" s="2" t="s">
        <v>3</v>
      </c>
      <c r="B1005" s="29">
        <v>42992</v>
      </c>
      <c r="C1005" s="11">
        <v>41.748010641</v>
      </c>
      <c r="D1005" s="11">
        <v>-71.385012158500004</v>
      </c>
      <c r="E1005" s="8">
        <v>18.5471</v>
      </c>
      <c r="F1005" s="8">
        <v>2.33646941185</v>
      </c>
      <c r="G1005" s="1"/>
      <c r="H1005" s="1"/>
      <c r="I1005" s="1"/>
      <c r="J1005" s="1"/>
      <c r="K1005" s="1"/>
      <c r="L1005" s="1"/>
    </row>
    <row r="1006" spans="1:12" x14ac:dyDescent="0.2">
      <c r="A1006" s="2" t="s">
        <v>3</v>
      </c>
      <c r="B1006" s="29">
        <v>42992</v>
      </c>
      <c r="C1006" s="11">
        <v>41.748045474400001</v>
      </c>
      <c r="D1006" s="11">
        <v>-71.385057658500003</v>
      </c>
      <c r="E1006" s="8">
        <v>16.9651</v>
      </c>
      <c r="F1006" s="8">
        <v>2.61146402359</v>
      </c>
      <c r="G1006" s="1"/>
      <c r="H1006" s="1"/>
      <c r="I1006" s="1"/>
      <c r="J1006" s="1"/>
      <c r="K1006" s="1"/>
      <c r="L1006" s="1"/>
    </row>
    <row r="1007" spans="1:12" x14ac:dyDescent="0.2">
      <c r="A1007" s="2" t="s">
        <v>3</v>
      </c>
      <c r="B1007" s="29">
        <v>42992</v>
      </c>
      <c r="C1007" s="11">
        <v>41.748074474399999</v>
      </c>
      <c r="D1007" s="11">
        <v>-71.385054158499997</v>
      </c>
      <c r="E1007" s="8">
        <v>17.326699999999999</v>
      </c>
      <c r="F1007" s="8">
        <v>2.6594207286799998</v>
      </c>
      <c r="G1007" s="1"/>
      <c r="H1007" s="1"/>
      <c r="I1007" s="1"/>
      <c r="J1007" s="1"/>
      <c r="K1007" s="1"/>
      <c r="L1007" s="1"/>
    </row>
    <row r="1008" spans="1:12" x14ac:dyDescent="0.2">
      <c r="A1008" s="2" t="s">
        <v>3</v>
      </c>
      <c r="B1008" s="29">
        <v>43035</v>
      </c>
      <c r="C1008" s="11">
        <v>41.747691641099998</v>
      </c>
      <c r="D1008" s="11">
        <v>-71.384184158799997</v>
      </c>
      <c r="E1008" s="8">
        <v>17.047900000000002</v>
      </c>
      <c r="F1008" s="8">
        <v>2.3475723266599999</v>
      </c>
      <c r="G1008" s="1"/>
      <c r="H1008" s="1"/>
      <c r="I1008" s="1"/>
      <c r="J1008" s="1"/>
      <c r="K1008" s="1"/>
      <c r="L1008" s="1"/>
    </row>
    <row r="1009" spans="1:12" x14ac:dyDescent="0.2">
      <c r="A1009" s="2" t="s">
        <v>3</v>
      </c>
      <c r="B1009" s="29">
        <v>43035</v>
      </c>
      <c r="C1009" s="11">
        <v>41.747749307799999</v>
      </c>
      <c r="D1009" s="11">
        <v>-71.384221992099995</v>
      </c>
      <c r="E1009" s="8">
        <v>19.3719</v>
      </c>
      <c r="F1009" s="8">
        <v>2.7404255866999998</v>
      </c>
      <c r="G1009" s="1"/>
      <c r="H1009" s="1"/>
      <c r="I1009" s="1"/>
      <c r="J1009" s="1"/>
      <c r="K1009" s="1"/>
      <c r="L1009" s="1"/>
    </row>
    <row r="1010" spans="1:12" x14ac:dyDescent="0.2">
      <c r="A1010" s="2" t="s">
        <v>3</v>
      </c>
      <c r="B1010" s="29">
        <v>43035</v>
      </c>
      <c r="C1010" s="11">
        <v>41.747724474400002</v>
      </c>
      <c r="D1010" s="11">
        <v>-71.384288158800004</v>
      </c>
      <c r="E1010" s="8">
        <v>18.9071</v>
      </c>
      <c r="F1010" s="8">
        <v>2.2000360488899999</v>
      </c>
      <c r="G1010" s="1"/>
      <c r="H1010" s="1"/>
      <c r="I1010" s="1"/>
      <c r="J1010" s="1"/>
      <c r="K1010" s="1"/>
      <c r="L1010" s="1"/>
    </row>
    <row r="1011" spans="1:12" x14ac:dyDescent="0.2">
      <c r="A1011" s="2" t="s">
        <v>3</v>
      </c>
      <c r="B1011" s="29">
        <v>43035</v>
      </c>
      <c r="C1011" s="11">
        <v>41.747768474399997</v>
      </c>
      <c r="D1011" s="11">
        <v>-71.384336825399998</v>
      </c>
      <c r="E1011" s="8">
        <v>22.758300000000002</v>
      </c>
      <c r="F1011" s="8">
        <v>2.2761716842699999</v>
      </c>
      <c r="G1011" s="1"/>
      <c r="H1011" s="1"/>
      <c r="I1011" s="1"/>
      <c r="J1011" s="1"/>
      <c r="K1011" s="1"/>
      <c r="L1011" s="1"/>
    </row>
    <row r="1012" spans="1:12" x14ac:dyDescent="0.2">
      <c r="A1012" s="2" t="s">
        <v>3</v>
      </c>
      <c r="B1012" s="29">
        <v>43035</v>
      </c>
      <c r="C1012" s="11">
        <v>41.747765641100003</v>
      </c>
      <c r="D1012" s="11">
        <v>-71.384378825400006</v>
      </c>
      <c r="E1012" s="8">
        <v>21.297500000000003</v>
      </c>
      <c r="F1012" s="8">
        <v>2.0231215953800001</v>
      </c>
      <c r="G1012" s="1"/>
      <c r="H1012" s="1"/>
      <c r="I1012" s="1"/>
      <c r="J1012" s="1"/>
      <c r="K1012" s="1"/>
      <c r="L1012" s="1"/>
    </row>
    <row r="1013" spans="1:12" x14ac:dyDescent="0.2">
      <c r="A1013" s="2" t="s">
        <v>3</v>
      </c>
      <c r="B1013" s="29">
        <v>43035</v>
      </c>
      <c r="C1013" s="11">
        <v>41.747826807700001</v>
      </c>
      <c r="D1013" s="11">
        <v>-71.384398325399999</v>
      </c>
      <c r="E1013" s="8">
        <v>22.758300000000002</v>
      </c>
      <c r="F1013" s="8">
        <v>2.7569222450300002</v>
      </c>
      <c r="G1013" s="1"/>
      <c r="H1013" s="1"/>
      <c r="I1013" s="1"/>
      <c r="J1013" s="1"/>
      <c r="K1013" s="1"/>
      <c r="L1013" s="1"/>
    </row>
    <row r="1014" spans="1:12" x14ac:dyDescent="0.2">
      <c r="A1014" s="2" t="s">
        <v>3</v>
      </c>
      <c r="B1014" s="29">
        <v>43035</v>
      </c>
      <c r="C1014" s="11">
        <v>41.747816141100003</v>
      </c>
      <c r="D1014" s="11">
        <v>-71.384458325400004</v>
      </c>
      <c r="E1014" s="8">
        <v>23.2895</v>
      </c>
      <c r="F1014" s="8">
        <v>2.4331967830700001</v>
      </c>
      <c r="G1014" s="1"/>
      <c r="H1014" s="1"/>
      <c r="I1014" s="1"/>
      <c r="J1014" s="1"/>
      <c r="K1014" s="1"/>
      <c r="L1014" s="1"/>
    </row>
    <row r="1015" spans="1:12" x14ac:dyDescent="0.2">
      <c r="A1015" s="2" t="s">
        <v>3</v>
      </c>
      <c r="B1015" s="29">
        <v>43035</v>
      </c>
      <c r="C1015" s="11">
        <v>41.747880641099997</v>
      </c>
      <c r="D1015" s="11">
        <v>-71.384450158700005</v>
      </c>
      <c r="E1015" s="8">
        <v>27.3399</v>
      </c>
      <c r="F1015" s="8">
        <v>3.03117465973</v>
      </c>
      <c r="G1015" s="1"/>
      <c r="H1015" s="1"/>
      <c r="I1015" s="1"/>
      <c r="J1015" s="1"/>
      <c r="K1015" s="1"/>
      <c r="L1015" s="1"/>
    </row>
    <row r="1016" spans="1:12" x14ac:dyDescent="0.2">
      <c r="A1016" s="2" t="s">
        <v>3</v>
      </c>
      <c r="B1016" s="29">
        <v>43035</v>
      </c>
      <c r="C1016" s="11">
        <v>41.7478498077</v>
      </c>
      <c r="D1016" s="11">
        <v>-71.384539825299996</v>
      </c>
      <c r="E1016" s="8">
        <v>24.351900000000001</v>
      </c>
      <c r="F1016" s="8">
        <v>2.5169260501899999</v>
      </c>
      <c r="G1016" s="1"/>
      <c r="H1016" s="1"/>
      <c r="I1016" s="1"/>
      <c r="J1016" s="1"/>
      <c r="K1016" s="1"/>
      <c r="L1016" s="1"/>
    </row>
    <row r="1017" spans="1:12" x14ac:dyDescent="0.2">
      <c r="A1017" s="2" t="s">
        <v>3</v>
      </c>
      <c r="B1017" s="29">
        <v>43035</v>
      </c>
      <c r="C1017" s="11">
        <v>41.747841974400004</v>
      </c>
      <c r="D1017" s="11">
        <v>-71.384590825299995</v>
      </c>
      <c r="E1017" s="8">
        <v>20.500700000000002</v>
      </c>
      <c r="F1017" s="8">
        <v>2.2270755767799999</v>
      </c>
      <c r="G1017" s="1"/>
      <c r="H1017" s="1"/>
      <c r="I1017" s="1"/>
      <c r="J1017" s="1"/>
      <c r="K1017" s="1"/>
      <c r="L1017" s="1"/>
    </row>
    <row r="1018" spans="1:12" x14ac:dyDescent="0.2">
      <c r="A1018" s="2" t="s">
        <v>3</v>
      </c>
      <c r="B1018" s="29">
        <v>43035</v>
      </c>
      <c r="C1018" s="11">
        <v>41.7479228077</v>
      </c>
      <c r="D1018" s="11">
        <v>-71.384553825300003</v>
      </c>
      <c r="E1018" s="8">
        <v>25.879100000000001</v>
      </c>
      <c r="F1018" s="8">
        <v>3.03966355324</v>
      </c>
      <c r="G1018" s="1"/>
      <c r="H1018" s="1"/>
      <c r="I1018" s="1"/>
      <c r="J1018" s="1"/>
      <c r="K1018" s="1"/>
      <c r="L1018" s="1"/>
    </row>
    <row r="1019" spans="1:12" x14ac:dyDescent="0.2">
      <c r="A1019" s="2" t="s">
        <v>3</v>
      </c>
      <c r="B1019" s="29">
        <v>43035</v>
      </c>
      <c r="C1019" s="11">
        <v>41.747985141000001</v>
      </c>
      <c r="D1019" s="11">
        <v>-71.384516825299997</v>
      </c>
      <c r="E1019" s="8">
        <v>23.754300000000001</v>
      </c>
      <c r="F1019" s="8">
        <v>3.2589445114100002</v>
      </c>
      <c r="G1019" s="1"/>
      <c r="H1019" s="1"/>
      <c r="I1019" s="1"/>
      <c r="J1019" s="1"/>
      <c r="K1019" s="1"/>
      <c r="L1019" s="1"/>
    </row>
    <row r="1020" spans="1:12" x14ac:dyDescent="0.2">
      <c r="A1020" s="2" t="s">
        <v>3</v>
      </c>
      <c r="B1020" s="29">
        <v>43035</v>
      </c>
      <c r="C1020" s="11">
        <v>41.747979141099997</v>
      </c>
      <c r="D1020" s="11">
        <v>-71.384609325300005</v>
      </c>
      <c r="E1020" s="8">
        <v>19.637500000000003</v>
      </c>
      <c r="F1020" s="8">
        <v>3.1945416927300001</v>
      </c>
      <c r="G1020" s="1"/>
      <c r="H1020" s="1"/>
      <c r="I1020" s="1"/>
      <c r="J1020" s="1"/>
      <c r="K1020" s="1"/>
      <c r="L1020" s="1"/>
    </row>
    <row r="1021" spans="1:12" x14ac:dyDescent="0.2">
      <c r="A1021" s="2" t="s">
        <v>3</v>
      </c>
      <c r="B1021" s="29">
        <v>43035</v>
      </c>
      <c r="C1021" s="11">
        <v>41.748034807700002</v>
      </c>
      <c r="D1021" s="11">
        <v>-71.384592325300005</v>
      </c>
      <c r="E1021" s="8">
        <v>22.027900000000002</v>
      </c>
      <c r="F1021" s="8">
        <v>3.2614831924400001</v>
      </c>
      <c r="G1021" s="1"/>
      <c r="H1021" s="1"/>
      <c r="I1021" s="1"/>
      <c r="J1021" s="1"/>
      <c r="K1021" s="1"/>
      <c r="L1021" s="1"/>
    </row>
    <row r="1022" spans="1:12" x14ac:dyDescent="0.2">
      <c r="A1022" s="2" t="s">
        <v>3</v>
      </c>
      <c r="B1022" s="29">
        <v>43035</v>
      </c>
      <c r="C1022" s="11">
        <v>41.748077474399999</v>
      </c>
      <c r="D1022" s="11">
        <v>-71.384527992000002</v>
      </c>
      <c r="E1022" s="8">
        <v>21.363900000000001</v>
      </c>
      <c r="F1022" s="8">
        <v>3.30880331993</v>
      </c>
      <c r="G1022" s="1"/>
      <c r="H1022" s="1"/>
      <c r="I1022" s="1"/>
      <c r="J1022" s="1"/>
      <c r="K1022" s="1"/>
      <c r="L1022" s="1"/>
    </row>
    <row r="1023" spans="1:12" x14ac:dyDescent="0.2">
      <c r="A1023" s="2" t="s">
        <v>3</v>
      </c>
      <c r="B1023" s="29">
        <v>43035</v>
      </c>
      <c r="C1023" s="11">
        <v>41.748051307700003</v>
      </c>
      <c r="D1023" s="11">
        <v>-71.384637825300004</v>
      </c>
      <c r="E1023" s="8">
        <v>20.367900000000002</v>
      </c>
      <c r="F1023" s="8">
        <v>3.2894175052599999</v>
      </c>
      <c r="G1023" s="1"/>
      <c r="H1023" s="1"/>
      <c r="I1023" s="1"/>
      <c r="J1023" s="1"/>
      <c r="K1023" s="1"/>
      <c r="L1023" s="1"/>
    </row>
    <row r="1024" spans="1:12" x14ac:dyDescent="0.2">
      <c r="A1024" s="2" t="s">
        <v>3</v>
      </c>
      <c r="B1024" s="29">
        <v>43035</v>
      </c>
      <c r="C1024" s="11">
        <v>41.747951807699998</v>
      </c>
      <c r="D1024" s="11">
        <v>-71.384662158599994</v>
      </c>
      <c r="E1024" s="8">
        <v>18.3095</v>
      </c>
      <c r="F1024" s="8">
        <v>2.9259669780699999</v>
      </c>
      <c r="G1024" s="1"/>
      <c r="H1024" s="1"/>
      <c r="I1024" s="1"/>
      <c r="J1024" s="1"/>
      <c r="K1024" s="1"/>
      <c r="L1024" s="1"/>
    </row>
    <row r="1025" spans="1:12" x14ac:dyDescent="0.2">
      <c r="A1025" s="2" t="s">
        <v>3</v>
      </c>
      <c r="B1025" s="29">
        <v>43035</v>
      </c>
      <c r="C1025" s="11">
        <v>41.747954641</v>
      </c>
      <c r="D1025" s="11">
        <v>-71.384634992000002</v>
      </c>
      <c r="E1025" s="8">
        <v>17.1143</v>
      </c>
      <c r="F1025" s="8">
        <v>2.9635281562800002</v>
      </c>
      <c r="G1025" s="1"/>
      <c r="H1025" s="1"/>
      <c r="I1025" s="1"/>
      <c r="J1025" s="1"/>
      <c r="K1025" s="1"/>
      <c r="L1025" s="1"/>
    </row>
    <row r="1026" spans="1:12" x14ac:dyDescent="0.2">
      <c r="A1026" s="2" t="s">
        <v>3</v>
      </c>
      <c r="B1026" s="29">
        <v>43035</v>
      </c>
      <c r="C1026" s="11">
        <v>41.7478931411</v>
      </c>
      <c r="D1026" s="11">
        <v>-71.3846991586</v>
      </c>
      <c r="E1026" s="8">
        <v>20.4343</v>
      </c>
      <c r="F1026" s="8">
        <v>2.4582812786099999</v>
      </c>
      <c r="G1026" s="1"/>
      <c r="H1026" s="1"/>
      <c r="I1026" s="1"/>
      <c r="J1026" s="1"/>
      <c r="K1026" s="1"/>
      <c r="L1026" s="1"/>
    </row>
    <row r="1027" spans="1:12" x14ac:dyDescent="0.2">
      <c r="A1027" s="2" t="s">
        <v>3</v>
      </c>
      <c r="B1027" s="29">
        <v>43035</v>
      </c>
      <c r="C1027" s="11">
        <v>41.747849307700001</v>
      </c>
      <c r="D1027" s="11">
        <v>-71.384727658599999</v>
      </c>
      <c r="E1027" s="8">
        <v>21.297500000000003</v>
      </c>
      <c r="F1027" s="8">
        <v>2.0363521575900001</v>
      </c>
      <c r="G1027" s="1"/>
      <c r="H1027" s="1"/>
      <c r="I1027" s="1"/>
      <c r="J1027" s="1"/>
      <c r="K1027" s="1"/>
      <c r="L1027" s="1"/>
    </row>
    <row r="1028" spans="1:12" x14ac:dyDescent="0.2">
      <c r="A1028" s="2" t="s">
        <v>3</v>
      </c>
      <c r="B1028" s="29">
        <v>43035</v>
      </c>
      <c r="C1028" s="11">
        <v>41.747966974400001</v>
      </c>
      <c r="D1028" s="11">
        <v>-71.384741658600007</v>
      </c>
      <c r="E1028" s="8">
        <v>21.563100000000002</v>
      </c>
      <c r="F1028" s="8">
        <v>2.98976540565</v>
      </c>
      <c r="G1028" s="1"/>
      <c r="H1028" s="1"/>
      <c r="I1028" s="1"/>
      <c r="J1028" s="1"/>
      <c r="K1028" s="1"/>
      <c r="L1028" s="1"/>
    </row>
    <row r="1029" spans="1:12" x14ac:dyDescent="0.2">
      <c r="A1029" s="2" t="s">
        <v>3</v>
      </c>
      <c r="B1029" s="29">
        <v>43035</v>
      </c>
      <c r="C1029" s="11">
        <v>41.748096974399999</v>
      </c>
      <c r="D1029" s="11">
        <v>-71.384691325299997</v>
      </c>
      <c r="E1029" s="8">
        <v>18.575099999999999</v>
      </c>
      <c r="F1029" s="8">
        <v>3.3692457675899998</v>
      </c>
      <c r="G1029" s="1"/>
      <c r="H1029" s="1"/>
      <c r="I1029" s="1"/>
      <c r="J1029" s="1"/>
      <c r="K1029" s="1"/>
      <c r="L1029" s="1"/>
    </row>
    <row r="1030" spans="1:12" x14ac:dyDescent="0.2">
      <c r="A1030" s="2" t="s">
        <v>3</v>
      </c>
      <c r="B1030" s="29">
        <v>43035</v>
      </c>
      <c r="C1030" s="11">
        <v>41.748197640999997</v>
      </c>
      <c r="D1030" s="11">
        <v>-71.384719158600006</v>
      </c>
      <c r="E1030" s="8">
        <v>14.657499999999999</v>
      </c>
      <c r="F1030" s="8">
        <v>3.3760077953300001</v>
      </c>
      <c r="G1030" s="1"/>
      <c r="H1030" s="1"/>
      <c r="I1030" s="1"/>
      <c r="J1030" s="1"/>
      <c r="K1030" s="1"/>
      <c r="L1030" s="1"/>
    </row>
    <row r="1031" spans="1:12" x14ac:dyDescent="0.2">
      <c r="A1031" s="2" t="s">
        <v>3</v>
      </c>
      <c r="B1031" s="29">
        <v>43035</v>
      </c>
      <c r="C1031" s="11">
        <v>41.748051641000004</v>
      </c>
      <c r="D1031" s="11">
        <v>-71.384775158599993</v>
      </c>
      <c r="E1031" s="8">
        <v>20.899100000000001</v>
      </c>
      <c r="F1031" s="8">
        <v>3.30580115318</v>
      </c>
      <c r="G1031" s="1"/>
      <c r="H1031" s="1"/>
      <c r="I1031" s="1"/>
      <c r="J1031" s="1"/>
      <c r="K1031" s="1"/>
      <c r="L1031" s="1"/>
    </row>
    <row r="1032" spans="1:12" x14ac:dyDescent="0.2">
      <c r="A1032" s="2" t="s">
        <v>3</v>
      </c>
      <c r="B1032" s="29">
        <v>43035</v>
      </c>
      <c r="C1032" s="11">
        <v>41.747961807700001</v>
      </c>
      <c r="D1032" s="11">
        <v>-71.384813658599995</v>
      </c>
      <c r="E1032" s="8">
        <v>21.895100000000003</v>
      </c>
      <c r="F1032" s="8">
        <v>2.91204023361</v>
      </c>
      <c r="G1032" s="1"/>
      <c r="H1032" s="1"/>
      <c r="I1032" s="1"/>
      <c r="J1032" s="1"/>
      <c r="K1032" s="1"/>
      <c r="L1032" s="1"/>
    </row>
    <row r="1033" spans="1:12" x14ac:dyDescent="0.2">
      <c r="A1033" s="2" t="s">
        <v>3</v>
      </c>
      <c r="B1033" s="29">
        <v>43035</v>
      </c>
      <c r="C1033" s="11">
        <v>41.747892807699998</v>
      </c>
      <c r="D1033" s="11">
        <v>-71.384846491900007</v>
      </c>
      <c r="E1033" s="8">
        <v>22.492700000000003</v>
      </c>
      <c r="F1033" s="8">
        <v>2.3505783081099998</v>
      </c>
      <c r="G1033" s="1"/>
      <c r="H1033" s="1"/>
      <c r="I1033" s="1"/>
      <c r="J1033" s="1"/>
      <c r="K1033" s="1"/>
      <c r="L1033" s="1"/>
    </row>
    <row r="1034" spans="1:12" x14ac:dyDescent="0.2">
      <c r="A1034" s="2" t="s">
        <v>3</v>
      </c>
      <c r="B1034" s="29">
        <v>43035</v>
      </c>
      <c r="C1034" s="11">
        <v>41.7478939744</v>
      </c>
      <c r="D1034" s="11">
        <v>-71.384884325200005</v>
      </c>
      <c r="E1034" s="8">
        <v>21.7623</v>
      </c>
      <c r="F1034" s="8">
        <v>2.1823816299400001</v>
      </c>
      <c r="G1034" s="1"/>
      <c r="H1034" s="1"/>
      <c r="I1034" s="1"/>
      <c r="J1034" s="1"/>
      <c r="K1034" s="1"/>
      <c r="L1034" s="1"/>
    </row>
    <row r="1035" spans="1:12" x14ac:dyDescent="0.2">
      <c r="A1035" s="2" t="s">
        <v>3</v>
      </c>
      <c r="B1035" s="29">
        <v>43035</v>
      </c>
      <c r="C1035" s="11">
        <v>41.747972307700003</v>
      </c>
      <c r="D1035" s="11">
        <v>-71.384912991899995</v>
      </c>
      <c r="E1035" s="8">
        <v>22.027900000000002</v>
      </c>
      <c r="F1035" s="8">
        <v>2.7441396713300001</v>
      </c>
      <c r="G1035" s="1"/>
      <c r="H1035" s="1"/>
      <c r="I1035" s="1"/>
      <c r="J1035" s="1"/>
      <c r="K1035" s="1"/>
      <c r="L1035" s="1"/>
    </row>
    <row r="1036" spans="1:12" x14ac:dyDescent="0.2">
      <c r="A1036" s="2" t="s">
        <v>3</v>
      </c>
      <c r="B1036" s="29">
        <v>43035</v>
      </c>
      <c r="C1036" s="11">
        <v>41.748062140999998</v>
      </c>
      <c r="D1036" s="11">
        <v>-71.384892991900003</v>
      </c>
      <c r="E1036" s="8">
        <v>21.828700000000001</v>
      </c>
      <c r="F1036" s="8">
        <v>3.23837471008</v>
      </c>
      <c r="G1036" s="1"/>
      <c r="H1036" s="1"/>
      <c r="I1036" s="1"/>
      <c r="J1036" s="1"/>
      <c r="K1036" s="1"/>
      <c r="L1036" s="1"/>
    </row>
    <row r="1037" spans="1:12" x14ac:dyDescent="0.2">
      <c r="A1037" s="2" t="s">
        <v>3</v>
      </c>
      <c r="B1037" s="29">
        <v>43035</v>
      </c>
      <c r="C1037" s="11">
        <v>41.748127807700001</v>
      </c>
      <c r="D1037" s="11">
        <v>-71.384883658500002</v>
      </c>
      <c r="E1037" s="8">
        <v>19.903100000000002</v>
      </c>
      <c r="F1037" s="8">
        <v>3.2020456790899998</v>
      </c>
      <c r="G1037" s="1"/>
      <c r="H1037" s="1"/>
      <c r="I1037" s="1"/>
      <c r="J1037" s="1"/>
      <c r="K1037" s="1"/>
      <c r="L1037" s="1"/>
    </row>
    <row r="1038" spans="1:12" x14ac:dyDescent="0.2">
      <c r="A1038" s="2" t="s">
        <v>3</v>
      </c>
      <c r="B1038" s="29">
        <v>43035</v>
      </c>
      <c r="C1038" s="11">
        <v>41.7480149744</v>
      </c>
      <c r="D1038" s="11">
        <v>-71.384920658499993</v>
      </c>
      <c r="E1038" s="8">
        <v>20.5671</v>
      </c>
      <c r="F1038" s="8">
        <v>2.9021980762499999</v>
      </c>
      <c r="G1038" s="1"/>
      <c r="H1038" s="1"/>
      <c r="I1038" s="1"/>
      <c r="J1038" s="1"/>
      <c r="K1038" s="1"/>
      <c r="L1038" s="1"/>
    </row>
    <row r="1039" spans="1:12" x14ac:dyDescent="0.2">
      <c r="A1039" s="2" t="s">
        <v>3</v>
      </c>
      <c r="B1039" s="29">
        <v>43035</v>
      </c>
      <c r="C1039" s="11">
        <v>41.747926474400003</v>
      </c>
      <c r="D1039" s="11">
        <v>-71.384945991899997</v>
      </c>
      <c r="E1039" s="8">
        <v>22.0943</v>
      </c>
      <c r="F1039" s="8">
        <v>2.31296896935</v>
      </c>
      <c r="G1039" s="1"/>
      <c r="H1039" s="1"/>
      <c r="I1039" s="1"/>
      <c r="J1039" s="1"/>
      <c r="K1039" s="1"/>
      <c r="L1039" s="1"/>
    </row>
    <row r="1040" spans="1:12" x14ac:dyDescent="0.2">
      <c r="A1040" s="2" t="s">
        <v>3</v>
      </c>
      <c r="B1040" s="29">
        <v>43035</v>
      </c>
      <c r="C1040" s="11">
        <v>41.747985307699999</v>
      </c>
      <c r="D1040" s="11">
        <v>-71.3849988252</v>
      </c>
      <c r="E1040" s="8">
        <v>20.832700000000003</v>
      </c>
      <c r="F1040" s="8">
        <v>2.1888024807000002</v>
      </c>
      <c r="G1040" s="1"/>
      <c r="H1040" s="1"/>
      <c r="I1040" s="1"/>
      <c r="J1040" s="1"/>
      <c r="K1040" s="1"/>
      <c r="L1040" s="1"/>
    </row>
    <row r="1041" spans="1:12" x14ac:dyDescent="0.2">
      <c r="A1041" s="2" t="s">
        <v>3</v>
      </c>
      <c r="B1041" s="29">
        <v>43035</v>
      </c>
      <c r="C1041" s="11">
        <v>41.748040974399999</v>
      </c>
      <c r="D1041" s="11">
        <v>-71.385033825199997</v>
      </c>
      <c r="E1041" s="8">
        <v>20.301500000000001</v>
      </c>
      <c r="F1041" s="8">
        <v>2.6267714500400001</v>
      </c>
      <c r="G1041" s="1"/>
      <c r="H1041" s="1"/>
      <c r="I1041" s="1"/>
      <c r="J1041" s="1"/>
      <c r="K1041" s="1"/>
      <c r="L1041" s="1"/>
    </row>
    <row r="1042" spans="1:12" x14ac:dyDescent="0.2">
      <c r="A1042" s="2" t="s">
        <v>3</v>
      </c>
      <c r="B1042" s="29">
        <v>43035</v>
      </c>
      <c r="C1042" s="11">
        <v>41.748065474400001</v>
      </c>
      <c r="D1042" s="11">
        <v>-71.385017325199996</v>
      </c>
      <c r="E1042" s="8">
        <v>21.231100000000001</v>
      </c>
      <c r="F1042" s="8">
        <v>2.8325831890100002</v>
      </c>
      <c r="G1042" s="1"/>
      <c r="H1042" s="1"/>
      <c r="I1042" s="1"/>
      <c r="J1042" s="1"/>
      <c r="K1042" s="1"/>
      <c r="L1042" s="1"/>
    </row>
    <row r="1043" spans="1:12" x14ac:dyDescent="0.2">
      <c r="A1043" s="2" t="s">
        <v>3</v>
      </c>
      <c r="B1043" s="29">
        <v>43060</v>
      </c>
      <c r="C1043" s="11">
        <v>41.747674974399999</v>
      </c>
      <c r="D1043" s="11">
        <v>-71.384179825499999</v>
      </c>
      <c r="E1043" s="8">
        <v>15.700900000000001</v>
      </c>
      <c r="F1043" s="8">
        <v>1.95811605453</v>
      </c>
      <c r="G1043" s="1"/>
      <c r="H1043" s="1"/>
      <c r="I1043" s="1"/>
      <c r="J1043" s="1"/>
      <c r="K1043" s="1"/>
      <c r="L1043" s="1"/>
    </row>
    <row r="1044" spans="1:12" x14ac:dyDescent="0.2">
      <c r="A1044" s="2" t="s">
        <v>3</v>
      </c>
      <c r="B1044" s="29">
        <v>43060</v>
      </c>
      <c r="C1044" s="11">
        <v>41.7477364744</v>
      </c>
      <c r="D1044" s="11">
        <v>-71.384224325399998</v>
      </c>
      <c r="E1044" s="8">
        <v>17.157699999999998</v>
      </c>
      <c r="F1044" s="8">
        <v>2.8336970806099999</v>
      </c>
      <c r="G1044" s="1"/>
      <c r="H1044" s="1"/>
      <c r="I1044" s="1"/>
      <c r="J1044" s="1"/>
      <c r="K1044" s="1"/>
      <c r="L1044" s="1"/>
    </row>
    <row r="1045" spans="1:12" x14ac:dyDescent="0.2">
      <c r="A1045" s="2" t="s">
        <v>3</v>
      </c>
      <c r="B1045" s="29">
        <v>43060</v>
      </c>
      <c r="C1045" s="11">
        <v>41.7477279744</v>
      </c>
      <c r="D1045" s="11">
        <v>-71.384304158800006</v>
      </c>
      <c r="E1045" s="8">
        <v>17.400499999999997</v>
      </c>
      <c r="F1045" s="8">
        <v>2.3977589607200001</v>
      </c>
      <c r="G1045" s="1"/>
      <c r="H1045" s="1"/>
      <c r="I1045" s="1"/>
      <c r="J1045" s="1"/>
      <c r="K1045" s="1"/>
      <c r="L1045" s="1"/>
    </row>
    <row r="1046" spans="1:12" x14ac:dyDescent="0.2">
      <c r="A1046" s="2" t="s">
        <v>3</v>
      </c>
      <c r="B1046" s="29">
        <v>43060</v>
      </c>
      <c r="C1046" s="11">
        <v>41.747780474400003</v>
      </c>
      <c r="D1046" s="11">
        <v>-71.384292992100001</v>
      </c>
      <c r="E1046" s="8">
        <v>20.071299999999997</v>
      </c>
      <c r="F1046" s="8">
        <v>2.4989507198299998</v>
      </c>
      <c r="G1046" s="1"/>
      <c r="H1046" s="1"/>
      <c r="I1046" s="1"/>
      <c r="J1046" s="1"/>
      <c r="K1046" s="1"/>
      <c r="L1046" s="1"/>
    </row>
    <row r="1047" spans="1:12" x14ac:dyDescent="0.2">
      <c r="A1047" s="2" t="s">
        <v>3</v>
      </c>
      <c r="B1047" s="29">
        <v>43060</v>
      </c>
      <c r="C1047" s="11">
        <v>41.747837474400001</v>
      </c>
      <c r="D1047" s="11">
        <v>-71.384356325400006</v>
      </c>
      <c r="E1047" s="8">
        <v>19.524999999999999</v>
      </c>
      <c r="F1047" s="8">
        <v>2.6777997016900001</v>
      </c>
      <c r="G1047" s="1"/>
      <c r="H1047" s="1"/>
      <c r="I1047" s="1"/>
      <c r="J1047" s="1"/>
      <c r="K1047" s="1"/>
      <c r="L1047" s="1"/>
    </row>
    <row r="1048" spans="1:12" x14ac:dyDescent="0.2">
      <c r="A1048" s="2" t="s">
        <v>3</v>
      </c>
      <c r="B1048" s="29">
        <v>43060</v>
      </c>
      <c r="C1048" s="11">
        <v>41.747820641099999</v>
      </c>
      <c r="D1048" s="11">
        <v>-71.384410158700007</v>
      </c>
      <c r="E1048" s="8">
        <v>19.6464</v>
      </c>
      <c r="F1048" s="8">
        <v>2.5626866817499998</v>
      </c>
      <c r="G1048" s="1"/>
      <c r="H1048" s="1"/>
      <c r="I1048" s="1"/>
      <c r="J1048" s="1"/>
      <c r="K1048" s="1"/>
      <c r="L1048" s="1"/>
    </row>
    <row r="1049" spans="1:12" x14ac:dyDescent="0.2">
      <c r="A1049" s="2" t="s">
        <v>3</v>
      </c>
      <c r="B1049" s="29">
        <v>43060</v>
      </c>
      <c r="C1049" s="11">
        <v>41.747876307699997</v>
      </c>
      <c r="D1049" s="11">
        <v>-71.384431158699996</v>
      </c>
      <c r="E1049" s="8">
        <v>21.346</v>
      </c>
      <c r="F1049" s="8">
        <v>2.9764404296899998</v>
      </c>
      <c r="G1049" s="1"/>
      <c r="H1049" s="1"/>
      <c r="I1049" s="1"/>
      <c r="J1049" s="1"/>
      <c r="K1049" s="1"/>
      <c r="L1049" s="1"/>
    </row>
    <row r="1050" spans="1:12" x14ac:dyDescent="0.2">
      <c r="A1050" s="2" t="s">
        <v>3</v>
      </c>
      <c r="B1050" s="29">
        <v>43060</v>
      </c>
      <c r="C1050" s="11">
        <v>41.747855141099997</v>
      </c>
      <c r="D1050" s="11">
        <v>-71.384483158699993</v>
      </c>
      <c r="E1050" s="8">
        <v>21.103199999999998</v>
      </c>
      <c r="F1050" s="8">
        <v>2.7616972923300001</v>
      </c>
      <c r="G1050" s="1"/>
      <c r="H1050" s="1"/>
      <c r="I1050" s="1"/>
      <c r="J1050" s="1"/>
      <c r="K1050" s="1"/>
      <c r="L1050" s="1"/>
    </row>
    <row r="1051" spans="1:12" x14ac:dyDescent="0.2">
      <c r="A1051" s="2" t="s">
        <v>3</v>
      </c>
      <c r="B1051" s="29">
        <v>43060</v>
      </c>
      <c r="C1051" s="11">
        <v>41.747840807700001</v>
      </c>
      <c r="D1051" s="11">
        <v>-71.384540325299994</v>
      </c>
      <c r="E1051" s="8">
        <v>19.403599999999997</v>
      </c>
      <c r="F1051" s="8">
        <v>2.4444916248299999</v>
      </c>
      <c r="G1051" s="1"/>
      <c r="H1051" s="1"/>
      <c r="I1051" s="1"/>
      <c r="J1051" s="1"/>
      <c r="K1051" s="1"/>
      <c r="L1051" s="1"/>
    </row>
    <row r="1052" spans="1:12" x14ac:dyDescent="0.2">
      <c r="A1052" s="2" t="s">
        <v>3</v>
      </c>
      <c r="B1052" s="29">
        <v>43060</v>
      </c>
      <c r="C1052" s="11">
        <v>41.747875641100002</v>
      </c>
      <c r="D1052" s="11">
        <v>-71.384502658700001</v>
      </c>
      <c r="E1052" s="8">
        <v>22.377899999999997</v>
      </c>
      <c r="F1052" s="8">
        <v>2.8704674243900001</v>
      </c>
      <c r="G1052" s="1"/>
      <c r="H1052" s="1"/>
      <c r="I1052" s="1"/>
      <c r="J1052" s="1"/>
      <c r="K1052" s="1"/>
      <c r="L1052" s="1"/>
    </row>
    <row r="1053" spans="1:12" x14ac:dyDescent="0.2">
      <c r="A1053" s="2" t="s">
        <v>3</v>
      </c>
      <c r="B1053" s="29">
        <v>43060</v>
      </c>
      <c r="C1053" s="11">
        <v>41.747935141100001</v>
      </c>
      <c r="D1053" s="11">
        <v>-71.384459992000004</v>
      </c>
      <c r="E1053" s="8">
        <v>22.377899999999997</v>
      </c>
      <c r="F1053" s="8">
        <v>3.1650817394300002</v>
      </c>
      <c r="G1053" s="1"/>
      <c r="H1053" s="1"/>
      <c r="I1053" s="1"/>
      <c r="J1053" s="1"/>
      <c r="K1053" s="1"/>
      <c r="L1053" s="1"/>
    </row>
    <row r="1054" spans="1:12" x14ac:dyDescent="0.2">
      <c r="A1054" s="2" t="s">
        <v>3</v>
      </c>
      <c r="B1054" s="29">
        <v>43060</v>
      </c>
      <c r="C1054" s="11">
        <v>41.747923474399997</v>
      </c>
      <c r="D1054" s="11">
        <v>-71.384539825299996</v>
      </c>
      <c r="E1054" s="8">
        <v>22.074399999999997</v>
      </c>
      <c r="F1054" s="8">
        <v>3.0455391406999999</v>
      </c>
      <c r="G1054" s="1"/>
      <c r="H1054" s="1"/>
      <c r="I1054" s="1"/>
      <c r="J1054" s="1"/>
      <c r="K1054" s="1"/>
      <c r="L1054" s="1"/>
    </row>
    <row r="1055" spans="1:12" x14ac:dyDescent="0.2">
      <c r="A1055" s="2" t="s">
        <v>3</v>
      </c>
      <c r="B1055" s="29">
        <v>43060</v>
      </c>
      <c r="C1055" s="11">
        <v>41.747959641000001</v>
      </c>
      <c r="D1055" s="11">
        <v>-71.384613658600003</v>
      </c>
      <c r="E1055" s="8">
        <v>18.796599999999998</v>
      </c>
      <c r="F1055" s="8">
        <v>3.0262937545800002</v>
      </c>
      <c r="G1055" s="1"/>
      <c r="H1055" s="1"/>
      <c r="I1055" s="1"/>
      <c r="J1055" s="1"/>
      <c r="K1055" s="1"/>
      <c r="L1055" s="1"/>
    </row>
    <row r="1056" spans="1:12" x14ac:dyDescent="0.2">
      <c r="A1056" s="2" t="s">
        <v>3</v>
      </c>
      <c r="B1056" s="29">
        <v>43060</v>
      </c>
      <c r="C1056" s="11">
        <v>41.747982141100003</v>
      </c>
      <c r="D1056" s="11">
        <v>-71.384545658700006</v>
      </c>
      <c r="E1056" s="8">
        <v>20.253399999999999</v>
      </c>
      <c r="F1056" s="8">
        <v>3.2461733818099998</v>
      </c>
      <c r="G1056" s="1"/>
      <c r="H1056" s="1"/>
      <c r="I1056" s="1"/>
      <c r="J1056" s="1"/>
      <c r="K1056" s="1"/>
      <c r="L1056" s="1"/>
    </row>
    <row r="1057" spans="1:12" x14ac:dyDescent="0.2">
      <c r="A1057" s="2" t="s">
        <v>3</v>
      </c>
      <c r="B1057" s="29">
        <v>43060</v>
      </c>
      <c r="C1057" s="11">
        <v>41.748065974399999</v>
      </c>
      <c r="D1057" s="11">
        <v>-71.384484825300007</v>
      </c>
      <c r="E1057" s="8">
        <v>18.9787</v>
      </c>
      <c r="F1057" s="8">
        <v>3.28858447075</v>
      </c>
      <c r="G1057" s="1"/>
      <c r="H1057" s="1"/>
      <c r="I1057" s="1"/>
      <c r="J1057" s="1"/>
      <c r="K1057" s="1"/>
      <c r="L1057" s="1"/>
    </row>
    <row r="1058" spans="1:12" x14ac:dyDescent="0.2">
      <c r="A1058" s="2" t="s">
        <v>3</v>
      </c>
      <c r="B1058" s="29">
        <v>43060</v>
      </c>
      <c r="C1058" s="11">
        <v>41.7480514744</v>
      </c>
      <c r="D1058" s="11">
        <v>-71.384594992000004</v>
      </c>
      <c r="E1058" s="8">
        <v>19.767799999999998</v>
      </c>
      <c r="F1058" s="8">
        <v>3.3010857105300002</v>
      </c>
      <c r="G1058" s="1"/>
      <c r="H1058" s="1"/>
      <c r="I1058" s="1"/>
      <c r="J1058" s="1"/>
      <c r="K1058" s="1"/>
      <c r="L1058" s="1"/>
    </row>
    <row r="1059" spans="1:12" x14ac:dyDescent="0.2">
      <c r="A1059" s="2" t="s">
        <v>3</v>
      </c>
      <c r="B1059" s="29">
        <v>43060</v>
      </c>
      <c r="C1059" s="11">
        <v>41.748016474400004</v>
      </c>
      <c r="D1059" s="11">
        <v>-71.384629492000002</v>
      </c>
      <c r="E1059" s="8">
        <v>16.9756</v>
      </c>
      <c r="F1059" s="8">
        <v>3.1784913539900002</v>
      </c>
      <c r="G1059" s="1"/>
      <c r="H1059" s="1"/>
      <c r="I1059" s="1"/>
      <c r="J1059" s="1"/>
      <c r="K1059" s="1"/>
      <c r="L1059" s="1"/>
    </row>
    <row r="1060" spans="1:12" x14ac:dyDescent="0.2">
      <c r="A1060" s="2" t="s">
        <v>3</v>
      </c>
      <c r="B1060" s="29">
        <v>43060</v>
      </c>
      <c r="C1060" s="11">
        <v>41.748047307699998</v>
      </c>
      <c r="D1060" s="11">
        <v>-71.384659158600002</v>
      </c>
      <c r="E1060" s="8">
        <v>16.550699999999999</v>
      </c>
      <c r="F1060" s="8">
        <v>3.2458539009099998</v>
      </c>
      <c r="G1060" s="1"/>
      <c r="H1060" s="1"/>
      <c r="I1060" s="1"/>
      <c r="J1060" s="1"/>
      <c r="K1060" s="1"/>
      <c r="L1060" s="1"/>
    </row>
    <row r="1061" spans="1:12" x14ac:dyDescent="0.2">
      <c r="A1061" s="2" t="s">
        <v>3</v>
      </c>
      <c r="B1061" s="29">
        <v>43060</v>
      </c>
      <c r="C1061" s="11">
        <v>41.748181141000003</v>
      </c>
      <c r="D1061" s="11">
        <v>-71.384737825299993</v>
      </c>
      <c r="E1061" s="8">
        <v>14.729699999999998</v>
      </c>
      <c r="F1061" s="8">
        <v>3.4282269477799998</v>
      </c>
      <c r="G1061" s="1"/>
      <c r="H1061" s="1"/>
      <c r="I1061" s="1"/>
      <c r="J1061" s="1"/>
      <c r="K1061" s="1"/>
      <c r="L1061" s="1"/>
    </row>
    <row r="1062" spans="1:12" x14ac:dyDescent="0.2">
      <c r="A1062" s="2" t="s">
        <v>3</v>
      </c>
      <c r="B1062" s="29">
        <v>43060</v>
      </c>
      <c r="C1062" s="11">
        <v>41.748009807700001</v>
      </c>
      <c r="D1062" s="11">
        <v>-71.384675658600003</v>
      </c>
      <c r="E1062" s="8">
        <v>18.432399999999998</v>
      </c>
      <c r="F1062" s="8">
        <v>3.0994009971600001</v>
      </c>
      <c r="G1062" s="1"/>
      <c r="H1062" s="1"/>
      <c r="I1062" s="1"/>
      <c r="J1062" s="1"/>
      <c r="K1062" s="1"/>
      <c r="L1062" s="1"/>
    </row>
    <row r="1063" spans="1:12" x14ac:dyDescent="0.2">
      <c r="A1063" s="2" t="s">
        <v>3</v>
      </c>
      <c r="B1063" s="29">
        <v>43060</v>
      </c>
      <c r="C1063" s="11">
        <v>41.7479249744</v>
      </c>
      <c r="D1063" s="11">
        <v>-71.384604992000007</v>
      </c>
      <c r="E1063" s="8">
        <v>16.793499999999998</v>
      </c>
      <c r="F1063" s="8">
        <v>2.9473187923399999</v>
      </c>
      <c r="G1063" s="1"/>
      <c r="H1063" s="1"/>
      <c r="I1063" s="1"/>
      <c r="J1063" s="1"/>
      <c r="K1063" s="1"/>
      <c r="L1063" s="1"/>
    </row>
    <row r="1064" spans="1:12" x14ac:dyDescent="0.2">
      <c r="A1064" s="2" t="s">
        <v>3</v>
      </c>
      <c r="B1064" s="29">
        <v>43060</v>
      </c>
      <c r="C1064" s="11">
        <v>41.747954641100002</v>
      </c>
      <c r="D1064" s="11">
        <v>-71.384665325300006</v>
      </c>
      <c r="E1064" s="8">
        <v>18.0075</v>
      </c>
      <c r="F1064" s="8">
        <v>2.9306507110600002</v>
      </c>
      <c r="G1064" s="1"/>
      <c r="H1064" s="1"/>
      <c r="I1064" s="1"/>
      <c r="J1064" s="1"/>
      <c r="K1064" s="1"/>
      <c r="L1064" s="1"/>
    </row>
    <row r="1065" spans="1:12" x14ac:dyDescent="0.2">
      <c r="A1065" s="2" t="s">
        <v>3</v>
      </c>
      <c r="B1065" s="29">
        <v>43060</v>
      </c>
      <c r="C1065" s="11">
        <v>41.7478426411</v>
      </c>
      <c r="D1065" s="11">
        <v>-71.384738991899994</v>
      </c>
      <c r="E1065" s="8">
        <v>19.221499999999999</v>
      </c>
      <c r="F1065" s="8">
        <v>1.92089021206</v>
      </c>
      <c r="G1065" s="1"/>
      <c r="H1065" s="1"/>
      <c r="I1065" s="1"/>
      <c r="J1065" s="1"/>
      <c r="K1065" s="1"/>
      <c r="L1065" s="1"/>
    </row>
    <row r="1066" spans="1:12" x14ac:dyDescent="0.2">
      <c r="A1066" s="2" t="s">
        <v>3</v>
      </c>
      <c r="B1066" s="29">
        <v>43060</v>
      </c>
      <c r="C1066" s="11">
        <v>41.747905307700002</v>
      </c>
      <c r="D1066" s="11">
        <v>-71.384768491900005</v>
      </c>
      <c r="E1066" s="8">
        <v>20.192699999999999</v>
      </c>
      <c r="F1066" s="8">
        <v>2.6511297225999999</v>
      </c>
      <c r="G1066" s="1"/>
      <c r="H1066" s="1"/>
      <c r="I1066" s="1"/>
      <c r="J1066" s="1"/>
      <c r="K1066" s="1"/>
      <c r="L1066" s="1"/>
    </row>
    <row r="1067" spans="1:12" x14ac:dyDescent="0.2">
      <c r="A1067" s="2" t="s">
        <v>3</v>
      </c>
      <c r="B1067" s="29">
        <v>43060</v>
      </c>
      <c r="C1067" s="11">
        <v>41.748008141</v>
      </c>
      <c r="D1067" s="11">
        <v>-71.384772825300004</v>
      </c>
      <c r="E1067" s="8">
        <v>20.617599999999999</v>
      </c>
      <c r="F1067" s="8">
        <v>3.23347210884</v>
      </c>
      <c r="G1067" s="1"/>
      <c r="H1067" s="1"/>
      <c r="I1067" s="1"/>
      <c r="J1067" s="1"/>
      <c r="K1067" s="1"/>
      <c r="L1067" s="1"/>
    </row>
    <row r="1068" spans="1:12" x14ac:dyDescent="0.2">
      <c r="A1068" s="2" t="s">
        <v>3</v>
      </c>
      <c r="B1068" s="29">
        <v>43060</v>
      </c>
      <c r="C1068" s="11">
        <v>41.748067474400003</v>
      </c>
      <c r="D1068" s="11">
        <v>-71.384797158599994</v>
      </c>
      <c r="E1068" s="8">
        <v>19.585699999999999</v>
      </c>
      <c r="F1068" s="8">
        <v>3.2654118537899999</v>
      </c>
      <c r="G1068" s="1"/>
      <c r="H1068" s="1"/>
      <c r="I1068" s="1"/>
      <c r="J1068" s="1"/>
      <c r="K1068" s="1"/>
      <c r="L1068" s="1"/>
    </row>
    <row r="1069" spans="1:12" x14ac:dyDescent="0.2">
      <c r="A1069" s="2" t="s">
        <v>3</v>
      </c>
      <c r="B1069" s="29">
        <v>43060</v>
      </c>
      <c r="C1069" s="11">
        <v>41.748010807699998</v>
      </c>
      <c r="D1069" s="11">
        <v>-71.384841491900005</v>
      </c>
      <c r="E1069" s="8">
        <v>20.131999999999998</v>
      </c>
      <c r="F1069" s="8">
        <v>3.14483094215</v>
      </c>
      <c r="G1069" s="1"/>
      <c r="H1069" s="1"/>
      <c r="I1069" s="1"/>
      <c r="J1069" s="1"/>
      <c r="K1069" s="1"/>
      <c r="L1069" s="1"/>
    </row>
    <row r="1070" spans="1:12" x14ac:dyDescent="0.2">
      <c r="A1070" s="2" t="s">
        <v>3</v>
      </c>
      <c r="B1070" s="29">
        <v>43060</v>
      </c>
      <c r="C1070" s="11">
        <v>41.747911641100004</v>
      </c>
      <c r="D1070" s="11">
        <v>-71.384889991899996</v>
      </c>
      <c r="E1070" s="8">
        <v>20.738999999999997</v>
      </c>
      <c r="F1070" s="8">
        <v>2.36707305908</v>
      </c>
      <c r="G1070" s="1"/>
      <c r="H1070" s="1"/>
      <c r="I1070" s="1"/>
      <c r="J1070" s="1"/>
      <c r="K1070" s="1"/>
      <c r="L1070" s="1"/>
    </row>
    <row r="1071" spans="1:12" x14ac:dyDescent="0.2">
      <c r="A1071" s="2" t="s">
        <v>3</v>
      </c>
      <c r="B1071" s="29">
        <v>43060</v>
      </c>
      <c r="C1071" s="11">
        <v>41.7480018077</v>
      </c>
      <c r="D1071" s="11">
        <v>-71.384915825199997</v>
      </c>
      <c r="E1071" s="8">
        <v>19.403599999999997</v>
      </c>
      <c r="F1071" s="8">
        <v>2.8634724616999998</v>
      </c>
      <c r="G1071" s="1"/>
      <c r="H1071" s="1"/>
      <c r="I1071" s="1"/>
      <c r="J1071" s="1"/>
      <c r="K1071" s="1"/>
      <c r="L1071" s="1"/>
    </row>
    <row r="1072" spans="1:12" x14ac:dyDescent="0.2">
      <c r="A1072" s="2" t="s">
        <v>3</v>
      </c>
      <c r="B1072" s="29">
        <v>43060</v>
      </c>
      <c r="C1072" s="11">
        <v>41.748058641</v>
      </c>
      <c r="D1072" s="11">
        <v>-71.384926825199997</v>
      </c>
      <c r="E1072" s="8">
        <v>17.521899999999999</v>
      </c>
      <c r="F1072" s="8">
        <v>3.1506042480500001</v>
      </c>
      <c r="G1072" s="1"/>
      <c r="H1072" s="1"/>
      <c r="I1072" s="1"/>
      <c r="J1072" s="1"/>
      <c r="K1072" s="1"/>
      <c r="L1072" s="1"/>
    </row>
    <row r="1073" spans="1:12" x14ac:dyDescent="0.2">
      <c r="A1073" s="2" t="s">
        <v>3</v>
      </c>
      <c r="B1073" s="29">
        <v>43060</v>
      </c>
      <c r="C1073" s="11">
        <v>41.748163807700003</v>
      </c>
      <c r="D1073" s="11">
        <v>-71.384874825200001</v>
      </c>
      <c r="E1073" s="8">
        <v>12.9087</v>
      </c>
      <c r="F1073" s="8">
        <v>3.2541210651400001</v>
      </c>
      <c r="G1073" s="1"/>
      <c r="H1073" s="1"/>
      <c r="I1073" s="1"/>
      <c r="J1073" s="1"/>
      <c r="K1073" s="1"/>
      <c r="L1073" s="1"/>
    </row>
    <row r="1074" spans="1:12" x14ac:dyDescent="0.2">
      <c r="A1074" s="2" t="s">
        <v>3</v>
      </c>
      <c r="B1074" s="29">
        <v>43060</v>
      </c>
      <c r="C1074" s="11">
        <v>41.748012141099998</v>
      </c>
      <c r="D1074" s="11">
        <v>-71.384937325199999</v>
      </c>
      <c r="E1074" s="8">
        <v>19.585699999999999</v>
      </c>
      <c r="F1074" s="8">
        <v>2.74129080772</v>
      </c>
      <c r="G1074" s="1"/>
      <c r="H1074" s="1"/>
      <c r="I1074" s="1"/>
      <c r="J1074" s="1"/>
      <c r="K1074" s="1"/>
      <c r="L1074" s="1"/>
    </row>
    <row r="1075" spans="1:12" x14ac:dyDescent="0.2">
      <c r="A1075" s="2" t="s">
        <v>3</v>
      </c>
      <c r="B1075" s="29">
        <v>43060</v>
      </c>
      <c r="C1075" s="11">
        <v>41.748013641100002</v>
      </c>
      <c r="D1075" s="11">
        <v>-71.384993158499995</v>
      </c>
      <c r="E1075" s="8">
        <v>15.761599999999998</v>
      </c>
      <c r="F1075" s="8">
        <v>2.4311301708199999</v>
      </c>
      <c r="G1075" s="1"/>
      <c r="H1075" s="1"/>
      <c r="I1075" s="1"/>
      <c r="J1075" s="1"/>
      <c r="K1075" s="1"/>
      <c r="L1075" s="1"/>
    </row>
    <row r="1076" spans="1:12" x14ac:dyDescent="0.2">
      <c r="A1076" s="2" t="s">
        <v>3</v>
      </c>
      <c r="B1076" s="29">
        <v>43060</v>
      </c>
      <c r="C1076" s="11">
        <v>41.748050641100001</v>
      </c>
      <c r="D1076" s="11">
        <v>-71.385037825200001</v>
      </c>
      <c r="E1076" s="8">
        <v>15.9437</v>
      </c>
      <c r="F1076" s="8">
        <v>2.6599080562599999</v>
      </c>
      <c r="G1076" s="1"/>
      <c r="H1076" s="1"/>
      <c r="I1076" s="1"/>
      <c r="J1076" s="1"/>
      <c r="K1076" s="1"/>
      <c r="L1076" s="1"/>
    </row>
    <row r="1077" spans="1:12" x14ac:dyDescent="0.2">
      <c r="A1077" s="2" t="s">
        <v>3</v>
      </c>
      <c r="B1077" s="29">
        <v>43060</v>
      </c>
      <c r="C1077" s="11">
        <v>41.748070640999998</v>
      </c>
      <c r="D1077" s="11">
        <v>-71.385020491800006</v>
      </c>
      <c r="E1077" s="8">
        <v>16.6114</v>
      </c>
      <c r="F1077" s="8">
        <v>2.8990857601200002</v>
      </c>
      <c r="G1077" s="1"/>
      <c r="H1077" s="1"/>
      <c r="I1077" s="1"/>
      <c r="J1077" s="1"/>
      <c r="K1077" s="1"/>
      <c r="L1077" s="1"/>
    </row>
    <row r="1078" spans="1:12" x14ac:dyDescent="0.2">
      <c r="A1078" s="2" t="s">
        <v>3</v>
      </c>
      <c r="B1078" s="29">
        <v>43060</v>
      </c>
      <c r="C1078" s="11">
        <v>41.747915641100001</v>
      </c>
      <c r="D1078" s="11">
        <v>-71.3849313252</v>
      </c>
      <c r="E1078" s="8">
        <v>18.432399999999998</v>
      </c>
      <c r="F1078" s="8">
        <v>2.3414378166200001</v>
      </c>
      <c r="G1078" s="1"/>
      <c r="H1078" s="1"/>
      <c r="I1078" s="1"/>
      <c r="J1078" s="1"/>
      <c r="K1078" s="1"/>
      <c r="L1078" s="1"/>
    </row>
    <row r="1079" spans="1:12" x14ac:dyDescent="0.2">
      <c r="A1079" s="2" t="s">
        <v>3</v>
      </c>
      <c r="B1079" s="29">
        <v>43060</v>
      </c>
      <c r="C1079" s="11">
        <v>41.747857307700002</v>
      </c>
      <c r="D1079" s="11">
        <v>-71.384817491899994</v>
      </c>
      <c r="E1079" s="8">
        <v>19.767799999999998</v>
      </c>
      <c r="F1079" s="8">
        <v>2.1514918804200001</v>
      </c>
      <c r="G1079" s="1"/>
      <c r="H1079" s="1"/>
      <c r="I1079" s="1"/>
      <c r="J1079" s="1"/>
      <c r="K1079" s="1"/>
      <c r="L1079" s="1"/>
    </row>
    <row r="1080" spans="1:12" x14ac:dyDescent="0.2">
      <c r="G1080" s="1"/>
      <c r="H1080" s="1"/>
      <c r="I1080" s="1"/>
      <c r="J1080" s="1"/>
      <c r="K1080" s="1"/>
      <c r="L1080" s="1"/>
    </row>
    <row r="1081" spans="1:12" x14ac:dyDescent="0.2">
      <c r="G1081" s="1"/>
      <c r="H1081" s="1"/>
      <c r="I1081" s="1"/>
      <c r="J1081" s="1"/>
      <c r="K1081" s="1"/>
      <c r="L1081" s="1"/>
    </row>
    <row r="1082" spans="1:12" x14ac:dyDescent="0.2">
      <c r="G1082" s="1"/>
      <c r="H1082" s="1"/>
      <c r="I1082" s="1"/>
      <c r="J1082" s="1"/>
      <c r="K1082" s="1"/>
      <c r="L1082" s="1"/>
    </row>
    <row r="1083" spans="1:12" x14ac:dyDescent="0.2">
      <c r="G1083" s="1"/>
      <c r="H1083" s="1"/>
      <c r="I1083" s="1"/>
      <c r="J1083" s="1"/>
      <c r="K1083" s="1"/>
      <c r="L1083" s="1"/>
    </row>
    <row r="1084" spans="1:12" x14ac:dyDescent="0.2">
      <c r="G1084" s="1"/>
      <c r="H1084" s="1"/>
      <c r="I1084" s="1"/>
      <c r="J1084" s="1"/>
      <c r="K1084" s="1"/>
      <c r="L1084" s="1"/>
    </row>
    <row r="1085" spans="1:12" x14ac:dyDescent="0.2">
      <c r="G1085" s="1"/>
      <c r="H1085" s="1"/>
      <c r="I1085" s="1"/>
      <c r="J1085" s="1"/>
      <c r="K1085" s="1"/>
      <c r="L1085" s="1"/>
    </row>
    <row r="1086" spans="1:12" x14ac:dyDescent="0.2">
      <c r="G1086" s="1"/>
      <c r="H1086" s="1"/>
      <c r="I1086" s="1"/>
      <c r="J1086" s="1"/>
      <c r="K1086" s="1"/>
      <c r="L1086" s="1"/>
    </row>
    <row r="1087" spans="1:12" x14ac:dyDescent="0.2">
      <c r="G1087" s="1"/>
      <c r="H1087" s="1"/>
      <c r="I1087" s="1"/>
      <c r="J1087" s="1"/>
      <c r="K1087" s="1"/>
      <c r="L1087" s="1"/>
    </row>
    <row r="1088" spans="1:12" x14ac:dyDescent="0.2">
      <c r="G1088" s="1"/>
      <c r="H1088" s="1"/>
      <c r="I1088" s="1"/>
      <c r="J1088" s="1"/>
      <c r="K1088" s="1"/>
      <c r="L1088" s="1"/>
    </row>
    <row r="1089" spans="7:12" x14ac:dyDescent="0.2">
      <c r="G1089" s="1"/>
      <c r="H1089" s="1"/>
      <c r="I1089" s="1"/>
      <c r="J1089" s="1"/>
      <c r="K1089" s="1"/>
      <c r="L1089" s="1"/>
    </row>
    <row r="1090" spans="7:12" x14ac:dyDescent="0.2">
      <c r="G1090" s="1"/>
      <c r="H1090" s="1"/>
      <c r="I1090" s="1"/>
      <c r="J1090" s="1"/>
      <c r="K1090" s="1"/>
      <c r="L1090" s="1"/>
    </row>
    <row r="1091" spans="7:12" x14ac:dyDescent="0.2">
      <c r="G1091" s="1"/>
      <c r="H1091" s="1"/>
      <c r="I1091" s="1"/>
      <c r="J1091" s="1"/>
      <c r="K1091" s="1"/>
      <c r="L1091" s="1"/>
    </row>
    <row r="1092" spans="7:12" x14ac:dyDescent="0.2">
      <c r="G1092" s="1"/>
      <c r="H1092" s="1"/>
      <c r="I1092" s="1"/>
      <c r="J1092" s="1"/>
      <c r="K1092" s="1"/>
      <c r="L1092" s="1"/>
    </row>
    <row r="1093" spans="7:12" x14ac:dyDescent="0.2">
      <c r="G1093" s="1"/>
      <c r="H1093" s="1"/>
      <c r="I1093" s="1"/>
      <c r="J1093" s="1"/>
      <c r="K1093" s="1"/>
      <c r="L1093" s="1"/>
    </row>
    <row r="1094" spans="7:12" x14ac:dyDescent="0.2">
      <c r="G1094" s="1"/>
      <c r="H1094" s="1"/>
      <c r="I1094" s="1"/>
      <c r="J1094" s="1"/>
      <c r="K1094" s="1"/>
      <c r="L1094" s="1"/>
    </row>
    <row r="1095" spans="7:12" x14ac:dyDescent="0.2">
      <c r="G1095" s="1"/>
      <c r="H1095" s="1"/>
      <c r="I1095" s="1"/>
      <c r="J1095" s="1"/>
      <c r="K1095" s="1"/>
      <c r="L1095" s="1"/>
    </row>
    <row r="1096" spans="7:12" x14ac:dyDescent="0.2">
      <c r="G1096" s="1"/>
      <c r="H1096" s="1"/>
      <c r="I1096" s="1"/>
      <c r="J1096" s="1"/>
      <c r="K1096" s="1"/>
      <c r="L1096" s="1"/>
    </row>
    <row r="1097" spans="7:12" x14ac:dyDescent="0.2">
      <c r="G1097" s="1"/>
      <c r="H1097" s="1"/>
      <c r="I1097" s="1"/>
      <c r="J1097" s="1"/>
      <c r="K1097" s="1"/>
      <c r="L1097" s="1"/>
    </row>
    <row r="1098" spans="7:12" x14ac:dyDescent="0.2">
      <c r="G1098" s="1"/>
      <c r="H1098" s="1"/>
      <c r="I1098" s="1"/>
      <c r="J1098" s="1"/>
      <c r="K1098" s="1"/>
      <c r="L1098" s="1"/>
    </row>
    <row r="1099" spans="7:12" x14ac:dyDescent="0.2">
      <c r="G1099" s="1"/>
      <c r="H1099" s="1"/>
      <c r="I1099" s="1"/>
      <c r="J1099" s="1"/>
      <c r="K1099" s="1"/>
      <c r="L1099" s="1"/>
    </row>
    <row r="1100" spans="7:12" x14ac:dyDescent="0.2">
      <c r="G1100" s="1"/>
      <c r="H1100" s="1"/>
      <c r="I1100" s="1"/>
      <c r="J1100" s="1"/>
      <c r="K1100" s="1"/>
      <c r="L1100" s="1"/>
    </row>
    <row r="1101" spans="7:12" x14ac:dyDescent="0.2">
      <c r="G1101" s="1"/>
      <c r="H1101" s="1"/>
      <c r="I1101" s="1"/>
      <c r="J1101" s="1"/>
      <c r="K1101" s="1"/>
      <c r="L1101" s="1"/>
    </row>
    <row r="1102" spans="7:12" x14ac:dyDescent="0.2">
      <c r="G1102" s="1"/>
      <c r="H1102" s="1"/>
      <c r="I1102" s="1"/>
      <c r="J1102" s="1"/>
      <c r="K1102" s="1"/>
      <c r="L1102" s="1"/>
    </row>
    <row r="1103" spans="7:12" x14ac:dyDescent="0.2">
      <c r="G1103" s="1"/>
      <c r="H1103" s="1"/>
      <c r="I1103" s="1"/>
      <c r="J1103" s="1"/>
      <c r="K1103" s="1"/>
      <c r="L1103" s="1"/>
    </row>
    <row r="1104" spans="7:12" x14ac:dyDescent="0.2">
      <c r="G1104" s="1"/>
      <c r="H1104" s="1"/>
      <c r="I1104" s="1"/>
      <c r="J1104" s="1"/>
      <c r="K1104" s="1"/>
      <c r="L1104" s="1"/>
    </row>
    <row r="1105" spans="7:12" x14ac:dyDescent="0.2">
      <c r="G1105" s="1"/>
      <c r="H1105" s="1"/>
      <c r="I1105" s="1"/>
      <c r="J1105" s="1"/>
      <c r="K1105" s="1"/>
      <c r="L1105" s="1"/>
    </row>
    <row r="1106" spans="7:12" x14ac:dyDescent="0.2">
      <c r="G1106" s="1"/>
      <c r="H1106" s="1"/>
      <c r="I1106" s="1"/>
      <c r="J1106" s="1"/>
      <c r="K1106" s="1"/>
      <c r="L1106" s="1"/>
    </row>
    <row r="1107" spans="7:12" x14ac:dyDescent="0.2">
      <c r="G1107" s="1"/>
      <c r="H1107" s="1"/>
      <c r="I1107" s="1"/>
      <c r="J1107" s="1"/>
      <c r="K1107" s="1"/>
      <c r="L1107" s="1"/>
    </row>
    <row r="1108" spans="7:12" x14ac:dyDescent="0.2">
      <c r="G1108" s="1"/>
      <c r="H1108" s="1"/>
      <c r="I1108" s="1"/>
      <c r="J1108" s="1"/>
      <c r="K1108" s="1"/>
      <c r="L1108" s="1"/>
    </row>
    <row r="1109" spans="7:12" x14ac:dyDescent="0.2">
      <c r="G1109" s="1"/>
      <c r="H1109" s="1"/>
      <c r="I1109" s="1"/>
      <c r="J1109" s="1"/>
      <c r="K1109" s="1"/>
      <c r="L1109" s="1"/>
    </row>
    <row r="1110" spans="7:12" x14ac:dyDescent="0.2">
      <c r="G1110" s="1"/>
      <c r="H1110" s="1"/>
      <c r="I1110" s="1"/>
      <c r="J1110" s="1"/>
      <c r="K1110" s="1"/>
      <c r="L1110" s="1"/>
    </row>
    <row r="1111" spans="7:12" x14ac:dyDescent="0.2">
      <c r="G1111" s="1"/>
      <c r="H1111" s="1"/>
      <c r="I1111" s="1"/>
      <c r="J1111" s="1"/>
      <c r="K1111" s="1"/>
      <c r="L1111" s="1"/>
    </row>
    <row r="1112" spans="7:12" x14ac:dyDescent="0.2">
      <c r="G1112" s="1"/>
      <c r="H1112" s="1"/>
      <c r="I1112" s="1"/>
      <c r="J1112" s="1"/>
      <c r="K1112" s="1"/>
      <c r="L1112" s="1"/>
    </row>
    <row r="1113" spans="7:12" x14ac:dyDescent="0.2">
      <c r="G1113" s="1"/>
      <c r="H1113" s="1"/>
      <c r="I1113" s="1"/>
      <c r="J1113" s="1"/>
      <c r="K1113" s="1"/>
      <c r="L1113" s="1"/>
    </row>
    <row r="1114" spans="7:12" x14ac:dyDescent="0.2">
      <c r="G1114" s="1"/>
      <c r="H1114" s="1"/>
      <c r="I1114" s="1"/>
      <c r="J1114" s="1"/>
      <c r="K1114" s="1"/>
      <c r="L1114" s="1"/>
    </row>
    <row r="1115" spans="7:12" x14ac:dyDescent="0.2">
      <c r="G1115" s="1"/>
      <c r="H1115" s="1"/>
      <c r="I1115" s="1"/>
      <c r="J1115" s="1"/>
      <c r="K1115" s="1"/>
      <c r="L1115" s="1"/>
    </row>
    <row r="1116" spans="7:12" x14ac:dyDescent="0.2">
      <c r="G1116" s="1"/>
      <c r="H1116" s="1"/>
      <c r="I1116" s="1"/>
      <c r="J1116" s="1"/>
      <c r="K1116" s="1"/>
      <c r="L1116" s="1"/>
    </row>
    <row r="1117" spans="7:12" x14ac:dyDescent="0.2">
      <c r="G1117" s="1"/>
      <c r="H1117" s="1"/>
      <c r="I1117" s="1"/>
      <c r="J1117" s="1"/>
      <c r="K1117" s="1"/>
      <c r="L1117" s="1"/>
    </row>
    <row r="1118" spans="7:12" x14ac:dyDescent="0.2">
      <c r="G1118" s="1"/>
      <c r="H1118" s="1"/>
      <c r="I1118" s="1"/>
      <c r="J1118" s="1"/>
      <c r="K1118" s="1"/>
      <c r="L1118" s="1"/>
    </row>
    <row r="1119" spans="7:12" x14ac:dyDescent="0.2">
      <c r="G1119" s="1"/>
      <c r="H1119" s="1"/>
      <c r="I1119" s="1"/>
      <c r="J1119" s="1"/>
      <c r="K1119" s="1"/>
      <c r="L1119" s="1"/>
    </row>
    <row r="1120" spans="7:12" x14ac:dyDescent="0.2">
      <c r="G1120" s="1"/>
      <c r="H1120" s="1"/>
      <c r="I1120" s="1"/>
      <c r="J1120" s="1"/>
      <c r="K1120" s="1"/>
      <c r="L1120" s="1"/>
    </row>
    <row r="1121" spans="7:12" x14ac:dyDescent="0.2">
      <c r="G1121" s="1"/>
      <c r="H1121" s="1"/>
      <c r="I1121" s="1"/>
      <c r="J1121" s="1"/>
      <c r="K1121" s="1"/>
      <c r="L1121" s="1"/>
    </row>
    <row r="1122" spans="7:12" x14ac:dyDescent="0.2">
      <c r="G1122" s="1"/>
      <c r="H1122" s="1"/>
      <c r="I1122" s="1"/>
      <c r="J1122" s="1"/>
      <c r="K1122" s="1"/>
      <c r="L1122" s="1"/>
    </row>
    <row r="1123" spans="7:12" x14ac:dyDescent="0.2">
      <c r="G1123" s="1"/>
      <c r="H1123" s="1"/>
      <c r="I1123" s="1"/>
      <c r="J1123" s="1"/>
      <c r="K1123" s="1"/>
      <c r="L1123" s="1"/>
    </row>
    <row r="1124" spans="7:12" x14ac:dyDescent="0.2">
      <c r="G1124" s="1"/>
      <c r="H1124" s="1"/>
      <c r="I1124" s="1"/>
      <c r="J1124" s="1"/>
      <c r="K1124" s="1"/>
      <c r="L1124" s="1"/>
    </row>
    <row r="1125" spans="7:12" x14ac:dyDescent="0.2">
      <c r="G1125" s="1"/>
      <c r="H1125" s="1"/>
      <c r="I1125" s="1"/>
      <c r="J1125" s="1"/>
      <c r="K1125" s="1"/>
      <c r="L1125" s="1"/>
    </row>
    <row r="1126" spans="7:12" x14ac:dyDescent="0.2">
      <c r="G1126" s="1"/>
      <c r="H1126" s="1"/>
      <c r="I1126" s="1"/>
      <c r="J1126" s="1"/>
      <c r="K1126" s="1"/>
      <c r="L1126" s="1"/>
    </row>
    <row r="1127" spans="7:12" x14ac:dyDescent="0.2">
      <c r="G1127" s="1"/>
      <c r="H1127" s="1"/>
      <c r="I1127" s="1"/>
      <c r="J1127" s="1"/>
      <c r="K1127" s="1"/>
      <c r="L1127" s="1"/>
    </row>
    <row r="1128" spans="7:12" x14ac:dyDescent="0.2">
      <c r="G1128" s="1"/>
      <c r="H1128" s="1"/>
      <c r="I1128" s="1"/>
      <c r="J1128" s="1"/>
      <c r="K1128" s="1"/>
      <c r="L1128" s="1"/>
    </row>
    <row r="1129" spans="7:12" x14ac:dyDescent="0.2">
      <c r="G1129" s="1"/>
      <c r="H1129" s="1"/>
      <c r="I1129" s="1"/>
      <c r="J1129" s="1"/>
      <c r="K1129" s="1"/>
      <c r="L1129" s="1"/>
    </row>
    <row r="1130" spans="7:12" x14ac:dyDescent="0.2">
      <c r="G1130" s="1"/>
      <c r="H1130" s="1"/>
      <c r="I1130" s="1"/>
      <c r="J1130" s="1"/>
      <c r="K1130" s="1"/>
      <c r="L1130" s="1"/>
    </row>
    <row r="1131" spans="7:12" x14ac:dyDescent="0.2">
      <c r="G1131" s="1"/>
      <c r="H1131" s="1"/>
      <c r="I1131" s="1"/>
      <c r="J1131" s="1"/>
      <c r="K1131" s="1"/>
      <c r="L1131" s="1"/>
    </row>
    <row r="1132" spans="7:12" x14ac:dyDescent="0.2">
      <c r="G1132" s="1"/>
      <c r="H1132" s="1"/>
      <c r="I1132" s="1"/>
      <c r="J1132" s="1"/>
      <c r="K1132" s="1"/>
      <c r="L1132" s="1"/>
    </row>
    <row r="1133" spans="7:12" x14ac:dyDescent="0.2">
      <c r="G1133" s="1"/>
      <c r="H1133" s="1"/>
      <c r="I1133" s="1"/>
      <c r="J1133" s="1"/>
      <c r="K1133" s="1"/>
      <c r="L1133" s="1"/>
    </row>
    <row r="1134" spans="7:12" x14ac:dyDescent="0.2">
      <c r="G1134" s="1"/>
      <c r="H1134" s="1"/>
      <c r="I1134" s="1"/>
      <c r="J1134" s="1"/>
      <c r="K1134" s="1"/>
      <c r="L1134" s="1"/>
    </row>
    <row r="1135" spans="7:12" x14ac:dyDescent="0.2">
      <c r="G1135" s="1"/>
      <c r="H1135" s="1"/>
      <c r="I1135" s="1"/>
      <c r="J1135" s="1"/>
      <c r="K1135" s="1"/>
      <c r="L1135" s="1"/>
    </row>
    <row r="1136" spans="7:12" x14ac:dyDescent="0.2">
      <c r="G1136" s="1"/>
      <c r="H1136" s="1"/>
      <c r="I1136" s="1"/>
      <c r="J1136" s="1"/>
      <c r="K1136" s="1"/>
      <c r="L1136" s="1"/>
    </row>
    <row r="1137" spans="7:12" x14ac:dyDescent="0.2">
      <c r="G1137" s="1"/>
      <c r="H1137" s="1"/>
      <c r="I1137" s="1"/>
      <c r="J1137" s="1"/>
      <c r="K1137" s="1"/>
      <c r="L1137" s="1"/>
    </row>
    <row r="1138" spans="7:12" x14ac:dyDescent="0.2">
      <c r="G1138" s="1"/>
      <c r="H1138" s="1"/>
      <c r="I1138" s="1"/>
      <c r="J1138" s="1"/>
      <c r="K1138" s="1"/>
      <c r="L1138" s="1"/>
    </row>
    <row r="1139" spans="7:12" x14ac:dyDescent="0.2">
      <c r="G1139" s="1"/>
      <c r="H1139" s="1"/>
      <c r="I1139" s="1"/>
      <c r="J1139" s="1"/>
      <c r="K1139" s="1"/>
      <c r="L1139" s="1"/>
    </row>
    <row r="1140" spans="7:12" x14ac:dyDescent="0.2">
      <c r="G1140" s="1"/>
      <c r="H1140" s="1"/>
      <c r="I1140" s="1"/>
      <c r="J1140" s="1"/>
      <c r="K1140" s="1"/>
      <c r="L1140" s="1"/>
    </row>
    <row r="1141" spans="7:12" x14ac:dyDescent="0.2">
      <c r="G1141" s="1"/>
      <c r="H1141" s="1"/>
      <c r="I1141" s="1"/>
      <c r="J1141" s="1"/>
      <c r="K1141" s="1"/>
      <c r="L1141" s="1"/>
    </row>
    <row r="1142" spans="7:12" x14ac:dyDescent="0.2">
      <c r="G1142" s="1"/>
      <c r="H1142" s="1"/>
      <c r="I1142" s="1"/>
      <c r="J1142" s="1"/>
      <c r="K1142" s="1"/>
      <c r="L1142" s="1"/>
    </row>
    <row r="1143" spans="7:12" x14ac:dyDescent="0.2">
      <c r="G1143" s="1"/>
      <c r="H1143" s="1"/>
      <c r="I1143" s="1"/>
      <c r="J1143" s="1"/>
      <c r="K1143" s="1"/>
      <c r="L1143" s="1"/>
    </row>
    <row r="1144" spans="7:12" x14ac:dyDescent="0.2">
      <c r="G1144" s="1"/>
      <c r="H1144" s="1"/>
      <c r="I1144" s="1"/>
      <c r="J1144" s="1"/>
      <c r="K1144" s="1"/>
      <c r="L1144" s="1"/>
    </row>
    <row r="1145" spans="7:12" x14ac:dyDescent="0.2">
      <c r="G1145" s="1"/>
      <c r="H1145" s="1"/>
      <c r="I1145" s="1"/>
      <c r="J1145" s="1"/>
      <c r="K1145" s="1"/>
      <c r="L1145" s="1"/>
    </row>
    <row r="1146" spans="7:12" x14ac:dyDescent="0.2">
      <c r="G1146" s="1"/>
      <c r="H1146" s="1"/>
      <c r="I1146" s="1"/>
      <c r="J1146" s="1"/>
      <c r="K1146" s="1"/>
      <c r="L1146" s="1"/>
    </row>
    <row r="1147" spans="7:12" x14ac:dyDescent="0.2">
      <c r="G1147" s="1"/>
      <c r="H1147" s="1"/>
      <c r="I1147" s="1"/>
      <c r="J1147" s="1"/>
      <c r="K1147" s="1"/>
      <c r="L1147" s="1"/>
    </row>
    <row r="1148" spans="7:12" x14ac:dyDescent="0.2">
      <c r="G1148" s="1"/>
      <c r="H1148" s="1"/>
      <c r="I1148" s="1"/>
      <c r="J1148" s="1"/>
      <c r="K1148" s="1"/>
      <c r="L1148" s="1"/>
    </row>
    <row r="1149" spans="7:12" x14ac:dyDescent="0.2">
      <c r="G1149" s="1"/>
      <c r="H1149" s="1"/>
      <c r="I1149" s="1"/>
      <c r="J1149" s="1"/>
      <c r="K1149" s="1"/>
      <c r="L1149" s="1"/>
    </row>
    <row r="1150" spans="7:12" x14ac:dyDescent="0.2">
      <c r="G1150" s="1"/>
      <c r="H1150" s="1"/>
      <c r="I1150" s="1"/>
      <c r="J1150" s="1"/>
      <c r="K1150" s="1"/>
      <c r="L1150" s="1"/>
    </row>
    <row r="1151" spans="7:12" x14ac:dyDescent="0.2">
      <c r="G1151" s="1"/>
      <c r="H1151" s="1"/>
      <c r="I1151" s="1"/>
      <c r="J1151" s="1"/>
      <c r="K1151" s="1"/>
      <c r="L1151" s="1"/>
    </row>
    <row r="1152" spans="7:12" x14ac:dyDescent="0.2">
      <c r="G1152" s="1"/>
      <c r="H1152" s="1"/>
      <c r="I1152" s="1"/>
      <c r="J1152" s="1"/>
      <c r="K1152" s="1"/>
      <c r="L1152" s="1"/>
    </row>
    <row r="1153" spans="7:12" x14ac:dyDescent="0.2">
      <c r="G1153" s="1"/>
      <c r="H1153" s="1"/>
      <c r="I1153" s="1"/>
      <c r="J1153" s="1"/>
      <c r="K1153" s="1"/>
      <c r="L1153" s="1"/>
    </row>
    <row r="1154" spans="7:12" x14ac:dyDescent="0.2">
      <c r="G1154" s="1"/>
      <c r="H1154" s="1"/>
      <c r="I1154" s="1"/>
      <c r="J1154" s="1"/>
      <c r="K1154" s="1"/>
      <c r="L1154" s="1"/>
    </row>
    <row r="1155" spans="7:12" x14ac:dyDescent="0.2">
      <c r="G1155" s="1"/>
      <c r="H1155" s="1"/>
      <c r="I1155" s="1"/>
      <c r="J1155" s="1"/>
      <c r="K1155" s="1"/>
      <c r="L1155" s="1"/>
    </row>
    <row r="1156" spans="7:12" x14ac:dyDescent="0.2">
      <c r="G1156" s="1"/>
      <c r="H1156" s="1"/>
      <c r="I1156" s="1"/>
      <c r="J1156" s="1"/>
      <c r="K1156" s="1"/>
      <c r="L1156" s="1"/>
    </row>
    <row r="1157" spans="7:12" x14ac:dyDescent="0.2">
      <c r="G1157" s="1"/>
      <c r="H1157" s="1"/>
      <c r="I1157" s="1"/>
      <c r="J1157" s="1"/>
      <c r="K1157" s="1"/>
      <c r="L1157" s="1"/>
    </row>
    <row r="1158" spans="7:12" x14ac:dyDescent="0.2">
      <c r="G1158" s="1"/>
      <c r="H1158" s="1"/>
      <c r="I1158" s="1"/>
      <c r="J1158" s="1"/>
      <c r="K1158" s="1"/>
      <c r="L1158" s="1"/>
    </row>
    <row r="1159" spans="7:12" x14ac:dyDescent="0.2">
      <c r="G1159" s="1"/>
      <c r="H1159" s="1"/>
      <c r="I1159" s="1"/>
      <c r="J1159" s="1"/>
      <c r="K1159" s="1"/>
      <c r="L1159" s="1"/>
    </row>
    <row r="1160" spans="7:12" x14ac:dyDescent="0.2">
      <c r="G1160" s="1"/>
      <c r="H1160" s="1"/>
      <c r="I1160" s="1"/>
      <c r="J1160" s="1"/>
      <c r="K1160" s="1"/>
      <c r="L1160" s="1"/>
    </row>
    <row r="1161" spans="7:12" x14ac:dyDescent="0.2">
      <c r="G1161" s="1"/>
      <c r="H1161" s="1"/>
      <c r="I1161" s="1"/>
      <c r="J1161" s="1"/>
      <c r="K1161" s="1"/>
      <c r="L1161" s="1"/>
    </row>
    <row r="1162" spans="7:12" x14ac:dyDescent="0.2">
      <c r="G1162" s="1"/>
      <c r="H1162" s="1"/>
      <c r="I1162" s="1"/>
      <c r="J1162" s="1"/>
      <c r="K1162" s="1"/>
      <c r="L1162" s="1"/>
    </row>
    <row r="1163" spans="7:12" x14ac:dyDescent="0.2">
      <c r="G1163" s="1"/>
      <c r="H1163" s="1"/>
      <c r="I1163" s="1"/>
      <c r="J1163" s="1"/>
      <c r="K1163" s="1"/>
      <c r="L1163" s="1"/>
    </row>
    <row r="1164" spans="7:12" x14ac:dyDescent="0.2">
      <c r="G1164" s="1"/>
      <c r="H1164" s="1"/>
      <c r="I1164" s="1"/>
      <c r="J1164" s="1"/>
      <c r="K1164" s="1"/>
      <c r="L1164" s="1"/>
    </row>
    <row r="1165" spans="7:12" x14ac:dyDescent="0.2">
      <c r="G1165" s="1"/>
      <c r="H1165" s="1"/>
      <c r="I1165" s="1"/>
      <c r="J1165" s="1"/>
      <c r="K1165" s="1"/>
      <c r="L1165" s="1"/>
    </row>
    <row r="1166" spans="7:12" x14ac:dyDescent="0.2">
      <c r="G1166" s="1"/>
      <c r="H1166" s="1"/>
      <c r="I1166" s="1"/>
      <c r="J1166" s="1"/>
      <c r="K1166" s="1"/>
      <c r="L1166" s="1"/>
    </row>
    <row r="1167" spans="7:12" x14ac:dyDescent="0.2">
      <c r="G1167" s="1"/>
      <c r="H1167" s="1"/>
      <c r="I1167" s="1"/>
      <c r="J1167" s="1"/>
      <c r="K1167" s="1"/>
      <c r="L1167" s="1"/>
    </row>
    <row r="1168" spans="7:12" x14ac:dyDescent="0.2">
      <c r="G1168" s="1"/>
      <c r="H1168" s="1"/>
      <c r="I1168" s="1"/>
      <c r="J1168" s="1"/>
      <c r="K1168" s="1"/>
      <c r="L1168" s="1"/>
    </row>
    <row r="1169" spans="7:12" x14ac:dyDescent="0.2">
      <c r="G1169" s="1"/>
      <c r="H1169" s="1"/>
      <c r="I1169" s="1"/>
      <c r="J1169" s="1"/>
      <c r="K1169" s="1"/>
      <c r="L1169" s="1"/>
    </row>
    <row r="1170" spans="7:12" x14ac:dyDescent="0.2">
      <c r="G1170" s="1"/>
      <c r="H1170" s="1"/>
      <c r="I1170" s="1"/>
      <c r="J1170" s="1"/>
      <c r="K1170" s="1"/>
      <c r="L1170" s="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9"/>
  <sheetViews>
    <sheetView workbookViewId="0"/>
  </sheetViews>
  <sheetFormatPr defaultRowHeight="12.75" x14ac:dyDescent="0.2"/>
  <cols>
    <col min="1" max="1" width="9.140625" style="2"/>
    <col min="2" max="2" width="10.140625" style="1" customWidth="1"/>
    <col min="3" max="3" width="10.85546875" style="1" customWidth="1"/>
    <col min="4" max="16384" width="9.140625" style="1"/>
  </cols>
  <sheetData>
    <row r="1" spans="1:3" ht="51" x14ac:dyDescent="0.2">
      <c r="A1" s="69" t="s">
        <v>75</v>
      </c>
      <c r="B1" s="15" t="s">
        <v>77</v>
      </c>
      <c r="C1" s="15" t="s">
        <v>78</v>
      </c>
    </row>
    <row r="2" spans="1:3" x14ac:dyDescent="0.2">
      <c r="A2" s="2" t="s">
        <v>0</v>
      </c>
      <c r="B2" s="2">
        <v>1</v>
      </c>
      <c r="C2" s="8">
        <v>23.418098039215675</v>
      </c>
    </row>
    <row r="3" spans="1:3" x14ac:dyDescent="0.2">
      <c r="A3" s="2" t="s">
        <v>0</v>
      </c>
      <c r="B3" s="2">
        <v>36</v>
      </c>
      <c r="C3" s="8">
        <v>26.239061538461542</v>
      </c>
    </row>
    <row r="4" spans="1:3" x14ac:dyDescent="0.2">
      <c r="A4" s="2" t="s">
        <v>0</v>
      </c>
      <c r="B4" s="2">
        <v>62</v>
      </c>
      <c r="C4" s="8">
        <v>24.452959999999994</v>
      </c>
    </row>
    <row r="5" spans="1:3" x14ac:dyDescent="0.2">
      <c r="A5" s="2" t="s">
        <v>0</v>
      </c>
      <c r="B5" s="2">
        <v>92</v>
      </c>
      <c r="C5" s="8">
        <v>24.672202439024389</v>
      </c>
    </row>
    <row r="6" spans="1:3" x14ac:dyDescent="0.2">
      <c r="A6" s="2" t="s">
        <v>0</v>
      </c>
      <c r="B6" s="2">
        <v>130</v>
      </c>
      <c r="C6" s="8">
        <v>18.19617692307693</v>
      </c>
    </row>
    <row r="7" spans="1:3" x14ac:dyDescent="0.2">
      <c r="A7" s="2" t="s">
        <v>0</v>
      </c>
      <c r="B7" s="2">
        <v>160</v>
      </c>
      <c r="C7" s="8">
        <v>21.486102127659578</v>
      </c>
    </row>
    <row r="8" spans="1:3" x14ac:dyDescent="0.2">
      <c r="A8" s="2" t="s">
        <v>0</v>
      </c>
      <c r="B8" s="2">
        <v>188</v>
      </c>
      <c r="C8" s="8">
        <v>16.32866666666666</v>
      </c>
    </row>
    <row r="9" spans="1:3" x14ac:dyDescent="0.2">
      <c r="A9" s="2" t="s">
        <v>0</v>
      </c>
      <c r="B9" s="2">
        <v>216</v>
      </c>
      <c r="C9" s="8">
        <v>17.704455555555551</v>
      </c>
    </row>
    <row r="10" spans="1:3" x14ac:dyDescent="0.2">
      <c r="A10" s="2" t="s">
        <v>0</v>
      </c>
      <c r="B10" s="2">
        <v>239</v>
      </c>
      <c r="C10" s="8">
        <v>20.325554166666667</v>
      </c>
    </row>
    <row r="11" spans="1:3" x14ac:dyDescent="0.2">
      <c r="A11" s="2" t="s">
        <v>0</v>
      </c>
      <c r="B11" s="2">
        <v>280</v>
      </c>
      <c r="C11" s="8">
        <v>33.90265217391304</v>
      </c>
    </row>
    <row r="12" spans="1:3" x14ac:dyDescent="0.2">
      <c r="A12" s="2" t="s">
        <v>0</v>
      </c>
      <c r="B12" s="2">
        <v>323</v>
      </c>
      <c r="C12" s="8">
        <v>35.410093877551034</v>
      </c>
    </row>
    <row r="13" spans="1:3" x14ac:dyDescent="0.2">
      <c r="A13" s="2" t="s">
        <v>0</v>
      </c>
      <c r="B13" s="2">
        <v>344</v>
      </c>
      <c r="C13" s="8">
        <v>34.600472222222216</v>
      </c>
    </row>
    <row r="14" spans="1:3" x14ac:dyDescent="0.2">
      <c r="A14" s="2" t="s">
        <v>0</v>
      </c>
      <c r="B14" s="2">
        <v>365</v>
      </c>
      <c r="C14" s="8">
        <v>35.224767857142858</v>
      </c>
    </row>
    <row r="15" spans="1:3" x14ac:dyDescent="0.2">
      <c r="A15" s="2" t="s">
        <v>0</v>
      </c>
      <c r="B15" s="2">
        <v>399</v>
      </c>
      <c r="C15" s="8">
        <v>31.2</v>
      </c>
    </row>
    <row r="16" spans="1:3" x14ac:dyDescent="0.2">
      <c r="A16" s="2" t="s">
        <v>0</v>
      </c>
      <c r="B16" s="2">
        <v>428</v>
      </c>
      <c r="C16" s="8">
        <v>28.8</v>
      </c>
    </row>
    <row r="17" spans="1:3" x14ac:dyDescent="0.2">
      <c r="A17" s="2" t="s">
        <v>0</v>
      </c>
      <c r="B17" s="2">
        <v>458</v>
      </c>
      <c r="C17" s="8">
        <v>27.1</v>
      </c>
    </row>
    <row r="18" spans="1:3" x14ac:dyDescent="0.2">
      <c r="A18" s="2" t="s">
        <v>0</v>
      </c>
      <c r="B18" s="2">
        <v>490</v>
      </c>
      <c r="C18" s="8">
        <v>22.6</v>
      </c>
    </row>
    <row r="19" spans="1:3" x14ac:dyDescent="0.2">
      <c r="A19" s="2" t="s">
        <v>0</v>
      </c>
      <c r="B19" s="2">
        <v>517</v>
      </c>
      <c r="C19" s="8">
        <v>23.1</v>
      </c>
    </row>
    <row r="20" spans="1:3" x14ac:dyDescent="0.2">
      <c r="A20" s="2" t="s">
        <v>0</v>
      </c>
      <c r="B20" s="2">
        <v>552</v>
      </c>
      <c r="C20" s="8">
        <v>23</v>
      </c>
    </row>
    <row r="21" spans="1:3" x14ac:dyDescent="0.2">
      <c r="A21" s="2" t="s">
        <v>0</v>
      </c>
      <c r="B21" s="2">
        <v>595</v>
      </c>
      <c r="C21" s="8">
        <v>21.3</v>
      </c>
    </row>
    <row r="22" spans="1:3" x14ac:dyDescent="0.2">
      <c r="A22" s="2" t="s">
        <v>0</v>
      </c>
      <c r="B22" s="2">
        <v>631</v>
      </c>
      <c r="C22" s="8">
        <v>24.9</v>
      </c>
    </row>
    <row r="23" spans="1:3" x14ac:dyDescent="0.2">
      <c r="A23" s="2" t="s">
        <v>0</v>
      </c>
      <c r="B23" s="2">
        <v>657</v>
      </c>
      <c r="C23" s="8">
        <v>26.7</v>
      </c>
    </row>
    <row r="24" spans="1:3" x14ac:dyDescent="0.2">
      <c r="A24" s="2" t="s">
        <v>0</v>
      </c>
      <c r="B24" s="2">
        <v>686</v>
      </c>
      <c r="C24" s="8">
        <v>27.6</v>
      </c>
    </row>
    <row r="25" spans="1:3" x14ac:dyDescent="0.2">
      <c r="A25" s="2" t="s">
        <v>0</v>
      </c>
      <c r="B25" s="2">
        <v>729</v>
      </c>
      <c r="C25" s="8">
        <v>30.2</v>
      </c>
    </row>
    <row r="26" spans="1:3" x14ac:dyDescent="0.2">
      <c r="A26" s="2" t="s">
        <v>3</v>
      </c>
      <c r="B26" s="2">
        <v>1</v>
      </c>
      <c r="C26" s="8">
        <v>21.272697142857151</v>
      </c>
    </row>
    <row r="27" spans="1:3" x14ac:dyDescent="0.2">
      <c r="A27" s="2" t="s">
        <v>3</v>
      </c>
      <c r="B27" s="2">
        <v>36</v>
      </c>
      <c r="C27" s="8">
        <v>22.426322580645163</v>
      </c>
    </row>
    <row r="28" spans="1:3" x14ac:dyDescent="0.2">
      <c r="A28" s="2" t="s">
        <v>3</v>
      </c>
      <c r="B28" s="2">
        <v>62</v>
      </c>
      <c r="C28" s="8">
        <v>16.670754838709673</v>
      </c>
    </row>
    <row r="29" spans="1:3" x14ac:dyDescent="0.2">
      <c r="A29" s="2" t="s">
        <v>3</v>
      </c>
      <c r="B29" s="2">
        <v>92</v>
      </c>
      <c r="C29" s="8">
        <v>14.721430000000003</v>
      </c>
    </row>
    <row r="30" spans="1:3" x14ac:dyDescent="0.2">
      <c r="A30" s="2" t="s">
        <v>3</v>
      </c>
      <c r="B30" s="2">
        <v>130</v>
      </c>
      <c r="C30" s="8">
        <v>17.419670833333331</v>
      </c>
    </row>
    <row r="31" spans="1:3" x14ac:dyDescent="0.2">
      <c r="A31" s="2" t="s">
        <v>3</v>
      </c>
      <c r="B31" s="2">
        <v>160</v>
      </c>
      <c r="C31" s="8">
        <v>11.355092592592591</v>
      </c>
    </row>
    <row r="32" spans="1:3" x14ac:dyDescent="0.2">
      <c r="A32" s="2" t="s">
        <v>3</v>
      </c>
      <c r="B32" s="2">
        <v>188</v>
      </c>
      <c r="C32" s="8">
        <v>8.3142156249999992</v>
      </c>
    </row>
    <row r="33" spans="1:3" x14ac:dyDescent="0.2">
      <c r="A33" s="2" t="s">
        <v>3</v>
      </c>
      <c r="B33" s="2">
        <v>216</v>
      </c>
      <c r="C33" s="8">
        <v>8.5859249999999996</v>
      </c>
    </row>
    <row r="34" spans="1:3" x14ac:dyDescent="0.2">
      <c r="A34" s="2" t="s">
        <v>3</v>
      </c>
      <c r="B34" s="2">
        <v>239</v>
      </c>
      <c r="C34" s="8">
        <v>16.817291724137927</v>
      </c>
    </row>
    <row r="35" spans="1:3" x14ac:dyDescent="0.2">
      <c r="A35" s="2" t="s">
        <v>3</v>
      </c>
      <c r="B35" s="2">
        <v>280</v>
      </c>
      <c r="C35" s="8">
        <v>23.669900000000002</v>
      </c>
    </row>
    <row r="36" spans="1:3" x14ac:dyDescent="0.2">
      <c r="A36" s="2" t="s">
        <v>3</v>
      </c>
      <c r="B36" s="2">
        <v>323</v>
      </c>
      <c r="C36" s="8">
        <v>26.195135714285723</v>
      </c>
    </row>
    <row r="37" spans="1:3" x14ac:dyDescent="0.2">
      <c r="A37" s="2" t="s">
        <v>3</v>
      </c>
      <c r="B37" s="2">
        <v>344</v>
      </c>
      <c r="C37" s="8">
        <v>23.651365625000004</v>
      </c>
    </row>
    <row r="38" spans="1:3" x14ac:dyDescent="0.2">
      <c r="A38" s="2" t="s">
        <v>3</v>
      </c>
      <c r="B38" s="2">
        <v>365</v>
      </c>
      <c r="C38" s="8">
        <v>25.330963636363638</v>
      </c>
    </row>
    <row r="39" spans="1:3" x14ac:dyDescent="0.2">
      <c r="A39" s="2" t="s">
        <v>3</v>
      </c>
      <c r="B39" s="2">
        <v>399</v>
      </c>
      <c r="C39" s="8">
        <v>22</v>
      </c>
    </row>
    <row r="40" spans="1:3" x14ac:dyDescent="0.2">
      <c r="A40" s="2" t="s">
        <v>3</v>
      </c>
      <c r="B40" s="2">
        <v>428</v>
      </c>
      <c r="C40" s="8">
        <v>22.3</v>
      </c>
    </row>
    <row r="41" spans="1:3" x14ac:dyDescent="0.2">
      <c r="A41" s="2" t="s">
        <v>3</v>
      </c>
      <c r="B41" s="2">
        <v>458</v>
      </c>
      <c r="C41" s="8">
        <v>18.899999999999999</v>
      </c>
    </row>
    <row r="42" spans="1:3" x14ac:dyDescent="0.2">
      <c r="A42" s="2" t="s">
        <v>3</v>
      </c>
      <c r="B42" s="2">
        <v>490</v>
      </c>
      <c r="C42" s="8">
        <v>14.1</v>
      </c>
    </row>
    <row r="43" spans="1:3" x14ac:dyDescent="0.2">
      <c r="A43" s="2" t="s">
        <v>3</v>
      </c>
      <c r="B43" s="2">
        <v>517</v>
      </c>
      <c r="C43" s="8">
        <v>17.3</v>
      </c>
    </row>
    <row r="44" spans="1:3" x14ac:dyDescent="0.2">
      <c r="A44" s="2" t="s">
        <v>3</v>
      </c>
      <c r="B44" s="2">
        <v>552</v>
      </c>
      <c r="C44" s="8">
        <v>20</v>
      </c>
    </row>
    <row r="45" spans="1:3" x14ac:dyDescent="0.2">
      <c r="A45" s="2" t="s">
        <v>3</v>
      </c>
      <c r="B45" s="2">
        <v>595</v>
      </c>
      <c r="C45" s="8">
        <v>12.3</v>
      </c>
    </row>
    <row r="46" spans="1:3" x14ac:dyDescent="0.2">
      <c r="A46" s="2" t="s">
        <v>3</v>
      </c>
      <c r="B46" s="2">
        <v>631</v>
      </c>
      <c r="C46" s="8">
        <v>9.1</v>
      </c>
    </row>
    <row r="47" spans="1:3" x14ac:dyDescent="0.2">
      <c r="A47" s="2" t="s">
        <v>3</v>
      </c>
      <c r="B47" s="2">
        <v>657</v>
      </c>
      <c r="C47" s="8">
        <v>13.2</v>
      </c>
    </row>
    <row r="48" spans="1:3" x14ac:dyDescent="0.2">
      <c r="A48" s="2" t="s">
        <v>3</v>
      </c>
      <c r="B48" s="2">
        <v>686</v>
      </c>
      <c r="C48" s="8">
        <v>18.100000000000001</v>
      </c>
    </row>
    <row r="49" spans="1:3" x14ac:dyDescent="0.2">
      <c r="A49" s="2" t="s">
        <v>3</v>
      </c>
      <c r="B49" s="2">
        <v>729</v>
      </c>
      <c r="C49" s="8">
        <v>21.1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26"/>
  <sheetViews>
    <sheetView workbookViewId="0"/>
  </sheetViews>
  <sheetFormatPr defaultRowHeight="12.75" x14ac:dyDescent="0.2"/>
  <cols>
    <col min="1" max="1" width="10.140625" style="2" bestFit="1" customWidth="1"/>
    <col min="2" max="4" width="9.140625" style="2"/>
    <col min="5" max="5" width="10.7109375" style="1" customWidth="1"/>
    <col min="6" max="16384" width="9.140625" style="1"/>
  </cols>
  <sheetData>
    <row r="1" spans="1:7" x14ac:dyDescent="0.2">
      <c r="D1" s="28" t="s">
        <v>48</v>
      </c>
    </row>
    <row r="2" spans="1:7" x14ac:dyDescent="0.2">
      <c r="A2" s="29">
        <v>42307</v>
      </c>
      <c r="B2" s="2">
        <v>2015</v>
      </c>
      <c r="C2" s="2" t="s">
        <v>31</v>
      </c>
      <c r="D2" s="2">
        <v>42307</v>
      </c>
    </row>
    <row r="3" spans="1:7" x14ac:dyDescent="0.2">
      <c r="A3" s="29">
        <v>42342</v>
      </c>
      <c r="B3" s="2">
        <v>2015</v>
      </c>
      <c r="C3" s="2" t="s">
        <v>39</v>
      </c>
      <c r="D3" s="2">
        <v>42342</v>
      </c>
    </row>
    <row r="4" spans="1:7" x14ac:dyDescent="0.2">
      <c r="A4" s="29">
        <v>42368</v>
      </c>
      <c r="B4" s="2">
        <v>2015</v>
      </c>
      <c r="C4" s="2" t="s">
        <v>32</v>
      </c>
      <c r="D4" s="2">
        <v>42368</v>
      </c>
    </row>
    <row r="5" spans="1:7" x14ac:dyDescent="0.2">
      <c r="A5" s="29">
        <v>42398</v>
      </c>
      <c r="B5" s="2">
        <v>2016</v>
      </c>
      <c r="C5" s="2" t="s">
        <v>33</v>
      </c>
      <c r="D5" s="2">
        <v>42398</v>
      </c>
      <c r="E5" s="29"/>
      <c r="F5" s="2"/>
      <c r="G5" s="2"/>
    </row>
    <row r="6" spans="1:7" x14ac:dyDescent="0.2">
      <c r="A6" s="29">
        <v>42436</v>
      </c>
      <c r="B6" s="2">
        <v>2016</v>
      </c>
      <c r="C6" s="2" t="s">
        <v>40</v>
      </c>
      <c r="D6" s="2">
        <v>42436</v>
      </c>
      <c r="E6" s="29"/>
      <c r="F6" s="2"/>
      <c r="G6" s="2"/>
    </row>
    <row r="7" spans="1:7" x14ac:dyDescent="0.2">
      <c r="A7" s="29">
        <v>42466</v>
      </c>
      <c r="B7" s="2">
        <v>2016</v>
      </c>
      <c r="C7" s="2" t="s">
        <v>34</v>
      </c>
      <c r="D7" s="2">
        <v>42466</v>
      </c>
      <c r="E7" s="29"/>
      <c r="F7" s="2"/>
      <c r="G7" s="2"/>
    </row>
    <row r="8" spans="1:7" x14ac:dyDescent="0.2">
      <c r="A8" s="29">
        <v>42494</v>
      </c>
      <c r="B8" s="2">
        <v>2016</v>
      </c>
      <c r="C8" s="2" t="s">
        <v>35</v>
      </c>
      <c r="D8" s="2">
        <v>42494</v>
      </c>
      <c r="E8" s="29"/>
      <c r="F8" s="2"/>
      <c r="G8" s="2"/>
    </row>
    <row r="9" spans="1:7" x14ac:dyDescent="0.2">
      <c r="A9" s="29">
        <v>42522</v>
      </c>
      <c r="B9" s="2">
        <v>2016</v>
      </c>
      <c r="C9" s="2" t="s">
        <v>36</v>
      </c>
      <c r="D9" s="2">
        <v>42522</v>
      </c>
      <c r="E9" s="29"/>
      <c r="F9" s="2"/>
      <c r="G9" s="2"/>
    </row>
    <row r="10" spans="1:7" x14ac:dyDescent="0.2">
      <c r="A10" s="29">
        <v>42545</v>
      </c>
      <c r="B10" s="2">
        <v>2016</v>
      </c>
      <c r="C10" s="2" t="s">
        <v>41</v>
      </c>
      <c r="D10" s="2">
        <v>42545</v>
      </c>
      <c r="E10" s="29"/>
      <c r="F10" s="2"/>
      <c r="G10" s="2"/>
    </row>
    <row r="11" spans="1:7" x14ac:dyDescent="0.2">
      <c r="A11" s="29">
        <v>42586</v>
      </c>
      <c r="B11" s="2">
        <v>2016</v>
      </c>
      <c r="C11" s="2" t="s">
        <v>42</v>
      </c>
      <c r="D11" s="2">
        <v>42586</v>
      </c>
      <c r="E11" s="29"/>
      <c r="F11" s="2"/>
      <c r="G11" s="2"/>
    </row>
    <row r="12" spans="1:7" x14ac:dyDescent="0.2">
      <c r="A12" s="29">
        <v>42629</v>
      </c>
      <c r="B12" s="2">
        <v>2016</v>
      </c>
      <c r="C12" s="2" t="s">
        <v>37</v>
      </c>
      <c r="D12" s="2">
        <v>42629</v>
      </c>
      <c r="E12" s="29"/>
      <c r="F12" s="2"/>
      <c r="G12" s="2"/>
    </row>
    <row r="13" spans="1:7" x14ac:dyDescent="0.2">
      <c r="A13" s="29">
        <v>42650</v>
      </c>
      <c r="B13" s="2">
        <v>2016</v>
      </c>
      <c r="C13" s="2" t="s">
        <v>38</v>
      </c>
      <c r="D13" s="2">
        <v>42650</v>
      </c>
      <c r="E13" s="29"/>
      <c r="F13" s="2"/>
      <c r="G13" s="2"/>
    </row>
    <row r="14" spans="1:7" x14ac:dyDescent="0.2">
      <c r="A14" s="29">
        <v>42671</v>
      </c>
      <c r="B14" s="2">
        <v>2016</v>
      </c>
      <c r="C14" s="2" t="s">
        <v>31</v>
      </c>
      <c r="D14" s="2">
        <v>42671</v>
      </c>
      <c r="E14" s="29"/>
      <c r="F14" s="2"/>
      <c r="G14" s="2"/>
    </row>
    <row r="15" spans="1:7" x14ac:dyDescent="0.2">
      <c r="A15" s="29">
        <v>42705</v>
      </c>
      <c r="B15" s="2">
        <v>2016</v>
      </c>
      <c r="C15" s="2" t="s">
        <v>39</v>
      </c>
      <c r="D15" s="2">
        <v>42705</v>
      </c>
    </row>
    <row r="16" spans="1:7" x14ac:dyDescent="0.2">
      <c r="A16" s="29">
        <v>42734</v>
      </c>
      <c r="B16" s="2">
        <v>2016</v>
      </c>
      <c r="C16" s="2" t="s">
        <v>32</v>
      </c>
      <c r="D16" s="2">
        <v>42734</v>
      </c>
    </row>
    <row r="17" spans="1:4" x14ac:dyDescent="0.2">
      <c r="A17" s="29">
        <v>42761</v>
      </c>
      <c r="B17" s="2">
        <v>2017</v>
      </c>
      <c r="C17" s="2" t="s">
        <v>33</v>
      </c>
      <c r="D17" s="2">
        <v>42764</v>
      </c>
    </row>
    <row r="18" spans="1:4" x14ac:dyDescent="0.2">
      <c r="A18" s="29">
        <v>42796</v>
      </c>
      <c r="B18" s="2">
        <v>2017</v>
      </c>
      <c r="C18" s="2" t="s">
        <v>40</v>
      </c>
      <c r="D18" s="2">
        <v>42796</v>
      </c>
    </row>
    <row r="19" spans="1:4" x14ac:dyDescent="0.2">
      <c r="A19" s="29">
        <v>42823</v>
      </c>
      <c r="B19" s="2">
        <v>2017</v>
      </c>
      <c r="C19" s="2" t="s">
        <v>34</v>
      </c>
      <c r="D19" s="2">
        <v>42823</v>
      </c>
    </row>
    <row r="20" spans="1:4" x14ac:dyDescent="0.2">
      <c r="A20" s="29">
        <v>42858</v>
      </c>
      <c r="B20" s="2">
        <v>2017</v>
      </c>
      <c r="C20" s="2" t="s">
        <v>35</v>
      </c>
      <c r="D20" s="2">
        <v>42858</v>
      </c>
    </row>
    <row r="21" spans="1:4" x14ac:dyDescent="0.2">
      <c r="A21" s="29">
        <v>42901</v>
      </c>
      <c r="B21" s="2">
        <v>2017</v>
      </c>
      <c r="C21" s="2" t="s">
        <v>36</v>
      </c>
      <c r="D21" s="2">
        <v>42901</v>
      </c>
    </row>
    <row r="22" spans="1:4" x14ac:dyDescent="0.2">
      <c r="A22" s="29">
        <v>42937</v>
      </c>
      <c r="B22" s="2">
        <v>2017</v>
      </c>
      <c r="C22" s="2" t="s">
        <v>41</v>
      </c>
      <c r="D22" s="2">
        <v>42937</v>
      </c>
    </row>
    <row r="23" spans="1:4" x14ac:dyDescent="0.2">
      <c r="A23" s="29">
        <v>42963</v>
      </c>
      <c r="B23" s="2">
        <v>2017</v>
      </c>
      <c r="C23" s="2" t="s">
        <v>37</v>
      </c>
      <c r="D23" s="2">
        <v>42963</v>
      </c>
    </row>
    <row r="24" spans="1:4" x14ac:dyDescent="0.2">
      <c r="A24" s="29">
        <v>42992</v>
      </c>
      <c r="B24" s="2">
        <v>2017</v>
      </c>
      <c r="C24" s="2" t="s">
        <v>38</v>
      </c>
      <c r="D24" s="2">
        <v>42992</v>
      </c>
    </row>
    <row r="25" spans="1:4" x14ac:dyDescent="0.2">
      <c r="A25" s="29">
        <v>43035</v>
      </c>
      <c r="B25" s="2">
        <v>2017</v>
      </c>
      <c r="C25" s="2" t="s">
        <v>31</v>
      </c>
      <c r="D25" s="2">
        <v>43035</v>
      </c>
    </row>
    <row r="26" spans="1:4" x14ac:dyDescent="0.2">
      <c r="A26" s="29">
        <v>43060</v>
      </c>
      <c r="B26" s="2">
        <v>2017</v>
      </c>
      <c r="C26" s="2" t="s">
        <v>39</v>
      </c>
      <c r="D26" s="2">
        <v>43060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BK1106"/>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2.75" x14ac:dyDescent="0.2"/>
  <cols>
    <col min="1" max="1" width="11.28515625" style="3" bestFit="1" customWidth="1"/>
    <col min="2" max="2" width="12.28515625" style="2" customWidth="1"/>
    <col min="3" max="3" width="12.5703125" style="1" customWidth="1"/>
    <col min="4" max="5" width="9.140625" style="2"/>
    <col min="6" max="6" width="10.140625" style="2" bestFit="1" customWidth="1"/>
    <col min="7" max="8" width="9.140625" style="2"/>
    <col min="9" max="10" width="9.140625" style="1"/>
    <col min="11" max="12" width="9.140625" style="2"/>
    <col min="13" max="14" width="9.140625" style="1"/>
    <col min="15" max="16" width="9.140625" style="2"/>
    <col min="17" max="34" width="9.140625" style="1"/>
    <col min="35" max="35" width="11" style="1" customWidth="1"/>
    <col min="36" max="16384" width="9.140625" style="1"/>
  </cols>
  <sheetData>
    <row r="1" spans="1:63" ht="38.25" x14ac:dyDescent="0.2">
      <c r="A1" s="13"/>
      <c r="B1" s="15" t="s">
        <v>165</v>
      </c>
      <c r="C1" s="15" t="s">
        <v>166</v>
      </c>
      <c r="D1" s="15" t="s">
        <v>19</v>
      </c>
      <c r="E1" s="15" t="s">
        <v>20</v>
      </c>
      <c r="F1" s="15"/>
      <c r="G1" s="1"/>
      <c r="H1" s="130">
        <v>42278</v>
      </c>
      <c r="I1" s="130"/>
      <c r="J1" s="130">
        <v>42309</v>
      </c>
      <c r="K1" s="130"/>
      <c r="L1" s="130">
        <v>42339</v>
      </c>
      <c r="M1" s="130"/>
      <c r="N1" s="130">
        <v>42370</v>
      </c>
      <c r="O1" s="130"/>
      <c r="P1" s="130">
        <v>42401</v>
      </c>
      <c r="Q1" s="130"/>
      <c r="R1" s="130">
        <v>42430</v>
      </c>
      <c r="S1" s="130"/>
      <c r="T1" s="130">
        <v>42461</v>
      </c>
      <c r="U1" s="130"/>
      <c r="V1" s="130">
        <v>42491</v>
      </c>
      <c r="W1" s="130"/>
      <c r="X1" s="130">
        <v>42522</v>
      </c>
      <c r="Y1" s="130"/>
      <c r="Z1" s="130">
        <v>42552</v>
      </c>
      <c r="AA1" s="130"/>
      <c r="AB1" s="130">
        <v>42583</v>
      </c>
      <c r="AC1" s="130"/>
      <c r="AD1" s="130">
        <v>42614</v>
      </c>
      <c r="AE1" s="130"/>
      <c r="AF1" s="130">
        <v>42644</v>
      </c>
      <c r="AG1" s="130"/>
      <c r="AH1" s="130">
        <v>42675</v>
      </c>
      <c r="AI1" s="130"/>
      <c r="AJ1" s="130">
        <v>42705</v>
      </c>
      <c r="AK1" s="130"/>
      <c r="AL1" s="130">
        <v>42736</v>
      </c>
      <c r="AM1" s="130"/>
      <c r="AN1" s="130">
        <v>42767</v>
      </c>
      <c r="AO1" s="130"/>
      <c r="AP1" s="130">
        <v>42795</v>
      </c>
      <c r="AQ1" s="130"/>
      <c r="AR1" s="130">
        <v>42826</v>
      </c>
      <c r="AS1" s="130"/>
      <c r="AT1" s="130">
        <v>42856</v>
      </c>
      <c r="AU1" s="130"/>
      <c r="AV1" s="130">
        <v>42887</v>
      </c>
      <c r="AW1" s="130"/>
      <c r="AX1" s="130">
        <v>42948</v>
      </c>
      <c r="AY1" s="130"/>
      <c r="AZ1" s="130">
        <v>42979</v>
      </c>
      <c r="BA1" s="130"/>
      <c r="BB1" s="130">
        <v>43009</v>
      </c>
      <c r="BC1" s="130"/>
      <c r="BD1" s="130">
        <v>43040</v>
      </c>
      <c r="BE1" s="130"/>
      <c r="BF1" s="130">
        <v>43101</v>
      </c>
      <c r="BG1" s="130"/>
      <c r="BH1" s="130">
        <v>43132</v>
      </c>
      <c r="BI1" s="130"/>
      <c r="BJ1" s="130">
        <v>43191</v>
      </c>
      <c r="BK1" s="130"/>
    </row>
    <row r="2" spans="1:63" x14ac:dyDescent="0.2">
      <c r="A2" s="14">
        <v>42125</v>
      </c>
      <c r="B2" s="24">
        <v>0</v>
      </c>
      <c r="C2" s="24"/>
      <c r="D2" s="24">
        <v>48</v>
      </c>
      <c r="E2" s="15"/>
      <c r="G2" s="1"/>
      <c r="H2" s="16" t="s">
        <v>0</v>
      </c>
      <c r="I2" s="16" t="s">
        <v>3</v>
      </c>
      <c r="J2" s="16" t="s">
        <v>0</v>
      </c>
      <c r="K2" s="16" t="s">
        <v>3</v>
      </c>
      <c r="L2" s="16" t="s">
        <v>0</v>
      </c>
      <c r="M2" s="16" t="s">
        <v>3</v>
      </c>
      <c r="N2" s="16" t="s">
        <v>0</v>
      </c>
      <c r="O2" s="16" t="s">
        <v>3</v>
      </c>
      <c r="P2" s="16" t="s">
        <v>0</v>
      </c>
      <c r="Q2" s="16" t="s">
        <v>3</v>
      </c>
      <c r="R2" s="16" t="s">
        <v>0</v>
      </c>
      <c r="S2" s="16" t="s">
        <v>3</v>
      </c>
      <c r="T2" s="16" t="s">
        <v>0</v>
      </c>
      <c r="U2" s="16" t="s">
        <v>3</v>
      </c>
      <c r="V2" s="16" t="s">
        <v>0</v>
      </c>
      <c r="W2" s="16" t="s">
        <v>3</v>
      </c>
      <c r="X2" s="16" t="s">
        <v>0</v>
      </c>
      <c r="Y2" s="16" t="s">
        <v>3</v>
      </c>
      <c r="Z2" s="16" t="s">
        <v>0</v>
      </c>
      <c r="AA2" s="16" t="s">
        <v>3</v>
      </c>
      <c r="AB2" s="16" t="s">
        <v>0</v>
      </c>
      <c r="AC2" s="16" t="s">
        <v>3</v>
      </c>
      <c r="AD2" s="16" t="s">
        <v>0</v>
      </c>
      <c r="AE2" s="16" t="s">
        <v>3</v>
      </c>
      <c r="AF2" s="16" t="s">
        <v>0</v>
      </c>
      <c r="AG2" s="16" t="s">
        <v>3</v>
      </c>
      <c r="AH2" s="16" t="s">
        <v>0</v>
      </c>
      <c r="AI2" s="16" t="s">
        <v>3</v>
      </c>
      <c r="AJ2" s="16" t="s">
        <v>0</v>
      </c>
      <c r="AK2" s="16" t="s">
        <v>3</v>
      </c>
      <c r="AL2" s="16" t="s">
        <v>0</v>
      </c>
      <c r="AM2" s="16" t="s">
        <v>3</v>
      </c>
      <c r="AN2" s="16" t="s">
        <v>0</v>
      </c>
      <c r="AO2" s="16" t="s">
        <v>3</v>
      </c>
      <c r="AP2" s="16" t="s">
        <v>0</v>
      </c>
      <c r="AQ2" s="16" t="s">
        <v>3</v>
      </c>
      <c r="AR2" s="16" t="s">
        <v>0</v>
      </c>
      <c r="AS2" s="16" t="s">
        <v>3</v>
      </c>
      <c r="AT2" s="16" t="s">
        <v>0</v>
      </c>
      <c r="AU2" s="16" t="s">
        <v>3</v>
      </c>
      <c r="AV2" s="16" t="s">
        <v>0</v>
      </c>
      <c r="AW2" s="16" t="s">
        <v>3</v>
      </c>
      <c r="AX2" s="16" t="s">
        <v>0</v>
      </c>
      <c r="AY2" s="16" t="s">
        <v>3</v>
      </c>
      <c r="AZ2" s="16" t="s">
        <v>0</v>
      </c>
      <c r="BA2" s="16" t="s">
        <v>3</v>
      </c>
      <c r="BB2" s="16" t="s">
        <v>0</v>
      </c>
      <c r="BC2" s="16" t="s">
        <v>3</v>
      </c>
      <c r="BD2" s="16" t="s">
        <v>0</v>
      </c>
      <c r="BE2" s="16" t="s">
        <v>3</v>
      </c>
      <c r="BF2" s="16" t="s">
        <v>0</v>
      </c>
      <c r="BG2" s="16" t="s">
        <v>3</v>
      </c>
      <c r="BH2" s="16" t="s">
        <v>0</v>
      </c>
      <c r="BI2" s="16" t="s">
        <v>3</v>
      </c>
      <c r="BJ2" s="16" t="s">
        <v>0</v>
      </c>
      <c r="BK2" s="16" t="s">
        <v>3</v>
      </c>
    </row>
    <row r="3" spans="1:63" x14ac:dyDescent="0.2">
      <c r="A3" s="14">
        <v>42126</v>
      </c>
      <c r="B3" s="24">
        <v>0</v>
      </c>
      <c r="C3" s="24"/>
      <c r="D3" s="24">
        <v>47</v>
      </c>
      <c r="E3" s="15"/>
      <c r="G3" s="9" t="s">
        <v>13</v>
      </c>
      <c r="H3" s="4">
        <f>B183</f>
        <v>1.07</v>
      </c>
      <c r="I3" s="4">
        <f>C183</f>
        <v>0.7</v>
      </c>
      <c r="J3" s="4">
        <f>B248</f>
        <v>0</v>
      </c>
      <c r="K3" s="4">
        <f>C248</f>
        <v>0</v>
      </c>
      <c r="L3" s="4">
        <f>B274</f>
        <v>0</v>
      </c>
      <c r="M3" s="4">
        <f>C274</f>
        <v>0</v>
      </c>
      <c r="N3" s="4">
        <f>B304</f>
        <v>0</v>
      </c>
      <c r="O3" s="4">
        <f>C304</f>
        <v>0</v>
      </c>
      <c r="P3" s="4">
        <f>B342</f>
        <v>0.16</v>
      </c>
      <c r="Q3" s="4">
        <f>C342</f>
        <v>0</v>
      </c>
      <c r="R3" s="4">
        <f>B372</f>
        <v>0.36</v>
      </c>
      <c r="S3" s="4">
        <f>C372</f>
        <v>0.02</v>
      </c>
      <c r="T3" s="4">
        <f>B400</f>
        <v>0</v>
      </c>
      <c r="U3" s="4">
        <f>C400</f>
        <v>0</v>
      </c>
      <c r="V3" s="4">
        <f>B428</f>
        <v>0</v>
      </c>
      <c r="W3" s="4">
        <f>C428</f>
        <v>0</v>
      </c>
      <c r="X3" s="4">
        <f>B451</f>
        <v>0.1</v>
      </c>
      <c r="Y3" s="4">
        <f>C451</f>
        <v>0.8</v>
      </c>
      <c r="Z3" s="4">
        <f>B492</f>
        <v>0</v>
      </c>
      <c r="AA3" s="4">
        <f>C492</f>
        <v>0</v>
      </c>
      <c r="AB3" s="4">
        <f>B505</f>
        <v>0.03</v>
      </c>
      <c r="AC3" s="4">
        <f>C505</f>
        <v>0</v>
      </c>
      <c r="AD3" s="4">
        <f>B527</f>
        <v>0</v>
      </c>
      <c r="AE3" s="4">
        <f>C527</f>
        <v>0</v>
      </c>
      <c r="AF3" s="4">
        <f>B547</f>
        <v>0.15</v>
      </c>
      <c r="AG3" s="4">
        <f>C547</f>
        <v>0.99</v>
      </c>
      <c r="AH3" s="4">
        <f>B581</f>
        <v>1.82</v>
      </c>
      <c r="AI3" s="4">
        <f>C581</f>
        <v>0.36</v>
      </c>
      <c r="AJ3" s="4">
        <f>B610</f>
        <v>0.25</v>
      </c>
      <c r="AK3" s="4">
        <f>C610</f>
        <v>0.94</v>
      </c>
      <c r="AL3" s="4">
        <f>B641</f>
        <v>0</v>
      </c>
      <c r="AM3" s="4">
        <f>C641</f>
        <v>0</v>
      </c>
      <c r="AN3" s="4">
        <f>B673</f>
        <v>0</v>
      </c>
      <c r="AO3" s="4">
        <f>C673</f>
        <v>7.0000000000000007E-2</v>
      </c>
      <c r="AP3" s="4">
        <f>B699</f>
        <v>0.1</v>
      </c>
      <c r="AQ3" s="4">
        <f>C699</f>
        <v>0.42</v>
      </c>
      <c r="AR3" s="4">
        <f>B734</f>
        <v>0.56000000000000005</v>
      </c>
      <c r="AS3" s="4">
        <f>C734</f>
        <v>0.54</v>
      </c>
      <c r="AT3" s="4">
        <f>B777</f>
        <v>0.01</v>
      </c>
      <c r="AU3" s="4">
        <f>C777</f>
        <v>0</v>
      </c>
      <c r="AV3" s="4">
        <f>B813</f>
        <v>0</v>
      </c>
      <c r="AW3" s="4">
        <f>C813</f>
        <v>0</v>
      </c>
      <c r="AX3" s="4">
        <f>B839</f>
        <v>0.1</v>
      </c>
      <c r="AY3" s="4">
        <f>C839</f>
        <v>0</v>
      </c>
      <c r="AZ3" s="4">
        <f>B868</f>
        <v>0</v>
      </c>
      <c r="BA3" s="4">
        <f>C868</f>
        <v>0</v>
      </c>
      <c r="BB3" s="4">
        <f>B912</f>
        <v>0.05</v>
      </c>
      <c r="BC3" s="4">
        <f>C912</f>
        <v>0.36</v>
      </c>
      <c r="BD3" s="4">
        <f>B937</f>
        <v>0</v>
      </c>
      <c r="BE3" s="4">
        <f>C937</f>
        <v>0</v>
      </c>
      <c r="BF3" s="4">
        <f>B980</f>
        <v>0</v>
      </c>
      <c r="BG3" s="4">
        <f>C980</f>
        <v>0</v>
      </c>
      <c r="BH3" s="4">
        <f>B1022</f>
        <v>0</v>
      </c>
      <c r="BI3" s="4">
        <f>C1022</f>
        <v>0</v>
      </c>
      <c r="BJ3" s="4">
        <f>B1070</f>
        <v>0</v>
      </c>
      <c r="BK3" s="4">
        <f>C1070</f>
        <v>0.2</v>
      </c>
    </row>
    <row r="4" spans="1:63" x14ac:dyDescent="0.2">
      <c r="A4" s="14">
        <v>42127</v>
      </c>
      <c r="B4" s="24">
        <v>0</v>
      </c>
      <c r="C4" s="24"/>
      <c r="D4" s="24">
        <v>50.5</v>
      </c>
      <c r="E4" s="15"/>
      <c r="G4" s="9" t="s">
        <v>14</v>
      </c>
      <c r="H4" s="4">
        <f>B183+B182</f>
        <v>1.67</v>
      </c>
      <c r="I4" s="4">
        <f>C183+C182</f>
        <v>1.49</v>
      </c>
      <c r="J4" s="4">
        <f>B248+B247</f>
        <v>0</v>
      </c>
      <c r="K4" s="4">
        <f>C248+C247</f>
        <v>0</v>
      </c>
      <c r="L4" s="4">
        <f>B274+B273</f>
        <v>0</v>
      </c>
      <c r="M4" s="4">
        <f>C274+C273</f>
        <v>0</v>
      </c>
      <c r="N4" s="4">
        <f>B304+B303</f>
        <v>0</v>
      </c>
      <c r="O4" s="4">
        <f>C304+C303</f>
        <v>0</v>
      </c>
      <c r="P4" s="4">
        <f>B342+B341</f>
        <v>0.67</v>
      </c>
      <c r="Q4" s="4">
        <f>C342+C341</f>
        <v>0.67</v>
      </c>
      <c r="R4" s="4">
        <f>B372+B371</f>
        <v>0.36</v>
      </c>
      <c r="S4" s="4">
        <f>C372+C371</f>
        <v>0.31</v>
      </c>
      <c r="T4" s="4">
        <f>B400+B399</f>
        <v>0</v>
      </c>
      <c r="U4" s="4">
        <f>C400+C399</f>
        <v>0</v>
      </c>
      <c r="V4" s="4">
        <f>B428+B427</f>
        <v>0.23</v>
      </c>
      <c r="W4" s="4">
        <f>C428+C427</f>
        <v>0.04</v>
      </c>
      <c r="X4" s="4">
        <f>B451+B450</f>
        <v>0.1</v>
      </c>
      <c r="Y4" s="4">
        <f>C451+C450</f>
        <v>1.71</v>
      </c>
      <c r="Z4" s="4">
        <f>B492+B491</f>
        <v>0.67</v>
      </c>
      <c r="AA4" s="4">
        <f>C492+C491</f>
        <v>0.49</v>
      </c>
      <c r="AB4" s="4">
        <f>B504 +B505</f>
        <v>0.03</v>
      </c>
      <c r="AC4" s="4">
        <f>C504 +C505</f>
        <v>7.0000000000000007E-2</v>
      </c>
      <c r="AD4" s="4">
        <f>B526+B527</f>
        <v>0</v>
      </c>
      <c r="AE4" s="4">
        <f>C526+C527</f>
        <v>0</v>
      </c>
      <c r="AF4" s="4">
        <f>B546+B547</f>
        <v>0.15</v>
      </c>
      <c r="AG4" s="4">
        <f>C546+C547</f>
        <v>0.99</v>
      </c>
      <c r="AH4" s="4">
        <f>B580+B581</f>
        <v>2.2000000000000002</v>
      </c>
      <c r="AI4" s="4">
        <f>C580+C581</f>
        <v>1.94</v>
      </c>
      <c r="AJ4" s="4">
        <f>B609+B610</f>
        <v>0.25</v>
      </c>
      <c r="AK4" s="4">
        <f>C609+C610</f>
        <v>0.94</v>
      </c>
      <c r="AL4" s="4">
        <f>B640+B641</f>
        <v>0</v>
      </c>
      <c r="AM4" s="4">
        <f>C640+C641</f>
        <v>0</v>
      </c>
      <c r="AN4" s="4">
        <f>B672+B673</f>
        <v>0.2</v>
      </c>
      <c r="AO4" s="4">
        <f>C672+C673</f>
        <v>0.12000000000000001</v>
      </c>
      <c r="AP4" s="4">
        <f>B698+B699</f>
        <v>0.35</v>
      </c>
      <c r="AQ4" s="4">
        <f>C698+C699</f>
        <v>0.43</v>
      </c>
      <c r="AR4" s="4">
        <f>B733+B734</f>
        <v>0.58000000000000007</v>
      </c>
      <c r="AS4" s="4">
        <f>C733+C734</f>
        <v>0.54</v>
      </c>
      <c r="AT4" s="4">
        <f>B776+B777</f>
        <v>0.01</v>
      </c>
      <c r="AU4" s="4">
        <f>C776+C777</f>
        <v>0</v>
      </c>
      <c r="AV4" s="4">
        <f>B812+B813</f>
        <v>0</v>
      </c>
      <c r="AW4" s="4">
        <f>C812+C813</f>
        <v>0.19</v>
      </c>
      <c r="AX4" s="4">
        <f>B838+B839</f>
        <v>0.1</v>
      </c>
      <c r="AY4" s="4">
        <f>C838+C839</f>
        <v>0</v>
      </c>
      <c r="AZ4" s="4">
        <f>B867+B868</f>
        <v>0</v>
      </c>
      <c r="BA4" s="4">
        <f>C867+C868</f>
        <v>0</v>
      </c>
      <c r="BB4" s="4">
        <f>B912+B911</f>
        <v>1.53</v>
      </c>
      <c r="BC4" s="4">
        <f>C912+C911</f>
        <v>1.1099999999999999</v>
      </c>
      <c r="BD4" s="4">
        <f>B937+B936</f>
        <v>0</v>
      </c>
      <c r="BE4" s="4">
        <f>C937+C936</f>
        <v>0.19</v>
      </c>
      <c r="BF4" s="4">
        <f>B979+B980</f>
        <v>0</v>
      </c>
      <c r="BG4" s="4">
        <f>C979+C980</f>
        <v>0</v>
      </c>
      <c r="BH4" s="4">
        <f>B1022+B1021</f>
        <v>0</v>
      </c>
      <c r="BI4" s="4">
        <f>C1022+C1021</f>
        <v>0</v>
      </c>
      <c r="BJ4" s="4">
        <f>B1070+B1069</f>
        <v>0</v>
      </c>
      <c r="BK4" s="4">
        <f>C1070+C1069</f>
        <v>0.2</v>
      </c>
    </row>
    <row r="5" spans="1:63" x14ac:dyDescent="0.2">
      <c r="A5" s="14">
        <v>42128</v>
      </c>
      <c r="B5" s="24">
        <v>0</v>
      </c>
      <c r="C5" s="24"/>
      <c r="D5" s="24">
        <v>56.5</v>
      </c>
      <c r="E5" s="15"/>
      <c r="G5" s="9" t="s">
        <v>43</v>
      </c>
      <c r="H5" s="4">
        <f>SUM(B153:B183)</f>
        <v>6.839999999999999</v>
      </c>
      <c r="I5" s="4">
        <f>SUM(C153:C183)</f>
        <v>4.46</v>
      </c>
      <c r="J5" s="4">
        <f>SUM(B218:B248)</f>
        <v>5.9899999999999993</v>
      </c>
      <c r="K5" s="4">
        <f>SUM(C218:C248)</f>
        <v>4.4000000000000004</v>
      </c>
      <c r="L5" s="4">
        <f>SUM(B244:B274)</f>
        <v>4.1400000000000006</v>
      </c>
      <c r="M5" s="4">
        <f>SUM(C244:C274)</f>
        <v>3.9500000000000006</v>
      </c>
      <c r="N5" s="4">
        <f>SUM(B274:B304)</f>
        <v>5.92</v>
      </c>
      <c r="O5" s="4">
        <f>SUM(C274:C304)</f>
        <v>5.32</v>
      </c>
      <c r="P5" s="4">
        <f>SUM(B312:B342)</f>
        <v>5.14</v>
      </c>
      <c r="Q5" s="4">
        <f>SUM(C312:C342)</f>
        <v>4.26</v>
      </c>
      <c r="R5" s="4">
        <f>SUM(B342:B372)</f>
        <v>3.4000000000000004</v>
      </c>
      <c r="S5" s="4">
        <f>SUM(C342:C372)</f>
        <v>2.9</v>
      </c>
      <c r="T5" s="4">
        <f>SUM(B370:B400)</f>
        <v>3.1300000000000003</v>
      </c>
      <c r="U5" s="4">
        <f>SUM(C370:C400)</f>
        <v>2.9299999999999997</v>
      </c>
      <c r="V5" s="4">
        <f>SUM(B398:B428)</f>
        <v>1.6099999999999999</v>
      </c>
      <c r="W5" s="4">
        <f>SUM(C398:C428)</f>
        <v>1.05</v>
      </c>
      <c r="X5" s="4">
        <f>SUM(B421:B451)</f>
        <v>1.79</v>
      </c>
      <c r="Y5" s="4">
        <f>SUM(C421:C451)</f>
        <v>3.99</v>
      </c>
      <c r="Z5" s="4">
        <f>SUM(B462:B492)</f>
        <v>1.8199999999999998</v>
      </c>
      <c r="AA5" s="4">
        <f>SUM(C462:C492)</f>
        <v>2.25</v>
      </c>
      <c r="AB5" s="4">
        <f>SUM(B475:B505)</f>
        <v>2.4499999999999997</v>
      </c>
      <c r="AC5" s="4">
        <f>SUM(C475:C505)</f>
        <v>1.49</v>
      </c>
      <c r="AD5" s="4">
        <f>SUM(B497:B527)</f>
        <v>2.9899999999999998</v>
      </c>
      <c r="AE5" s="4">
        <f>SUM(C497:C527)</f>
        <v>2.63</v>
      </c>
      <c r="AF5" s="4">
        <f>SUM(B517:B547)</f>
        <v>4.58</v>
      </c>
      <c r="AG5" s="4">
        <f>SUM(C517:C547)</f>
        <v>4.96</v>
      </c>
      <c r="AH5" s="4">
        <f>SUM(B551:B581)</f>
        <v>4.91</v>
      </c>
      <c r="AI5" s="4">
        <f>SUM(C551:C581)</f>
        <v>3.46</v>
      </c>
      <c r="AJ5" s="4">
        <f>SUM(B580:B610)</f>
        <v>5.52</v>
      </c>
      <c r="AK5" s="4">
        <f>SUM(C580:C610)</f>
        <v>5.0599999999999987</v>
      </c>
      <c r="AL5" s="4">
        <f>SUM(B611:B641)</f>
        <v>6.2600000000000007</v>
      </c>
      <c r="AM5" s="4">
        <f>SUM(C611:C641)</f>
        <v>4.8199999999999994</v>
      </c>
      <c r="AN5" s="4">
        <f>SUM(B643:B673)</f>
        <v>2.8400000000000007</v>
      </c>
      <c r="AO5" s="4">
        <f>SUM(C643:C673)</f>
        <v>2.4999999999999996</v>
      </c>
      <c r="AP5" s="4">
        <f>SUM(B669:B699)</f>
        <v>3.85</v>
      </c>
      <c r="AQ5" s="4">
        <f>SUM(C669:C699)</f>
        <v>2.5099999999999998</v>
      </c>
      <c r="AR5" s="4">
        <f>SUM(B704:B734)</f>
        <v>7.3699999999999992</v>
      </c>
      <c r="AS5" s="4">
        <f>SUM(C704:C734)</f>
        <v>6.4499999999999993</v>
      </c>
      <c r="AT5" s="4">
        <f>SUM(B747:B777)</f>
        <v>3.6299999999999994</v>
      </c>
      <c r="AU5" s="4">
        <f>SUM(C747:C777)</f>
        <v>4.1399999999999997</v>
      </c>
      <c r="AV5" s="4">
        <f>SUM(B783:B813)</f>
        <v>4.0999999999999996</v>
      </c>
      <c r="AW5" s="4">
        <f>SUM(C783:C813)</f>
        <v>4.34</v>
      </c>
      <c r="AX5" s="4">
        <f>SUM(B809:B839)</f>
        <v>1.6300000000000003</v>
      </c>
      <c r="AY5" s="4">
        <f>SUM(C809:C839)</f>
        <v>1.65</v>
      </c>
      <c r="AZ5" s="4">
        <f>SUM(B838:B868)</f>
        <v>3.0499999999999994</v>
      </c>
      <c r="BA5" s="4">
        <f>SUM(C838:C868)</f>
        <v>1.71</v>
      </c>
      <c r="BB5" s="4">
        <f>SUM(B882:B912)</f>
        <v>5.919999999999999</v>
      </c>
      <c r="BC5" s="4">
        <f>SUM(C882:C912)</f>
        <v>3.2499999999999996</v>
      </c>
      <c r="BD5" s="4">
        <f>SUM(B907:B937)</f>
        <v>8.36</v>
      </c>
      <c r="BE5" s="4">
        <f>SUM(C907:C937)</f>
        <v>6.73</v>
      </c>
      <c r="BF5" s="4">
        <f>SUM(B950:B980)</f>
        <v>2.85</v>
      </c>
      <c r="BG5" s="4">
        <f>SUM(C950:C980)</f>
        <v>2.5300000000000002</v>
      </c>
      <c r="BH5" s="4">
        <f>SUM(B992:B1022)</f>
        <v>6.09</v>
      </c>
      <c r="BI5" s="4">
        <f>SUM(C992:C1022)</f>
        <v>5.26</v>
      </c>
      <c r="BJ5" s="4">
        <f>SUM(B1040:B1070)</f>
        <v>2.71</v>
      </c>
      <c r="BK5" s="4">
        <f>SUM(C1040:C1070)</f>
        <v>3.12</v>
      </c>
    </row>
    <row r="6" spans="1:63" x14ac:dyDescent="0.2">
      <c r="A6" s="14">
        <v>42129</v>
      </c>
      <c r="B6" s="24">
        <v>0</v>
      </c>
      <c r="C6" s="24"/>
      <c r="D6" s="24">
        <v>67</v>
      </c>
      <c r="E6" s="15"/>
      <c r="G6" s="9" t="s">
        <v>44</v>
      </c>
      <c r="H6" s="4">
        <f>SUM(B93:B183)</f>
        <v>11.74</v>
      </c>
      <c r="I6" s="4">
        <f>SUM(C93:C183)</f>
        <v>6.3499999999999988</v>
      </c>
      <c r="J6" s="4">
        <f>SUM(B158:B248)</f>
        <v>11.99</v>
      </c>
      <c r="K6" s="4">
        <f>SUM(C158:C248)</f>
        <v>9.61</v>
      </c>
      <c r="L6" s="4">
        <f>SUM(B184:B274)</f>
        <v>12.590000000000002</v>
      </c>
      <c r="M6" s="4">
        <f>SUM(C184:C274)</f>
        <v>10.45</v>
      </c>
      <c r="N6" s="4">
        <f>SUM(B214:B304)</f>
        <v>15.510000000000002</v>
      </c>
      <c r="O6" s="4">
        <f>SUM(C214:C304)</f>
        <v>13.149999999999997</v>
      </c>
      <c r="P6" s="4">
        <f>SUM(B252:B342)</f>
        <v>14.599999999999994</v>
      </c>
      <c r="Q6" s="4">
        <f>SUM(C252:C342)</f>
        <v>12.899999999999997</v>
      </c>
      <c r="R6" s="4">
        <f>SUM(B282:B372)</f>
        <v>13.18</v>
      </c>
      <c r="S6" s="4">
        <f>SUM(C282:C372)</f>
        <v>11.64</v>
      </c>
      <c r="T6" s="4">
        <f>SUM(B310:B400)</f>
        <v>10.819999999999997</v>
      </c>
      <c r="U6" s="4">
        <f>SUM(C310:C400)</f>
        <v>9.4799999999999969</v>
      </c>
      <c r="V6" s="4">
        <f>SUM(B338:B428)</f>
        <v>9.2099999999999973</v>
      </c>
      <c r="W6" s="4">
        <f>SUM(C338:C428)</f>
        <v>8.139999999999997</v>
      </c>
      <c r="X6" s="4">
        <f>SUM(B361:B451)</f>
        <v>6.8700000000000019</v>
      </c>
      <c r="Y6" s="4">
        <f>SUM(C361:C451)</f>
        <v>8.15</v>
      </c>
      <c r="Z6" s="4">
        <f>SUM(B402:B492)</f>
        <v>5.8999999999999986</v>
      </c>
      <c r="AA6" s="4">
        <f>SUM(C402:C492)</f>
        <v>8.19</v>
      </c>
      <c r="AB6" s="4">
        <f>SUM(B415:B505)</f>
        <v>6.3900000000000015</v>
      </c>
      <c r="AC6" s="4">
        <f>SUM(C415:C505)</f>
        <v>7.7</v>
      </c>
      <c r="AD6" s="4">
        <f>SUM(B437:B527)</f>
        <v>6.9500000000000011</v>
      </c>
      <c r="AE6" s="4">
        <f>SUM(C437:C527)</f>
        <v>9.120000000000001</v>
      </c>
      <c r="AF6" s="4">
        <f>SUM(B457:B547)</f>
        <v>9.6699999999999964</v>
      </c>
      <c r="AG6" s="4">
        <f>SUM(C457:C547)</f>
        <v>9.7799999999999976</v>
      </c>
      <c r="AH6" s="4">
        <f>SUM(B491:B581)</f>
        <v>13.800000000000002</v>
      </c>
      <c r="AI6" s="4">
        <f>SUM(C491:C581)</f>
        <v>11.03</v>
      </c>
      <c r="AJ6" s="4">
        <f>SUM(B520:B610)</f>
        <v>13.570000000000002</v>
      </c>
      <c r="AK6" s="4">
        <f>SUM(C520:C610)</f>
        <v>11.949999999999998</v>
      </c>
      <c r="AL6" s="4">
        <f>SUM(B551:B641)</f>
        <v>14.49</v>
      </c>
      <c r="AM6" s="4">
        <f>SUM(C551:C641)</f>
        <v>11.399999999999995</v>
      </c>
      <c r="AN6" s="4">
        <f>SUM(B583:B673)</f>
        <v>12.009999999999994</v>
      </c>
      <c r="AO6" s="4">
        <f>SUM(C583:C673)</f>
        <v>10.25</v>
      </c>
      <c r="AP6" s="4">
        <f>SUM(B609:B699)</f>
        <v>12.92</v>
      </c>
      <c r="AQ6" s="4">
        <f>SUM(C609:C699)</f>
        <v>10.629999999999997</v>
      </c>
      <c r="AR6" s="4">
        <f>SUM(B644:B734)</f>
        <v>16.39</v>
      </c>
      <c r="AS6" s="4">
        <f>SUM(C644:C734)</f>
        <v>13.16</v>
      </c>
      <c r="AT6" s="4">
        <f>SUM(B687:B777)</f>
        <v>17.230000000000004</v>
      </c>
      <c r="AU6" s="4">
        <f>SUM(C687:C777)</f>
        <v>17.129999999999995</v>
      </c>
      <c r="AV6" s="4">
        <f>SUM(B723:B813)</f>
        <v>16.190000000000001</v>
      </c>
      <c r="AW6" s="4">
        <f>SUM(C723:C813)</f>
        <v>18.099999999999998</v>
      </c>
      <c r="AX6" s="4">
        <f>SUM(B749:B839)</f>
        <v>10.149999999999995</v>
      </c>
      <c r="AY6" s="4">
        <f>SUM(C749:C839)</f>
        <v>11.379999999999997</v>
      </c>
      <c r="AZ6" s="4">
        <f>SUM(B778:B868)</f>
        <v>9.58</v>
      </c>
      <c r="BA6" s="4">
        <f>SUM(C778:C868)</f>
        <v>9.4499999999999993</v>
      </c>
      <c r="BB6" s="4">
        <f>SUM(B822:B912)</f>
        <v>10.34</v>
      </c>
      <c r="BC6" s="4">
        <f>SUM(C822:C912)</f>
        <v>6.3900000000000006</v>
      </c>
      <c r="BD6" s="4">
        <f>SUM(B847:B937)</f>
        <v>14.39</v>
      </c>
      <c r="BE6" s="4">
        <f>SUM(C847:C937)</f>
        <v>10.019999999999996</v>
      </c>
      <c r="BF6" s="4">
        <f>SUM(B890:B980)</f>
        <v>14.17</v>
      </c>
      <c r="BG6" s="4">
        <f>SUM(C890:C980)</f>
        <v>11.12</v>
      </c>
      <c r="BH6" s="4">
        <f>SUM(B932:B1022)</f>
        <v>16.189999999999998</v>
      </c>
      <c r="BI6" s="4">
        <f>SUM(C932:C1022)</f>
        <v>14.129999999999997</v>
      </c>
      <c r="BJ6" s="4">
        <f>SUM(B980:B1070)</f>
        <v>16.04</v>
      </c>
      <c r="BK6" s="4">
        <f>SUM(C980:C1070)</f>
        <v>15.309999999999999</v>
      </c>
    </row>
    <row r="7" spans="1:63" x14ac:dyDescent="0.2">
      <c r="A7" s="14">
        <v>42130</v>
      </c>
      <c r="B7" s="24">
        <v>0</v>
      </c>
      <c r="C7" s="24"/>
      <c r="D7" s="24">
        <v>63.5</v>
      </c>
      <c r="E7" s="15"/>
      <c r="G7" s="9" t="s">
        <v>45</v>
      </c>
      <c r="H7" s="4">
        <f>SUM(B2:B183)</f>
        <v>21.819999999999997</v>
      </c>
      <c r="I7" s="4">
        <f>SUM(C2:C183)</f>
        <v>16.109999999999996</v>
      </c>
      <c r="J7" s="4">
        <f>SUM(B68:B248)</f>
        <v>23.49</v>
      </c>
      <c r="K7" s="4">
        <f>SUM(C68:C248)</f>
        <v>16.52</v>
      </c>
      <c r="L7" s="4">
        <f>SUM(B94:B274)</f>
        <v>24.039999999999996</v>
      </c>
      <c r="M7" s="4">
        <f>SUM(C94:C274)</f>
        <v>16.740000000000002</v>
      </c>
      <c r="N7" s="4">
        <f>SUM(B124:B304)</f>
        <v>26.95</v>
      </c>
      <c r="O7" s="4">
        <f>SUM(C124:C304)</f>
        <v>21.48</v>
      </c>
      <c r="P7" s="4">
        <f>SUM(B155:B342)</f>
        <v>28.27000000000001</v>
      </c>
      <c r="Q7" s="4">
        <f>SUM(C155:C342)</f>
        <v>23.119999999999994</v>
      </c>
      <c r="R7" s="4">
        <f>SUM(B192:B372)</f>
        <v>27.000000000000007</v>
      </c>
      <c r="S7" s="4">
        <f>SUM(C192:C372)</f>
        <v>23.22</v>
      </c>
      <c r="T7" s="4">
        <f>SUM(B220:B400)</f>
        <v>26.190000000000005</v>
      </c>
      <c r="U7" s="4">
        <f>SUM(C220:C400)</f>
        <v>22.52</v>
      </c>
      <c r="V7" s="4">
        <f>SUM(B248:B428)</f>
        <v>21.849999999999994</v>
      </c>
      <c r="W7" s="4">
        <f>SUM(C248:C428)</f>
        <v>19.169999999999998</v>
      </c>
      <c r="X7" s="4">
        <f>SUM(B271:B451)</f>
        <v>20.09</v>
      </c>
      <c r="Y7" s="4">
        <f>SUM(C271:C451)</f>
        <v>19.920000000000002</v>
      </c>
      <c r="Z7" s="4">
        <f>SUM(B312:B492)</f>
        <v>16.679999999999996</v>
      </c>
      <c r="AA7" s="4">
        <f>SUM(C312:C492)</f>
        <v>17.679999999999993</v>
      </c>
      <c r="AB7" s="4">
        <f>SUM(B325:B505)</f>
        <v>15.339999999999995</v>
      </c>
      <c r="AC7" s="4">
        <f>SUM(C325:C505)</f>
        <v>16.139999999999997</v>
      </c>
      <c r="AD7" s="4">
        <f>SUM(B347:B527)</f>
        <v>13.809999999999999</v>
      </c>
      <c r="AE7" s="4">
        <f>SUM(C347:C527)</f>
        <v>14.77</v>
      </c>
      <c r="AF7" s="4">
        <f>SUM(B367:B547)</f>
        <v>16.199999999999996</v>
      </c>
      <c r="AG7" s="4">
        <f>SUM(C367:C547)</f>
        <v>17.79</v>
      </c>
      <c r="AH7" s="4">
        <f>SUM(B401:B581)</f>
        <v>19.029999999999998</v>
      </c>
      <c r="AI7" s="4">
        <f>SUM(C401:C581)</f>
        <v>18.740000000000002</v>
      </c>
      <c r="AJ7" s="4">
        <f>SUM(B430:B610)</f>
        <v>20.740000000000002</v>
      </c>
      <c r="AK7" s="4">
        <f>SUM(C430:C610)</f>
        <v>20.490000000000009</v>
      </c>
      <c r="AL7" s="4">
        <f>SUM(B461:B641)</f>
        <v>24.790000000000006</v>
      </c>
      <c r="AM7" s="4">
        <f>SUM(C461:C641)</f>
        <v>21.259999999999994</v>
      </c>
      <c r="AN7" s="4">
        <f>SUM(B493:B673)</f>
        <v>25.55</v>
      </c>
      <c r="AO7" s="4">
        <f>SUM(C493:C673)</f>
        <v>20.979999999999997</v>
      </c>
      <c r="AP7" s="4">
        <f>SUM(B519:B699)</f>
        <v>26.240000000000002</v>
      </c>
      <c r="AQ7" s="4">
        <f>SUM(C519:C699)</f>
        <v>21.639999999999997</v>
      </c>
      <c r="AR7" s="4">
        <f>SUM(B554:B734)</f>
        <v>30.180000000000003</v>
      </c>
      <c r="AS7" s="4">
        <f>SUM(C554:C734)</f>
        <v>24.719999999999995</v>
      </c>
      <c r="AT7" s="4">
        <f>SUM(B597:B777)</f>
        <v>31.4</v>
      </c>
      <c r="AU7" s="4">
        <f>SUM(C597:C777)</f>
        <v>28.58</v>
      </c>
      <c r="AV7" s="4">
        <f>SUM(B633:B813)</f>
        <v>30.57</v>
      </c>
      <c r="AW7" s="4">
        <f>SUM(C633:C813)</f>
        <v>29.939999999999998</v>
      </c>
      <c r="AX7" s="4">
        <f>SUM(B659:B839)</f>
        <v>27.36000000000001</v>
      </c>
      <c r="AY7" s="4">
        <f>SUM(C659:C839)</f>
        <v>27.07</v>
      </c>
      <c r="AZ7" s="4">
        <f>SUM(B688:B868)</f>
        <v>26.810000000000016</v>
      </c>
      <c r="BA7" s="4">
        <f>SUM(C688:C868)</f>
        <v>26.580000000000002</v>
      </c>
      <c r="BB7" s="4">
        <f>SUM(B732:B912)</f>
        <v>23.429999999999996</v>
      </c>
      <c r="BC7" s="4">
        <f>SUM(C732:C912)</f>
        <v>22.289999999999996</v>
      </c>
      <c r="BD7" s="4">
        <f>SUM(B757:B937)</f>
        <v>24.3</v>
      </c>
      <c r="BE7" s="4">
        <f>SUM(C757:C937)</f>
        <v>21.150000000000002</v>
      </c>
      <c r="BF7" s="4">
        <f>SUM(B800:B980)</f>
        <v>23.520000000000007</v>
      </c>
      <c r="BG7" s="4">
        <f>SUM(C800:C980)</f>
        <v>18.400000000000002</v>
      </c>
      <c r="BH7" s="4">
        <f>SUM(B842:B1022)</f>
        <v>29.840000000000007</v>
      </c>
      <c r="BI7" s="4">
        <f>SUM(C842:C1022)</f>
        <v>23.500000000000004</v>
      </c>
      <c r="BJ7" s="4">
        <f>SUM(B890:B1070)</f>
        <v>30.21</v>
      </c>
      <c r="BK7" s="4">
        <f>SUM(C890:C1070)</f>
        <v>26.430000000000007</v>
      </c>
    </row>
    <row r="8" spans="1:63" x14ac:dyDescent="0.2">
      <c r="A8" s="14">
        <v>42131</v>
      </c>
      <c r="B8" s="24">
        <v>0</v>
      </c>
      <c r="C8" s="24"/>
      <c r="D8" s="24">
        <v>58</v>
      </c>
      <c r="E8" s="15"/>
      <c r="G8" s="9"/>
      <c r="H8" s="4"/>
      <c r="I8" s="4"/>
      <c r="J8" s="4"/>
      <c r="K8" s="4"/>
      <c r="L8" s="4"/>
      <c r="M8" s="4"/>
      <c r="N8" s="4"/>
      <c r="O8" s="4"/>
      <c r="P8" s="4"/>
      <c r="Q8" s="4"/>
      <c r="R8" s="7"/>
      <c r="S8" s="7"/>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row>
    <row r="9" spans="1:63" x14ac:dyDescent="0.2">
      <c r="A9" s="14">
        <v>42132</v>
      </c>
      <c r="B9" s="24">
        <v>0</v>
      </c>
      <c r="C9" s="24"/>
      <c r="D9" s="24">
        <v>62.5</v>
      </c>
      <c r="E9" s="15"/>
      <c r="G9" s="9"/>
      <c r="I9" s="2"/>
      <c r="J9" s="2"/>
      <c r="M9" s="2"/>
      <c r="N9" s="2"/>
      <c r="Q9" s="2"/>
    </row>
    <row r="10" spans="1:63" x14ac:dyDescent="0.2">
      <c r="A10" s="14">
        <v>42133</v>
      </c>
      <c r="B10" s="24">
        <v>0</v>
      </c>
      <c r="C10" s="24"/>
      <c r="D10" s="24">
        <v>58.5</v>
      </c>
      <c r="E10" s="15"/>
      <c r="G10" s="9"/>
      <c r="I10" s="2"/>
      <c r="J10" s="2"/>
      <c r="M10" s="2"/>
      <c r="N10" s="2"/>
      <c r="Q10" s="2"/>
    </row>
    <row r="11" spans="1:63" x14ac:dyDescent="0.2">
      <c r="A11" s="14">
        <v>42134</v>
      </c>
      <c r="B11" s="24">
        <v>0</v>
      </c>
      <c r="C11" s="24"/>
      <c r="D11" s="24">
        <v>69</v>
      </c>
      <c r="E11" s="15"/>
      <c r="G11" s="9"/>
      <c r="I11" s="2"/>
      <c r="J11" s="2"/>
      <c r="M11" s="2"/>
      <c r="N11" s="2"/>
      <c r="Q11" s="2"/>
    </row>
    <row r="12" spans="1:63" x14ac:dyDescent="0.2">
      <c r="A12" s="14">
        <v>42135</v>
      </c>
      <c r="B12" s="24">
        <v>0</v>
      </c>
      <c r="C12" s="24"/>
      <c r="D12" s="24">
        <v>72</v>
      </c>
      <c r="E12" s="15"/>
      <c r="G12" s="1"/>
      <c r="I12" s="2"/>
      <c r="K12" s="1"/>
      <c r="M12" s="2"/>
    </row>
    <row r="13" spans="1:63" ht="25.5" x14ac:dyDescent="0.2">
      <c r="A13" s="14">
        <v>42136</v>
      </c>
      <c r="B13" s="24">
        <v>0</v>
      </c>
      <c r="C13" s="24"/>
      <c r="D13" s="24">
        <v>71</v>
      </c>
      <c r="E13" s="15"/>
      <c r="G13" s="1"/>
      <c r="I13" s="2"/>
      <c r="K13" s="1"/>
      <c r="M13" s="2"/>
      <c r="P13" s="25" t="s">
        <v>0</v>
      </c>
      <c r="Q13" s="25" t="s">
        <v>13</v>
      </c>
      <c r="R13" s="25" t="s">
        <v>14</v>
      </c>
      <c r="S13" s="25" t="s">
        <v>43</v>
      </c>
      <c r="T13" s="25" t="s">
        <v>44</v>
      </c>
      <c r="U13" s="25" t="s">
        <v>45</v>
      </c>
      <c r="V13" s="15" t="s">
        <v>47</v>
      </c>
      <c r="X13" s="25" t="s">
        <v>3</v>
      </c>
      <c r="Y13" s="25" t="s">
        <v>13</v>
      </c>
      <c r="Z13" s="25" t="s">
        <v>14</v>
      </c>
      <c r="AA13" s="25" t="s">
        <v>43</v>
      </c>
      <c r="AB13" s="25" t="s">
        <v>44</v>
      </c>
      <c r="AC13" s="25" t="s">
        <v>45</v>
      </c>
      <c r="AD13" s="15" t="s">
        <v>47</v>
      </c>
      <c r="AG13" s="27"/>
      <c r="AH13" s="15"/>
      <c r="AI13" s="15"/>
    </row>
    <row r="14" spans="1:63" x14ac:dyDescent="0.2">
      <c r="A14" s="14">
        <v>42137</v>
      </c>
      <c r="B14" s="24">
        <v>0</v>
      </c>
      <c r="C14" s="24">
        <v>0</v>
      </c>
      <c r="D14" s="24">
        <v>62</v>
      </c>
      <c r="E14" s="15"/>
      <c r="G14" s="1" t="s">
        <v>22</v>
      </c>
      <c r="I14" s="2"/>
      <c r="K14" s="1"/>
      <c r="L14" s="1" t="s">
        <v>1</v>
      </c>
      <c r="M14" s="2" t="s">
        <v>31</v>
      </c>
      <c r="N14" s="2">
        <v>2015</v>
      </c>
      <c r="P14" s="26">
        <v>42278</v>
      </c>
      <c r="Q14" s="4">
        <v>1.07</v>
      </c>
      <c r="R14" s="4">
        <v>1.67</v>
      </c>
      <c r="S14" s="4">
        <v>6.839999999999999</v>
      </c>
      <c r="T14" s="4">
        <v>11.74</v>
      </c>
      <c r="U14" s="4">
        <v>21.819999999999997</v>
      </c>
      <c r="V14" s="4">
        <v>23.418098039215675</v>
      </c>
      <c r="X14" s="26">
        <v>42278</v>
      </c>
      <c r="Y14" s="4">
        <v>0.7</v>
      </c>
      <c r="Z14" s="4">
        <v>1.49</v>
      </c>
      <c r="AA14" s="4">
        <v>4.46</v>
      </c>
      <c r="AB14" s="4">
        <v>6.3499999999999988</v>
      </c>
      <c r="AC14" s="4">
        <v>16.109999999999996</v>
      </c>
      <c r="AD14" s="4">
        <v>21.272697142857151</v>
      </c>
      <c r="AG14" s="2"/>
      <c r="AH14" s="4"/>
      <c r="AI14" s="4"/>
      <c r="BB14" s="2"/>
      <c r="BC14" s="2"/>
      <c r="BD14" s="2"/>
      <c r="BE14" s="2"/>
      <c r="BF14" s="2"/>
      <c r="BG14" s="2"/>
    </row>
    <row r="15" spans="1:63" ht="15" x14ac:dyDescent="0.25">
      <c r="A15" s="14">
        <v>42138</v>
      </c>
      <c r="B15" s="24">
        <v>0</v>
      </c>
      <c r="C15" s="24"/>
      <c r="D15" s="24">
        <v>51.5</v>
      </c>
      <c r="E15" s="15"/>
      <c r="G15" s="23" t="s">
        <v>21</v>
      </c>
      <c r="I15" s="2"/>
      <c r="K15" s="1"/>
      <c r="L15" s="1" t="s">
        <v>2</v>
      </c>
      <c r="M15" s="2" t="s">
        <v>39</v>
      </c>
      <c r="N15" s="2">
        <v>2015</v>
      </c>
      <c r="P15" s="26">
        <v>42309</v>
      </c>
      <c r="Q15" s="4">
        <v>0</v>
      </c>
      <c r="R15" s="4">
        <v>0</v>
      </c>
      <c r="S15" s="4">
        <v>5.9899999999999993</v>
      </c>
      <c r="T15" s="4">
        <v>11.99</v>
      </c>
      <c r="U15" s="4">
        <v>23.49</v>
      </c>
      <c r="V15" s="4">
        <v>26.239061538461542</v>
      </c>
      <c r="X15" s="26">
        <v>42309</v>
      </c>
      <c r="Y15" s="4">
        <v>0</v>
      </c>
      <c r="Z15" s="4">
        <v>0</v>
      </c>
      <c r="AA15" s="4">
        <v>4.4000000000000004</v>
      </c>
      <c r="AB15" s="4">
        <v>9.61</v>
      </c>
      <c r="AC15" s="4">
        <v>16.52</v>
      </c>
      <c r="AD15" s="4">
        <v>22.426322580645163</v>
      </c>
      <c r="AG15" s="2"/>
      <c r="AH15" s="4"/>
      <c r="AI15" s="4"/>
      <c r="BB15" s="2"/>
      <c r="BC15" s="2"/>
      <c r="BD15" s="2"/>
      <c r="BE15" s="2"/>
      <c r="BF15" s="2"/>
    </row>
    <row r="16" spans="1:63" x14ac:dyDescent="0.2">
      <c r="A16" s="14">
        <v>42139</v>
      </c>
      <c r="B16" s="24">
        <v>0</v>
      </c>
      <c r="C16" s="24"/>
      <c r="D16" s="24">
        <v>53</v>
      </c>
      <c r="E16" s="15"/>
      <c r="G16" s="1"/>
      <c r="I16" s="2"/>
      <c r="K16" s="1"/>
      <c r="L16" s="1" t="s">
        <v>4</v>
      </c>
      <c r="M16" s="2" t="s">
        <v>32</v>
      </c>
      <c r="N16" s="2">
        <v>2015</v>
      </c>
      <c r="P16" s="26">
        <v>42339</v>
      </c>
      <c r="Q16" s="4">
        <v>0</v>
      </c>
      <c r="R16" s="4">
        <v>0</v>
      </c>
      <c r="S16" s="4">
        <v>4.1400000000000006</v>
      </c>
      <c r="T16" s="4">
        <v>12.590000000000002</v>
      </c>
      <c r="U16" s="4">
        <v>24.039999999999996</v>
      </c>
      <c r="V16" s="4">
        <v>24.452959999999994</v>
      </c>
      <c r="X16" s="26">
        <v>42339</v>
      </c>
      <c r="Y16" s="4">
        <v>0</v>
      </c>
      <c r="Z16" s="4">
        <v>0</v>
      </c>
      <c r="AA16" s="4">
        <v>3.9500000000000006</v>
      </c>
      <c r="AB16" s="4">
        <v>10.45</v>
      </c>
      <c r="AC16" s="4">
        <v>24.039999999999996</v>
      </c>
      <c r="AD16" s="4">
        <v>16.670754838709673</v>
      </c>
      <c r="AG16" s="2"/>
      <c r="AH16" s="4"/>
      <c r="AI16" s="4"/>
      <c r="BB16" s="2"/>
      <c r="BC16" s="2"/>
      <c r="BD16" s="2"/>
      <c r="BE16" s="2"/>
      <c r="BF16" s="2"/>
    </row>
    <row r="17" spans="1:58" x14ac:dyDescent="0.2">
      <c r="A17" s="14">
        <v>42140</v>
      </c>
      <c r="B17" s="24">
        <v>0</v>
      </c>
      <c r="C17" s="24"/>
      <c r="D17" s="24">
        <v>60</v>
      </c>
      <c r="E17" s="15"/>
      <c r="G17" s="22" t="s">
        <v>29</v>
      </c>
      <c r="H17" s="3" t="s">
        <v>51</v>
      </c>
      <c r="I17" s="2"/>
      <c r="K17" s="1"/>
      <c r="L17" s="1" t="s">
        <v>5</v>
      </c>
      <c r="M17" s="2" t="s">
        <v>33</v>
      </c>
      <c r="N17" s="2">
        <v>2016</v>
      </c>
      <c r="P17" s="26">
        <v>42370</v>
      </c>
      <c r="Q17" s="4">
        <v>0</v>
      </c>
      <c r="R17" s="4">
        <v>0</v>
      </c>
      <c r="S17" s="4">
        <v>5.92</v>
      </c>
      <c r="T17" s="4">
        <v>15.510000000000002</v>
      </c>
      <c r="U17" s="4">
        <v>26.95</v>
      </c>
      <c r="V17" s="4">
        <v>24.672202439024389</v>
      </c>
      <c r="X17" s="26">
        <v>42370</v>
      </c>
      <c r="Y17" s="4">
        <v>0</v>
      </c>
      <c r="Z17" s="4">
        <v>0</v>
      </c>
      <c r="AA17" s="4">
        <v>5.32</v>
      </c>
      <c r="AB17" s="4">
        <v>13.149999999999997</v>
      </c>
      <c r="AC17" s="4">
        <v>16.740000000000002</v>
      </c>
      <c r="AD17" s="4">
        <v>14.721430000000003</v>
      </c>
      <c r="AG17" s="2"/>
      <c r="AH17" s="4"/>
      <c r="AI17" s="4"/>
      <c r="BB17" s="2"/>
      <c r="BC17" s="2"/>
      <c r="BD17" s="2"/>
      <c r="BE17" s="2"/>
      <c r="BF17" s="2"/>
    </row>
    <row r="18" spans="1:58" x14ac:dyDescent="0.2">
      <c r="A18" s="14">
        <v>42141</v>
      </c>
      <c r="B18" s="24">
        <v>0</v>
      </c>
      <c r="C18" s="24"/>
      <c r="D18" s="24">
        <v>67</v>
      </c>
      <c r="E18" s="15"/>
      <c r="G18" s="22" t="s">
        <v>30</v>
      </c>
      <c r="H18" s="3" t="s">
        <v>46</v>
      </c>
      <c r="I18" s="2"/>
      <c r="K18" s="1"/>
      <c r="L18" s="1" t="s">
        <v>6</v>
      </c>
      <c r="M18" s="2" t="s">
        <v>40</v>
      </c>
      <c r="N18" s="2">
        <v>2016</v>
      </c>
      <c r="P18" s="26">
        <v>42401</v>
      </c>
      <c r="Q18" s="4">
        <v>0.16</v>
      </c>
      <c r="R18" s="4">
        <v>0.67</v>
      </c>
      <c r="S18" s="4">
        <v>5.14</v>
      </c>
      <c r="T18" s="4">
        <v>14.599999999999994</v>
      </c>
      <c r="U18" s="4">
        <v>28.27000000000001</v>
      </c>
      <c r="V18" s="4">
        <v>18.19617692307693</v>
      </c>
      <c r="X18" s="26">
        <v>42401</v>
      </c>
      <c r="Y18" s="4">
        <v>0</v>
      </c>
      <c r="Z18" s="4">
        <v>0.67</v>
      </c>
      <c r="AA18" s="4">
        <v>4.26</v>
      </c>
      <c r="AB18" s="4">
        <v>12.899999999999997</v>
      </c>
      <c r="AC18" s="4">
        <v>21.48</v>
      </c>
      <c r="AD18" s="4">
        <v>17.419670833333331</v>
      </c>
      <c r="AG18" s="2"/>
      <c r="AH18" s="4"/>
      <c r="AI18" s="4"/>
      <c r="BB18" s="2"/>
      <c r="BC18" s="2"/>
      <c r="BD18" s="2"/>
      <c r="BE18" s="2"/>
      <c r="BF18" s="2"/>
    </row>
    <row r="19" spans="1:58" x14ac:dyDescent="0.2">
      <c r="A19" s="14">
        <v>42142</v>
      </c>
      <c r="B19" s="24">
        <v>0</v>
      </c>
      <c r="C19" s="24"/>
      <c r="D19" s="24">
        <v>65.5</v>
      </c>
      <c r="E19" s="15"/>
      <c r="G19" s="1"/>
      <c r="I19" s="2"/>
      <c r="K19" s="1"/>
      <c r="L19" s="1" t="s">
        <v>7</v>
      </c>
      <c r="M19" s="2" t="s">
        <v>34</v>
      </c>
      <c r="N19" s="2">
        <v>2016</v>
      </c>
      <c r="P19" s="26">
        <v>42430</v>
      </c>
      <c r="Q19" s="4">
        <v>0.36</v>
      </c>
      <c r="R19" s="4">
        <v>0.36</v>
      </c>
      <c r="S19" s="4">
        <v>3.4000000000000004</v>
      </c>
      <c r="T19" s="4">
        <v>13.18</v>
      </c>
      <c r="U19" s="4">
        <v>27.000000000000007</v>
      </c>
      <c r="V19" s="4">
        <v>21.486102127659578</v>
      </c>
      <c r="X19" s="26">
        <v>42430</v>
      </c>
      <c r="Y19" s="4">
        <v>0.02</v>
      </c>
      <c r="Z19" s="4">
        <v>0.31</v>
      </c>
      <c r="AA19" s="4">
        <v>2.9</v>
      </c>
      <c r="AB19" s="4">
        <v>11.64</v>
      </c>
      <c r="AC19" s="4">
        <v>23.119999999999994</v>
      </c>
      <c r="AD19" s="4">
        <v>11.355092592592591</v>
      </c>
      <c r="AG19" s="2"/>
      <c r="AH19" s="4"/>
      <c r="AI19" s="4"/>
    </row>
    <row r="20" spans="1:58" x14ac:dyDescent="0.2">
      <c r="A20" s="14">
        <v>42143</v>
      </c>
      <c r="B20" s="24">
        <v>0.26</v>
      </c>
      <c r="C20" s="24"/>
      <c r="D20" s="24">
        <v>58</v>
      </c>
      <c r="E20" s="15"/>
      <c r="G20" s="1"/>
      <c r="I20" s="2"/>
      <c r="K20" s="1"/>
      <c r="L20" s="1" t="s">
        <v>8</v>
      </c>
      <c r="M20" s="2" t="s">
        <v>35</v>
      </c>
      <c r="N20" s="2">
        <v>2016</v>
      </c>
      <c r="P20" s="26">
        <v>42461</v>
      </c>
      <c r="Q20" s="4">
        <v>0</v>
      </c>
      <c r="R20" s="4">
        <v>0</v>
      </c>
      <c r="S20" s="4">
        <v>3.1300000000000003</v>
      </c>
      <c r="T20" s="4">
        <v>10.819999999999997</v>
      </c>
      <c r="U20" s="4">
        <v>26.190000000000005</v>
      </c>
      <c r="V20" s="4">
        <v>16.32866666666666</v>
      </c>
      <c r="X20" s="26">
        <v>42461</v>
      </c>
      <c r="Y20" s="4">
        <v>0</v>
      </c>
      <c r="Z20" s="4">
        <v>0</v>
      </c>
      <c r="AA20" s="4">
        <v>2.9299999999999997</v>
      </c>
      <c r="AB20" s="4">
        <v>9.4799999999999969</v>
      </c>
      <c r="AC20" s="4">
        <v>23.22</v>
      </c>
      <c r="AD20" s="4">
        <v>8.3142156249999992</v>
      </c>
      <c r="AG20" s="2"/>
      <c r="AH20" s="4"/>
      <c r="AI20" s="4"/>
    </row>
    <row r="21" spans="1:58" x14ac:dyDescent="0.2">
      <c r="A21" s="14">
        <v>42144</v>
      </c>
      <c r="B21" s="24">
        <v>0.01</v>
      </c>
      <c r="C21" s="24">
        <v>0.23</v>
      </c>
      <c r="D21" s="24">
        <v>57</v>
      </c>
      <c r="E21" s="15"/>
      <c r="G21" s="1"/>
      <c r="I21" s="2"/>
      <c r="K21" s="1"/>
      <c r="L21" s="1" t="s">
        <v>9</v>
      </c>
      <c r="M21" s="2" t="s">
        <v>36</v>
      </c>
      <c r="N21" s="2">
        <v>2016</v>
      </c>
      <c r="P21" s="26">
        <v>42491</v>
      </c>
      <c r="Q21" s="4">
        <v>0</v>
      </c>
      <c r="R21" s="4">
        <v>0.23</v>
      </c>
      <c r="S21" s="4">
        <v>1.6099999999999999</v>
      </c>
      <c r="T21" s="4">
        <v>9.2099999999999973</v>
      </c>
      <c r="U21" s="4">
        <v>21.849999999999994</v>
      </c>
      <c r="V21" s="4">
        <v>17.704455555555551</v>
      </c>
      <c r="X21" s="26">
        <v>42491</v>
      </c>
      <c r="Y21" s="4">
        <v>0</v>
      </c>
      <c r="Z21" s="4">
        <v>0.04</v>
      </c>
      <c r="AA21" s="4">
        <v>1.05</v>
      </c>
      <c r="AB21" s="4">
        <v>8.139999999999997</v>
      </c>
      <c r="AC21" s="4">
        <v>26.190000000000005</v>
      </c>
      <c r="AD21" s="4">
        <v>8.5859249999999996</v>
      </c>
      <c r="AG21" s="2"/>
      <c r="AH21" s="4"/>
      <c r="AI21" s="4"/>
    </row>
    <row r="22" spans="1:58" x14ac:dyDescent="0.2">
      <c r="A22" s="14">
        <v>42145</v>
      </c>
      <c r="B22" s="24">
        <v>0</v>
      </c>
      <c r="C22" s="24"/>
      <c r="D22" s="24">
        <v>52.5</v>
      </c>
      <c r="E22" s="15"/>
      <c r="G22" s="1"/>
      <c r="I22" s="2"/>
      <c r="K22" s="1"/>
      <c r="L22" s="1" t="s">
        <v>10</v>
      </c>
      <c r="M22" s="2" t="s">
        <v>41</v>
      </c>
      <c r="N22" s="2">
        <v>2016</v>
      </c>
      <c r="P22" s="26">
        <v>42522</v>
      </c>
      <c r="Q22" s="4">
        <v>0.1</v>
      </c>
      <c r="R22" s="4">
        <v>0.1</v>
      </c>
      <c r="S22" s="4">
        <v>1.79</v>
      </c>
      <c r="T22" s="4">
        <v>6.8700000000000019</v>
      </c>
      <c r="U22" s="4">
        <v>20.09</v>
      </c>
      <c r="V22" s="4">
        <v>20.325554166666667</v>
      </c>
      <c r="X22" s="26">
        <v>42522</v>
      </c>
      <c r="Y22" s="4">
        <v>0.8</v>
      </c>
      <c r="Z22" s="4">
        <v>1.71</v>
      </c>
      <c r="AA22" s="4">
        <v>3.99</v>
      </c>
      <c r="AB22" s="4">
        <v>8.15</v>
      </c>
      <c r="AC22" s="4">
        <v>22.52</v>
      </c>
      <c r="AD22" s="4">
        <v>16.817291724137927</v>
      </c>
      <c r="AG22" s="2"/>
      <c r="AH22" s="4"/>
      <c r="AI22" s="4"/>
    </row>
    <row r="23" spans="1:58" x14ac:dyDescent="0.2">
      <c r="A23" s="14">
        <v>42146</v>
      </c>
      <c r="B23" s="24">
        <v>0.11</v>
      </c>
      <c r="C23" s="24">
        <v>0.01</v>
      </c>
      <c r="D23" s="24">
        <v>61.5</v>
      </c>
      <c r="E23" s="15"/>
      <c r="G23" s="1"/>
      <c r="I23" s="2"/>
      <c r="K23" s="1"/>
      <c r="L23" s="1" t="s">
        <v>11</v>
      </c>
      <c r="M23" s="2" t="s">
        <v>42</v>
      </c>
      <c r="N23" s="2">
        <v>2016</v>
      </c>
      <c r="P23" s="26">
        <v>42552</v>
      </c>
      <c r="Q23" s="4">
        <v>0</v>
      </c>
      <c r="R23" s="4">
        <v>0.67</v>
      </c>
      <c r="S23" s="4">
        <v>1.8199999999999998</v>
      </c>
      <c r="T23" s="4">
        <v>5.8999999999999986</v>
      </c>
      <c r="U23" s="4">
        <v>16.679999999999996</v>
      </c>
      <c r="V23" s="4">
        <v>33.90265217391304</v>
      </c>
      <c r="X23" s="26">
        <v>42552</v>
      </c>
      <c r="Y23" s="4">
        <v>0</v>
      </c>
      <c r="Z23" s="4">
        <v>0.49</v>
      </c>
      <c r="AA23" s="4">
        <v>2.25</v>
      </c>
      <c r="AB23" s="4">
        <v>8.19</v>
      </c>
      <c r="AC23" s="4">
        <v>19.169999999999998</v>
      </c>
      <c r="AD23" s="4">
        <v>23.669900000000002</v>
      </c>
      <c r="AG23" s="2"/>
      <c r="AH23" s="4"/>
      <c r="AI23" s="4"/>
    </row>
    <row r="24" spans="1:58" x14ac:dyDescent="0.2">
      <c r="A24" s="14">
        <v>42147</v>
      </c>
      <c r="B24" s="24">
        <v>0</v>
      </c>
      <c r="C24" s="24"/>
      <c r="D24" s="24">
        <v>58.5</v>
      </c>
      <c r="E24" s="15"/>
      <c r="G24" s="1"/>
      <c r="I24" s="2"/>
      <c r="K24" s="1"/>
      <c r="L24" s="1" t="s">
        <v>12</v>
      </c>
      <c r="M24" s="2" t="s">
        <v>37</v>
      </c>
      <c r="N24" s="2">
        <v>2016</v>
      </c>
      <c r="P24" s="26">
        <v>42583</v>
      </c>
      <c r="Q24" s="4">
        <v>0.03</v>
      </c>
      <c r="R24" s="4">
        <v>0.03</v>
      </c>
      <c r="S24" s="4">
        <v>2.4499999999999997</v>
      </c>
      <c r="T24" s="4">
        <v>6.3900000000000015</v>
      </c>
      <c r="U24" s="4">
        <v>15.339999999999995</v>
      </c>
      <c r="V24" s="4">
        <v>35.410093877551034</v>
      </c>
      <c r="X24" s="26">
        <v>42583</v>
      </c>
      <c r="Y24" s="4">
        <v>0</v>
      </c>
      <c r="Z24" s="4">
        <v>7.0000000000000007E-2</v>
      </c>
      <c r="AA24" s="4">
        <v>1.49</v>
      </c>
      <c r="AB24" s="4">
        <v>7.7</v>
      </c>
      <c r="AC24" s="4">
        <v>19.920000000000002</v>
      </c>
      <c r="AD24" s="4">
        <v>26.195135714285723</v>
      </c>
      <c r="AG24" s="2"/>
      <c r="AH24" s="4"/>
      <c r="AI24" s="4"/>
    </row>
    <row r="25" spans="1:58" x14ac:dyDescent="0.2">
      <c r="A25" s="14">
        <v>42148</v>
      </c>
      <c r="B25" s="24">
        <v>0</v>
      </c>
      <c r="C25" s="24"/>
      <c r="D25" s="24">
        <v>59.5</v>
      </c>
      <c r="E25" s="15"/>
      <c r="G25" s="1"/>
      <c r="I25" s="2"/>
      <c r="K25" s="1"/>
      <c r="L25" s="1" t="s">
        <v>15</v>
      </c>
      <c r="M25" s="2" t="s">
        <v>38</v>
      </c>
      <c r="N25" s="2">
        <v>2016</v>
      </c>
      <c r="P25" s="26">
        <v>42614</v>
      </c>
      <c r="Q25" s="4">
        <v>0</v>
      </c>
      <c r="R25" s="4">
        <v>0</v>
      </c>
      <c r="S25" s="4">
        <v>2.9899999999999998</v>
      </c>
      <c r="T25" s="4">
        <v>6.9500000000000011</v>
      </c>
      <c r="U25" s="4">
        <v>13.809999999999999</v>
      </c>
      <c r="V25" s="4">
        <v>34.600472222222216</v>
      </c>
      <c r="X25" s="26">
        <v>42614</v>
      </c>
      <c r="Y25" s="4">
        <v>0</v>
      </c>
      <c r="Z25" s="4">
        <v>0</v>
      </c>
      <c r="AA25" s="4">
        <v>2.63</v>
      </c>
      <c r="AB25" s="4">
        <v>9.120000000000001</v>
      </c>
      <c r="AC25" s="4">
        <v>16.139999999999997</v>
      </c>
      <c r="AD25" s="4">
        <v>23.651365625000004</v>
      </c>
      <c r="AG25" s="2"/>
      <c r="AH25" s="4"/>
      <c r="AI25" s="4"/>
    </row>
    <row r="26" spans="1:58" x14ac:dyDescent="0.2">
      <c r="A26" s="14">
        <v>42149</v>
      </c>
      <c r="B26" s="24">
        <v>0</v>
      </c>
      <c r="C26" s="24"/>
      <c r="D26" s="24">
        <v>61.5</v>
      </c>
      <c r="E26" s="15"/>
      <c r="G26" s="1"/>
      <c r="I26" s="2"/>
      <c r="K26" s="1"/>
      <c r="L26" s="1" t="s">
        <v>16</v>
      </c>
      <c r="M26" s="2" t="s">
        <v>31</v>
      </c>
      <c r="N26" s="2">
        <v>2016</v>
      </c>
      <c r="P26" s="26">
        <v>42644</v>
      </c>
      <c r="Q26" s="4">
        <v>0.15</v>
      </c>
      <c r="R26" s="4">
        <v>0.15</v>
      </c>
      <c r="S26" s="4">
        <v>4.58</v>
      </c>
      <c r="T26" s="4">
        <v>9.6699999999999964</v>
      </c>
      <c r="U26" s="4">
        <v>16.199999999999996</v>
      </c>
      <c r="V26" s="4">
        <v>35.224767857142858</v>
      </c>
      <c r="X26" s="26">
        <v>42644</v>
      </c>
      <c r="Y26" s="4">
        <v>0.99</v>
      </c>
      <c r="Z26" s="4">
        <v>0.99</v>
      </c>
      <c r="AA26" s="4">
        <v>4.96</v>
      </c>
      <c r="AB26" s="4">
        <v>9.7799999999999976</v>
      </c>
      <c r="AC26" s="4">
        <v>14.77</v>
      </c>
      <c r="AD26" s="4">
        <v>25.330963636363638</v>
      </c>
      <c r="AG26" s="2"/>
      <c r="AH26" s="4"/>
      <c r="AI26" s="4"/>
    </row>
    <row r="27" spans="1:58" x14ac:dyDescent="0.2">
      <c r="A27" s="14">
        <v>42150</v>
      </c>
      <c r="B27" s="24">
        <v>0</v>
      </c>
      <c r="C27" s="24"/>
      <c r="D27" s="24">
        <v>66.5</v>
      </c>
      <c r="E27" s="15"/>
      <c r="G27" s="1"/>
      <c r="I27" s="2"/>
      <c r="K27" s="1"/>
      <c r="L27" s="1" t="s">
        <v>17</v>
      </c>
      <c r="M27" s="2" t="s">
        <v>39</v>
      </c>
      <c r="N27" s="2">
        <v>2016</v>
      </c>
      <c r="P27" s="26">
        <v>42675</v>
      </c>
      <c r="Q27" s="4">
        <v>1.82</v>
      </c>
      <c r="R27" s="4">
        <v>2.2000000000000002</v>
      </c>
      <c r="S27" s="4">
        <v>4.91</v>
      </c>
      <c r="T27" s="4">
        <v>13.800000000000002</v>
      </c>
      <c r="U27" s="4">
        <v>19.029999999999998</v>
      </c>
      <c r="V27" s="4">
        <v>31.21390980392157</v>
      </c>
      <c r="X27" s="26">
        <v>42675</v>
      </c>
      <c r="Y27" s="4">
        <v>0.36</v>
      </c>
      <c r="Z27" s="4">
        <v>1.94</v>
      </c>
      <c r="AA27" s="4">
        <v>3.46</v>
      </c>
      <c r="AB27" s="4">
        <v>11.03</v>
      </c>
      <c r="AC27" s="4">
        <v>17.79</v>
      </c>
      <c r="AD27" s="4">
        <v>21.986619354838709</v>
      </c>
      <c r="AG27" s="2"/>
      <c r="AH27" s="4"/>
      <c r="AI27" s="4"/>
    </row>
    <row r="28" spans="1:58" x14ac:dyDescent="0.2">
      <c r="A28" s="14">
        <v>42151</v>
      </c>
      <c r="B28" s="24">
        <v>0</v>
      </c>
      <c r="C28" s="24"/>
      <c r="D28" s="24">
        <v>66</v>
      </c>
      <c r="E28" s="15"/>
      <c r="F28" s="14"/>
      <c r="G28" s="1"/>
      <c r="I28" s="2"/>
      <c r="K28" s="1"/>
      <c r="L28" s="1" t="s">
        <v>4</v>
      </c>
      <c r="M28" s="2" t="s">
        <v>32</v>
      </c>
      <c r="N28" s="2">
        <v>2016</v>
      </c>
      <c r="P28" s="26">
        <v>42705</v>
      </c>
      <c r="Q28" s="4">
        <v>0.25</v>
      </c>
      <c r="R28" s="4">
        <v>0.25</v>
      </c>
      <c r="S28" s="4">
        <v>5.52</v>
      </c>
      <c r="T28" s="4">
        <v>13.570000000000002</v>
      </c>
      <c r="U28" s="4">
        <v>20.740000000000002</v>
      </c>
      <c r="V28" s="4">
        <v>28.755584000000002</v>
      </c>
      <c r="X28" s="26">
        <v>42705</v>
      </c>
      <c r="Y28" s="4">
        <v>0.94</v>
      </c>
      <c r="Z28" s="4">
        <v>0.94</v>
      </c>
      <c r="AA28" s="4">
        <v>5.0599999999999987</v>
      </c>
      <c r="AB28" s="4">
        <v>11.949999999999998</v>
      </c>
      <c r="AC28" s="4">
        <v>18.740000000000002</v>
      </c>
      <c r="AD28" s="4">
        <v>22.258444827586203</v>
      </c>
      <c r="AG28" s="2"/>
      <c r="AH28" s="4"/>
      <c r="AI28" s="4"/>
    </row>
    <row r="29" spans="1:58" x14ac:dyDescent="0.2">
      <c r="A29" s="14">
        <v>42152</v>
      </c>
      <c r="B29" s="24">
        <v>0</v>
      </c>
      <c r="C29" s="24"/>
      <c r="D29" s="24">
        <v>66.5</v>
      </c>
      <c r="E29" s="15"/>
      <c r="F29" s="14"/>
      <c r="G29" s="1"/>
      <c r="I29" s="2"/>
      <c r="K29" s="1"/>
      <c r="L29" s="1" t="s">
        <v>5</v>
      </c>
      <c r="M29" s="2" t="s">
        <v>33</v>
      </c>
      <c r="N29" s="2">
        <v>2017</v>
      </c>
      <c r="P29" s="26">
        <v>42736</v>
      </c>
      <c r="Q29" s="4">
        <v>0</v>
      </c>
      <c r="R29" s="4">
        <v>0</v>
      </c>
      <c r="S29" s="4">
        <v>6.2600000000000007</v>
      </c>
      <c r="T29" s="4">
        <v>14.49</v>
      </c>
      <c r="U29" s="4">
        <v>24.790000000000006</v>
      </c>
      <c r="V29" s="4">
        <v>27.119962068965513</v>
      </c>
      <c r="X29" s="26">
        <v>42736</v>
      </c>
      <c r="Y29" s="4">
        <v>0</v>
      </c>
      <c r="Z29" s="4">
        <v>0</v>
      </c>
      <c r="AA29" s="4">
        <v>4.8199999999999994</v>
      </c>
      <c r="AB29" s="4">
        <v>11.399999999999995</v>
      </c>
      <c r="AC29" s="4">
        <v>20.490000000000009</v>
      </c>
      <c r="AD29" s="4">
        <v>18.88280588235294</v>
      </c>
      <c r="AG29" s="2"/>
      <c r="AH29" s="4"/>
      <c r="AI29" s="4"/>
    </row>
    <row r="30" spans="1:58" x14ac:dyDescent="0.2">
      <c r="A30" s="14">
        <v>42153</v>
      </c>
      <c r="B30" s="24">
        <v>0</v>
      </c>
      <c r="C30" s="24"/>
      <c r="D30" s="24">
        <v>65</v>
      </c>
      <c r="E30" s="15"/>
      <c r="F30" s="14"/>
      <c r="G30" s="1"/>
      <c r="I30" s="2"/>
      <c r="K30" s="1"/>
      <c r="L30" s="1" t="s">
        <v>18</v>
      </c>
      <c r="M30" s="2" t="s">
        <v>40</v>
      </c>
      <c r="N30" s="2">
        <v>2017</v>
      </c>
      <c r="O30" s="1"/>
      <c r="P30" s="26">
        <v>42767</v>
      </c>
      <c r="Q30" s="4">
        <v>0</v>
      </c>
      <c r="R30" s="4">
        <v>0.2</v>
      </c>
      <c r="S30" s="4">
        <v>2.8400000000000007</v>
      </c>
      <c r="T30" s="4">
        <v>12.009999999999994</v>
      </c>
      <c r="U30" s="4">
        <v>25.55</v>
      </c>
      <c r="V30" s="4">
        <v>22.630103703703703</v>
      </c>
      <c r="X30" s="26">
        <v>42767</v>
      </c>
      <c r="Y30" s="4">
        <v>7.0000000000000007E-2</v>
      </c>
      <c r="Z30" s="4">
        <v>0.12000000000000001</v>
      </c>
      <c r="AA30" s="4">
        <v>2.4999999999999996</v>
      </c>
      <c r="AB30" s="4">
        <v>10.25</v>
      </c>
      <c r="AC30" s="4">
        <v>21.259999999999994</v>
      </c>
      <c r="AD30" s="4">
        <v>14.107655882352942</v>
      </c>
      <c r="AG30" s="2"/>
      <c r="AH30" s="4"/>
      <c r="AI30" s="4"/>
    </row>
    <row r="31" spans="1:58" x14ac:dyDescent="0.2">
      <c r="A31" s="14">
        <v>42154</v>
      </c>
      <c r="B31" s="24">
        <v>0</v>
      </c>
      <c r="C31" s="24"/>
      <c r="D31" s="24">
        <v>66.5</v>
      </c>
      <c r="E31" s="15"/>
      <c r="F31" s="14"/>
      <c r="G31" s="1"/>
      <c r="I31" s="2"/>
      <c r="K31" s="1"/>
      <c r="L31" s="1" t="s">
        <v>23</v>
      </c>
      <c r="M31" s="2" t="s">
        <v>34</v>
      </c>
      <c r="N31" s="2">
        <v>2017</v>
      </c>
      <c r="O31" s="1"/>
      <c r="P31" s="26">
        <v>42795</v>
      </c>
      <c r="Q31" s="4">
        <v>0.1</v>
      </c>
      <c r="R31" s="4">
        <v>0.35</v>
      </c>
      <c r="S31" s="4">
        <v>3.85</v>
      </c>
      <c r="T31" s="4">
        <v>12.92</v>
      </c>
      <c r="U31" s="4">
        <v>26.240000000000002</v>
      </c>
      <c r="V31" s="4">
        <v>23.075770000000006</v>
      </c>
      <c r="X31" s="26">
        <v>42795</v>
      </c>
      <c r="Y31" s="4">
        <v>0.42</v>
      </c>
      <c r="Z31" s="4">
        <v>0.43</v>
      </c>
      <c r="AA31" s="4">
        <v>2.5099999999999998</v>
      </c>
      <c r="AB31" s="4">
        <v>10.629999999999997</v>
      </c>
      <c r="AC31" s="4">
        <v>20.979999999999997</v>
      </c>
      <c r="AD31" s="4">
        <v>17.312158823529415</v>
      </c>
      <c r="AG31" s="2"/>
      <c r="AH31" s="4"/>
      <c r="AI31" s="4"/>
    </row>
    <row r="32" spans="1:58" x14ac:dyDescent="0.2">
      <c r="A32" s="14">
        <v>42155</v>
      </c>
      <c r="B32" s="24">
        <v>0</v>
      </c>
      <c r="C32" s="24"/>
      <c r="D32" s="24">
        <v>69.5</v>
      </c>
      <c r="E32" s="15"/>
      <c r="F32" s="14"/>
      <c r="G32" s="1"/>
      <c r="I32" s="2"/>
      <c r="K32" s="1"/>
      <c r="L32" s="1" t="s">
        <v>24</v>
      </c>
      <c r="M32" s="2" t="s">
        <v>35</v>
      </c>
      <c r="N32" s="2">
        <v>2017</v>
      </c>
      <c r="O32" s="1"/>
      <c r="P32" s="26">
        <v>42826</v>
      </c>
      <c r="Q32" s="4">
        <v>0.56000000000000005</v>
      </c>
      <c r="R32" s="4">
        <v>0.58000000000000007</v>
      </c>
      <c r="S32" s="4">
        <v>7.3699999999999992</v>
      </c>
      <c r="T32" s="4">
        <v>16.39</v>
      </c>
      <c r="U32" s="4">
        <v>30.180000000000003</v>
      </c>
      <c r="V32" s="4">
        <v>22.950999999999997</v>
      </c>
      <c r="X32" s="26">
        <v>42826</v>
      </c>
      <c r="Y32" s="4">
        <v>0.54</v>
      </c>
      <c r="Z32" s="4">
        <v>0.54</v>
      </c>
      <c r="AA32" s="4">
        <v>6.4499999999999993</v>
      </c>
      <c r="AB32" s="4">
        <v>13.16</v>
      </c>
      <c r="AC32" s="4">
        <v>21.639999999999997</v>
      </c>
      <c r="AD32" s="4">
        <v>20.019668750000001</v>
      </c>
      <c r="AG32" s="2"/>
      <c r="AH32" s="4"/>
      <c r="AI32" s="4"/>
    </row>
    <row r="33" spans="1:35" x14ac:dyDescent="0.2">
      <c r="A33" s="14">
        <v>42156</v>
      </c>
      <c r="B33" s="24">
        <v>0.54</v>
      </c>
      <c r="C33" s="24">
        <v>1.23</v>
      </c>
      <c r="D33" s="24">
        <v>61.5</v>
      </c>
      <c r="E33" s="15"/>
      <c r="F33" s="14"/>
      <c r="G33" s="1"/>
      <c r="I33" s="2"/>
      <c r="K33" s="1"/>
      <c r="L33" s="1" t="s">
        <v>25</v>
      </c>
      <c r="M33" s="2" t="s">
        <v>36</v>
      </c>
      <c r="N33" s="2">
        <v>2017</v>
      </c>
      <c r="O33" s="1"/>
      <c r="P33" s="26">
        <v>42856</v>
      </c>
      <c r="Q33" s="4">
        <v>0.01</v>
      </c>
      <c r="R33" s="4">
        <v>0.01</v>
      </c>
      <c r="S33" s="4">
        <v>3.6299999999999994</v>
      </c>
      <c r="T33" s="4">
        <v>17.230000000000004</v>
      </c>
      <c r="U33" s="4">
        <v>31.4</v>
      </c>
      <c r="V33" s="4">
        <v>21.281598360655739</v>
      </c>
      <c r="X33" s="26">
        <v>42856</v>
      </c>
      <c r="Y33" s="4">
        <v>0</v>
      </c>
      <c r="Z33" s="4">
        <v>0</v>
      </c>
      <c r="AA33" s="4">
        <v>4.1399999999999997</v>
      </c>
      <c r="AB33" s="4">
        <v>17.129999999999995</v>
      </c>
      <c r="AC33" s="4">
        <v>24.719999999999995</v>
      </c>
      <c r="AD33" s="4">
        <v>12.280052631578947</v>
      </c>
      <c r="AG33" s="2"/>
      <c r="AH33" s="4"/>
      <c r="AI33" s="4"/>
    </row>
    <row r="34" spans="1:35" x14ac:dyDescent="0.2">
      <c r="A34" s="14">
        <v>42157</v>
      </c>
      <c r="B34" s="24">
        <v>1.32</v>
      </c>
      <c r="C34" s="24">
        <v>0.47</v>
      </c>
      <c r="D34" s="24">
        <v>49</v>
      </c>
      <c r="E34" s="15"/>
      <c r="F34" s="14"/>
      <c r="G34" s="1"/>
      <c r="I34" s="2"/>
      <c r="K34" s="1"/>
      <c r="L34" s="1" t="s">
        <v>26</v>
      </c>
      <c r="M34" s="2" t="s">
        <v>41</v>
      </c>
      <c r="N34" s="2">
        <v>2017</v>
      </c>
      <c r="O34" s="1"/>
      <c r="P34" s="26">
        <v>42887</v>
      </c>
      <c r="Q34" s="4">
        <v>0</v>
      </c>
      <c r="R34" s="4">
        <v>0</v>
      </c>
      <c r="S34" s="4">
        <v>4.0999999999999996</v>
      </c>
      <c r="T34" s="4">
        <v>16.190000000000001</v>
      </c>
      <c r="U34" s="4">
        <v>30.57</v>
      </c>
      <c r="V34" s="4">
        <v>24.906053225806446</v>
      </c>
      <c r="X34" s="26">
        <v>42887</v>
      </c>
      <c r="Y34" s="4">
        <v>0</v>
      </c>
      <c r="Z34" s="4">
        <v>0.19</v>
      </c>
      <c r="AA34" s="4">
        <v>4.34</v>
      </c>
      <c r="AB34" s="4">
        <v>18.099999999999998</v>
      </c>
      <c r="AC34" s="4">
        <v>28.58</v>
      </c>
      <c r="AD34" s="4">
        <v>9.0613516129032288</v>
      </c>
      <c r="AG34" s="2"/>
      <c r="AH34" s="4"/>
      <c r="AI34" s="4"/>
    </row>
    <row r="35" spans="1:35" x14ac:dyDescent="0.2">
      <c r="A35" s="14">
        <v>42158</v>
      </c>
      <c r="B35" s="24">
        <v>0.02</v>
      </c>
      <c r="C35" s="24">
        <v>0.13</v>
      </c>
      <c r="D35" s="24">
        <v>52</v>
      </c>
      <c r="E35" s="15"/>
      <c r="F35" s="14"/>
      <c r="G35" s="1"/>
      <c r="I35" s="2"/>
      <c r="K35" s="1"/>
      <c r="L35" s="1" t="s">
        <v>27</v>
      </c>
      <c r="M35" s="2" t="s">
        <v>37</v>
      </c>
      <c r="N35" s="2">
        <v>2017</v>
      </c>
      <c r="O35" s="1"/>
      <c r="P35" s="26">
        <v>42948</v>
      </c>
      <c r="Q35" s="4">
        <v>0.1</v>
      </c>
      <c r="R35" s="4">
        <v>0.1</v>
      </c>
      <c r="S35" s="4">
        <v>1.6300000000000003</v>
      </c>
      <c r="T35" s="4">
        <v>10.149999999999995</v>
      </c>
      <c r="U35" s="4">
        <v>27.36000000000001</v>
      </c>
      <c r="V35" s="4">
        <v>26.702157142857136</v>
      </c>
      <c r="X35" s="26">
        <v>42948</v>
      </c>
      <c r="Y35" s="4">
        <v>0</v>
      </c>
      <c r="Z35" s="4">
        <v>0</v>
      </c>
      <c r="AA35" s="4">
        <v>1.65</v>
      </c>
      <c r="AB35" s="4">
        <v>11.379999999999997</v>
      </c>
      <c r="AC35" s="4">
        <v>29.939999999999998</v>
      </c>
      <c r="AD35" s="4">
        <v>13.177522857142854</v>
      </c>
      <c r="AG35" s="2"/>
      <c r="AH35" s="4"/>
      <c r="AI35" s="4"/>
    </row>
    <row r="36" spans="1:35" x14ac:dyDescent="0.2">
      <c r="A36" s="14">
        <v>42159</v>
      </c>
      <c r="B36" s="24">
        <v>0</v>
      </c>
      <c r="C36" s="24"/>
      <c r="D36" s="24">
        <v>53.5</v>
      </c>
      <c r="E36" s="15"/>
      <c r="F36" s="14"/>
      <c r="G36" s="1"/>
      <c r="I36" s="2"/>
      <c r="K36" s="1"/>
      <c r="L36" s="1" t="s">
        <v>28</v>
      </c>
      <c r="M36" s="2" t="s">
        <v>38</v>
      </c>
      <c r="N36" s="2">
        <v>2017</v>
      </c>
      <c r="O36" s="1"/>
      <c r="P36" s="26">
        <v>42979</v>
      </c>
      <c r="Q36" s="4">
        <v>0</v>
      </c>
      <c r="R36" s="4">
        <v>0</v>
      </c>
      <c r="S36" s="4">
        <v>2.44</v>
      </c>
      <c r="T36" s="4">
        <v>8.9700000000000006</v>
      </c>
      <c r="U36" s="4">
        <v>26.200000000000014</v>
      </c>
      <c r="V36" s="4">
        <v>27.604385897435897</v>
      </c>
      <c r="X36" s="26">
        <v>42979</v>
      </c>
      <c r="Y36" s="4">
        <v>0</v>
      </c>
      <c r="Z36" s="4">
        <v>0</v>
      </c>
      <c r="AA36" s="4">
        <v>1.71</v>
      </c>
      <c r="AB36" s="4">
        <v>9.4499999999999993</v>
      </c>
      <c r="AC36" s="4">
        <v>27.07</v>
      </c>
      <c r="AD36" s="4">
        <v>18.06423170731707</v>
      </c>
      <c r="AG36" s="2"/>
      <c r="AH36" s="4"/>
      <c r="AI36" s="4"/>
    </row>
    <row r="37" spans="1:35" x14ac:dyDescent="0.2">
      <c r="A37" s="14">
        <v>42160</v>
      </c>
      <c r="B37" s="24">
        <v>0</v>
      </c>
      <c r="C37" s="24"/>
      <c r="D37" s="24">
        <v>57</v>
      </c>
      <c r="E37" s="15"/>
      <c r="F37" s="14"/>
      <c r="G37" s="1"/>
      <c r="I37" s="2"/>
      <c r="K37" s="1"/>
      <c r="L37" s="34" t="s">
        <v>52</v>
      </c>
      <c r="M37" s="2" t="s">
        <v>31</v>
      </c>
      <c r="N37" s="2">
        <v>2017</v>
      </c>
      <c r="O37" s="1"/>
      <c r="P37" s="32">
        <v>43009</v>
      </c>
      <c r="Q37" s="4">
        <v>0.05</v>
      </c>
      <c r="R37" s="4">
        <v>1.53</v>
      </c>
      <c r="S37" s="4">
        <v>5.919999999999999</v>
      </c>
      <c r="T37" s="4">
        <v>10.34</v>
      </c>
      <c r="U37" s="4">
        <v>23.429999999999996</v>
      </c>
      <c r="V37" s="4">
        <v>30.2</v>
      </c>
      <c r="X37" s="32">
        <v>43009</v>
      </c>
      <c r="Y37" s="4">
        <v>0.36</v>
      </c>
      <c r="Z37" s="4">
        <v>1.1099999999999999</v>
      </c>
      <c r="AA37" s="4">
        <v>3.2499999999999996</v>
      </c>
      <c r="AB37" s="4">
        <v>6.3900000000000006</v>
      </c>
      <c r="AC37" s="4">
        <v>22.289999999999996</v>
      </c>
      <c r="AD37" s="4">
        <v>21.1</v>
      </c>
      <c r="AE37" s="2"/>
      <c r="AF37" s="2"/>
      <c r="AG37" s="2"/>
      <c r="AH37" s="4"/>
      <c r="AI37" s="4"/>
    </row>
    <row r="38" spans="1:35" x14ac:dyDescent="0.2">
      <c r="A38" s="14">
        <v>42161</v>
      </c>
      <c r="B38" s="24">
        <v>0</v>
      </c>
      <c r="C38" s="24"/>
      <c r="D38" s="24">
        <v>62.5</v>
      </c>
      <c r="E38" s="15"/>
      <c r="F38" s="14"/>
      <c r="G38" s="1"/>
      <c r="I38" s="2"/>
      <c r="K38" s="1"/>
      <c r="L38" s="35" t="s">
        <v>53</v>
      </c>
      <c r="M38" s="2" t="s">
        <v>39</v>
      </c>
      <c r="N38" s="2">
        <v>2017</v>
      </c>
      <c r="O38" s="1"/>
      <c r="P38" s="32">
        <v>43040</v>
      </c>
      <c r="Q38" s="4">
        <v>0</v>
      </c>
      <c r="R38" s="4">
        <v>0</v>
      </c>
      <c r="S38" s="4">
        <v>8.36</v>
      </c>
      <c r="T38" s="4">
        <v>14.39</v>
      </c>
      <c r="U38" s="4">
        <v>24.3</v>
      </c>
      <c r="V38" s="4">
        <v>31</v>
      </c>
      <c r="X38" s="32">
        <v>43040</v>
      </c>
      <c r="Y38" s="4">
        <v>0</v>
      </c>
      <c r="Z38" s="4">
        <v>0.19</v>
      </c>
      <c r="AA38" s="4">
        <v>6.73</v>
      </c>
      <c r="AB38" s="4">
        <v>10.019999999999996</v>
      </c>
      <c r="AC38" s="4">
        <v>21.150000000000002</v>
      </c>
      <c r="AD38" s="4">
        <v>18.8</v>
      </c>
      <c r="AE38" s="2"/>
      <c r="AF38" s="2"/>
      <c r="AG38" s="2"/>
      <c r="AH38" s="4"/>
      <c r="AI38" s="4"/>
    </row>
    <row r="39" spans="1:35" x14ac:dyDescent="0.2">
      <c r="A39" s="14">
        <v>42162</v>
      </c>
      <c r="B39" s="24">
        <v>0</v>
      </c>
      <c r="C39" s="24"/>
      <c r="D39" s="24">
        <v>56.5</v>
      </c>
      <c r="E39" s="15"/>
      <c r="F39" s="14"/>
      <c r="G39" s="1"/>
      <c r="I39" s="2"/>
      <c r="K39" s="1"/>
      <c r="L39" s="35" t="s">
        <v>54</v>
      </c>
      <c r="M39" s="2" t="s">
        <v>33</v>
      </c>
      <c r="N39" s="2">
        <v>2018</v>
      </c>
      <c r="O39" s="1"/>
      <c r="P39" s="32">
        <v>43101</v>
      </c>
      <c r="Q39" s="4">
        <v>0</v>
      </c>
      <c r="R39" s="4">
        <v>0</v>
      </c>
      <c r="S39" s="4">
        <v>2.85</v>
      </c>
      <c r="T39" s="4">
        <v>14.17</v>
      </c>
      <c r="U39" s="4">
        <v>23.520000000000007</v>
      </c>
      <c r="V39" s="4">
        <v>22.673129032258061</v>
      </c>
      <c r="X39" s="32">
        <v>43101</v>
      </c>
      <c r="Y39" s="4">
        <v>0</v>
      </c>
      <c r="Z39" s="4">
        <v>0</v>
      </c>
      <c r="AA39" s="4">
        <v>2.5300000000000002</v>
      </c>
      <c r="AB39" s="4">
        <v>11.12</v>
      </c>
      <c r="AC39" s="4">
        <v>18.400000000000002</v>
      </c>
      <c r="AD39" s="4">
        <v>14.791457142857144</v>
      </c>
      <c r="AE39" s="2"/>
      <c r="AF39" s="2"/>
      <c r="AG39" s="2"/>
      <c r="AH39" s="4"/>
      <c r="AI39" s="4"/>
    </row>
    <row r="40" spans="1:35" x14ac:dyDescent="0.2">
      <c r="A40" s="14">
        <v>42163</v>
      </c>
      <c r="B40" s="24">
        <v>0</v>
      </c>
      <c r="C40" s="24"/>
      <c r="D40" s="24">
        <v>57.5</v>
      </c>
      <c r="E40" s="15"/>
      <c r="F40" s="14"/>
      <c r="G40" s="1"/>
      <c r="I40" s="2"/>
      <c r="K40" s="1"/>
      <c r="L40" s="35" t="s">
        <v>55</v>
      </c>
      <c r="M40" s="2" t="s">
        <v>40</v>
      </c>
      <c r="N40" s="2">
        <v>2018</v>
      </c>
      <c r="O40" s="1"/>
      <c r="P40" s="32">
        <v>43132</v>
      </c>
      <c r="Q40" s="4">
        <v>0</v>
      </c>
      <c r="R40" s="4">
        <v>0</v>
      </c>
      <c r="S40" s="4">
        <v>6.09</v>
      </c>
      <c r="T40" s="4">
        <v>16.189999999999998</v>
      </c>
      <c r="U40" s="4">
        <v>29.840000000000007</v>
      </c>
      <c r="V40" s="4">
        <v>23.360199999999995</v>
      </c>
      <c r="X40" s="32">
        <v>43132</v>
      </c>
      <c r="Y40" s="4">
        <v>0</v>
      </c>
      <c r="Z40" s="4">
        <v>0</v>
      </c>
      <c r="AA40" s="4">
        <v>5.26</v>
      </c>
      <c r="AB40" s="4">
        <v>14.129999999999997</v>
      </c>
      <c r="AC40" s="4">
        <v>23.500000000000004</v>
      </c>
      <c r="AD40" s="4">
        <v>14.658478947368424</v>
      </c>
      <c r="AE40" s="2"/>
      <c r="AF40" s="2"/>
      <c r="AG40" s="2"/>
      <c r="AH40" s="4"/>
      <c r="AI40" s="4"/>
    </row>
    <row r="41" spans="1:35" x14ac:dyDescent="0.2">
      <c r="A41" s="14">
        <v>42164</v>
      </c>
      <c r="B41" s="24">
        <v>0</v>
      </c>
      <c r="C41" s="24"/>
      <c r="D41" s="24">
        <v>65</v>
      </c>
      <c r="E41" s="15"/>
      <c r="F41" s="14"/>
      <c r="G41" s="1"/>
      <c r="I41" s="2"/>
      <c r="K41" s="1"/>
      <c r="L41" s="35" t="s">
        <v>56</v>
      </c>
      <c r="M41" s="2" t="s">
        <v>35</v>
      </c>
      <c r="N41" s="2">
        <v>2018</v>
      </c>
      <c r="O41" s="1"/>
      <c r="P41" s="32">
        <v>43191</v>
      </c>
      <c r="Q41" s="4">
        <v>0</v>
      </c>
      <c r="R41" s="4">
        <v>0</v>
      </c>
      <c r="S41" s="4">
        <v>2.71</v>
      </c>
      <c r="T41" s="4">
        <v>16.04</v>
      </c>
      <c r="U41" s="4">
        <v>30.21</v>
      </c>
      <c r="V41" s="4">
        <v>23.109040298507466</v>
      </c>
      <c r="X41" s="32">
        <v>43191</v>
      </c>
      <c r="Y41" s="4">
        <v>0.2</v>
      </c>
      <c r="Z41" s="4">
        <v>0.2</v>
      </c>
      <c r="AA41" s="4">
        <v>3.12</v>
      </c>
      <c r="AB41" s="4">
        <v>15.309999999999999</v>
      </c>
      <c r="AC41" s="4">
        <v>26.430000000000007</v>
      </c>
      <c r="AD41" s="4">
        <v>12.241273684210528</v>
      </c>
      <c r="AE41" s="2"/>
      <c r="AF41" s="2"/>
      <c r="AG41" s="2"/>
      <c r="AH41" s="4"/>
      <c r="AI41" s="4"/>
    </row>
    <row r="42" spans="1:35" x14ac:dyDescent="0.2">
      <c r="A42" s="14">
        <v>42165</v>
      </c>
      <c r="B42" s="24">
        <v>0</v>
      </c>
      <c r="C42" s="24"/>
      <c r="D42" s="24">
        <v>66.5</v>
      </c>
      <c r="E42" s="15"/>
      <c r="I42" s="2"/>
      <c r="K42" s="1"/>
      <c r="M42" s="2"/>
      <c r="O42" s="1"/>
      <c r="Q42" s="2"/>
    </row>
    <row r="43" spans="1:35" x14ac:dyDescent="0.2">
      <c r="A43" s="14">
        <v>42166</v>
      </c>
      <c r="B43" s="24">
        <v>0</v>
      </c>
      <c r="C43" s="24"/>
      <c r="D43" s="24">
        <v>71</v>
      </c>
      <c r="E43" s="15"/>
      <c r="I43" s="2"/>
      <c r="K43" s="1"/>
      <c r="M43" s="2"/>
      <c r="O43" s="1"/>
      <c r="Q43" s="2"/>
    </row>
    <row r="44" spans="1:35" x14ac:dyDescent="0.2">
      <c r="A44" s="14">
        <v>42167</v>
      </c>
      <c r="B44" s="24">
        <v>0</v>
      </c>
      <c r="C44" s="24"/>
      <c r="D44" s="24">
        <v>74</v>
      </c>
      <c r="E44" s="15"/>
      <c r="I44" s="2"/>
      <c r="K44" s="1"/>
      <c r="M44" s="2"/>
      <c r="O44" s="1"/>
      <c r="Q44" s="2"/>
    </row>
    <row r="45" spans="1:35" x14ac:dyDescent="0.2">
      <c r="A45" s="14">
        <v>42168</v>
      </c>
      <c r="B45" s="24">
        <v>0</v>
      </c>
      <c r="C45" s="24"/>
      <c r="D45" s="24">
        <v>73.5</v>
      </c>
      <c r="E45" s="15"/>
      <c r="I45" s="2"/>
      <c r="K45" s="1"/>
      <c r="M45" s="2"/>
      <c r="O45" s="1"/>
      <c r="P45" s="29"/>
      <c r="Q45" s="29"/>
      <c r="R45" s="36"/>
      <c r="S45" s="36"/>
      <c r="T45" s="36"/>
      <c r="U45" s="36"/>
      <c r="V45" s="36"/>
      <c r="W45" s="36"/>
      <c r="X45" s="36"/>
      <c r="AG45" s="31"/>
      <c r="AH45" s="15"/>
      <c r="AI45" s="15"/>
    </row>
    <row r="46" spans="1:35" x14ac:dyDescent="0.2">
      <c r="A46" s="14">
        <v>42169</v>
      </c>
      <c r="B46" s="24">
        <v>0</v>
      </c>
      <c r="C46" s="24"/>
      <c r="D46" s="24">
        <v>69</v>
      </c>
      <c r="E46" s="15"/>
      <c r="I46" s="2"/>
      <c r="K46" s="1"/>
      <c r="M46" s="2"/>
      <c r="O46" s="1"/>
      <c r="Q46" s="2"/>
      <c r="AG46" s="2"/>
      <c r="AH46" s="4"/>
      <c r="AI46" s="4"/>
    </row>
    <row r="47" spans="1:35" x14ac:dyDescent="0.2">
      <c r="A47" s="14">
        <v>42170</v>
      </c>
      <c r="B47" s="24">
        <v>0.86</v>
      </c>
      <c r="C47" s="24"/>
      <c r="D47" s="24">
        <v>67.5</v>
      </c>
      <c r="E47" s="15"/>
      <c r="I47" s="2"/>
      <c r="K47" s="1"/>
      <c r="M47" s="2"/>
      <c r="O47" s="1"/>
      <c r="Q47" s="2"/>
      <c r="AG47" s="2"/>
      <c r="AH47" s="4"/>
      <c r="AI47" s="4"/>
    </row>
    <row r="48" spans="1:35" x14ac:dyDescent="0.2">
      <c r="A48" s="14">
        <v>42171</v>
      </c>
      <c r="B48" s="24">
        <v>0.22</v>
      </c>
      <c r="C48" s="24">
        <v>0.95</v>
      </c>
      <c r="D48" s="24">
        <v>66</v>
      </c>
      <c r="E48" s="15"/>
      <c r="I48" s="2"/>
      <c r="K48" s="1"/>
      <c r="M48" s="2"/>
      <c r="O48" s="1"/>
      <c r="Q48" s="2"/>
      <c r="AG48" s="2"/>
      <c r="AH48" s="4"/>
      <c r="AI48" s="4"/>
    </row>
    <row r="49" spans="1:35" x14ac:dyDescent="0.2">
      <c r="A49" s="14">
        <v>42172</v>
      </c>
      <c r="B49" s="24">
        <v>0</v>
      </c>
      <c r="C49" s="24"/>
      <c r="D49" s="24">
        <v>66</v>
      </c>
      <c r="E49" s="15"/>
      <c r="I49" s="2"/>
      <c r="K49" s="1"/>
      <c r="M49" s="2"/>
      <c r="O49" s="1"/>
      <c r="Q49" s="2"/>
      <c r="AG49" s="2"/>
      <c r="AH49" s="4"/>
      <c r="AI49" s="4"/>
    </row>
    <row r="50" spans="1:35" x14ac:dyDescent="0.2">
      <c r="A50" s="14">
        <v>42173</v>
      </c>
      <c r="B50" s="24">
        <v>0</v>
      </c>
      <c r="C50" s="24"/>
      <c r="D50" s="24">
        <v>59</v>
      </c>
      <c r="E50" s="15"/>
      <c r="I50" s="2"/>
      <c r="K50" s="1"/>
      <c r="M50" s="2"/>
      <c r="O50" s="1"/>
      <c r="Q50" s="2"/>
      <c r="AG50" s="2"/>
      <c r="AH50" s="4"/>
      <c r="AI50" s="4"/>
    </row>
    <row r="51" spans="1:35" x14ac:dyDescent="0.2">
      <c r="A51" s="14">
        <v>42174</v>
      </c>
      <c r="B51" s="24">
        <v>0</v>
      </c>
      <c r="C51" s="24">
        <v>0.08</v>
      </c>
      <c r="D51" s="24">
        <v>72</v>
      </c>
      <c r="E51" s="15"/>
      <c r="I51" s="2"/>
      <c r="K51" s="1"/>
      <c r="M51" s="2"/>
      <c r="O51" s="1"/>
      <c r="Q51" s="2"/>
      <c r="AG51" s="2"/>
      <c r="AH51" s="4"/>
      <c r="AI51" s="4"/>
    </row>
    <row r="52" spans="1:35" x14ac:dyDescent="0.2">
      <c r="A52" s="14">
        <v>42175</v>
      </c>
      <c r="B52" s="24">
        <v>0</v>
      </c>
      <c r="C52" s="24"/>
      <c r="D52" s="24">
        <v>69</v>
      </c>
      <c r="E52" s="15"/>
      <c r="I52" s="2"/>
      <c r="K52" s="1"/>
      <c r="M52" s="2"/>
      <c r="O52" s="1"/>
      <c r="Q52" s="2"/>
      <c r="AG52" s="2"/>
      <c r="AH52" s="4"/>
      <c r="AI52" s="4"/>
    </row>
    <row r="53" spans="1:35" x14ac:dyDescent="0.2">
      <c r="A53" s="14">
        <v>42176</v>
      </c>
      <c r="B53" s="24">
        <v>0.61</v>
      </c>
      <c r="C53" s="24">
        <v>0.37</v>
      </c>
      <c r="D53" s="24">
        <v>68.5</v>
      </c>
      <c r="E53" s="15"/>
      <c r="I53" s="2"/>
      <c r="K53" s="1"/>
      <c r="M53" s="2"/>
      <c r="O53" s="1"/>
      <c r="Q53" s="2"/>
      <c r="AG53" s="2"/>
      <c r="AH53" s="4"/>
      <c r="AI53" s="4"/>
    </row>
    <row r="54" spans="1:35" x14ac:dyDescent="0.2">
      <c r="A54" s="14">
        <v>42177</v>
      </c>
      <c r="B54" s="24">
        <v>0</v>
      </c>
      <c r="C54" s="24">
        <v>1.7</v>
      </c>
      <c r="D54" s="24">
        <v>75</v>
      </c>
      <c r="E54" s="15"/>
      <c r="I54" s="2"/>
      <c r="K54" s="1"/>
      <c r="M54" s="2"/>
      <c r="O54" s="1"/>
      <c r="Q54" s="2"/>
      <c r="AG54" s="2"/>
      <c r="AH54" s="4"/>
      <c r="AI54" s="4"/>
    </row>
    <row r="55" spans="1:35" x14ac:dyDescent="0.2">
      <c r="A55" s="14">
        <v>42178</v>
      </c>
      <c r="B55" s="24">
        <v>0</v>
      </c>
      <c r="C55" s="24"/>
      <c r="D55" s="24">
        <v>72.5</v>
      </c>
      <c r="E55" s="15"/>
      <c r="I55" s="2"/>
      <c r="K55" s="1"/>
      <c r="M55" s="2"/>
      <c r="O55" s="1"/>
      <c r="Q55" s="2"/>
      <c r="AG55" s="2"/>
      <c r="AH55" s="4"/>
      <c r="AI55" s="4"/>
    </row>
    <row r="56" spans="1:35" x14ac:dyDescent="0.2">
      <c r="A56" s="14">
        <v>42179</v>
      </c>
      <c r="B56" s="24">
        <v>0.17</v>
      </c>
      <c r="C56" s="24">
        <v>0.03</v>
      </c>
      <c r="D56" s="24">
        <v>71</v>
      </c>
      <c r="E56" s="15"/>
      <c r="I56" s="2"/>
      <c r="K56" s="1"/>
      <c r="M56" s="2"/>
      <c r="O56" s="1"/>
      <c r="Q56" s="2"/>
      <c r="AG56" s="2"/>
      <c r="AH56" s="4"/>
      <c r="AI56" s="4"/>
    </row>
    <row r="57" spans="1:35" x14ac:dyDescent="0.2">
      <c r="A57" s="14">
        <v>42180</v>
      </c>
      <c r="B57" s="24">
        <v>0</v>
      </c>
      <c r="C57" s="24"/>
      <c r="D57" s="24">
        <v>67.5</v>
      </c>
      <c r="E57" s="15"/>
      <c r="I57" s="2"/>
      <c r="K57" s="1"/>
      <c r="M57" s="2"/>
      <c r="O57" s="1"/>
      <c r="Q57" s="2"/>
      <c r="AG57" s="2"/>
      <c r="AH57" s="4"/>
      <c r="AI57" s="4"/>
    </row>
    <row r="58" spans="1:35" x14ac:dyDescent="0.2">
      <c r="A58" s="14">
        <v>42181</v>
      </c>
      <c r="B58" s="24">
        <v>0</v>
      </c>
      <c r="C58" s="24">
        <v>0</v>
      </c>
      <c r="D58" s="24">
        <v>69</v>
      </c>
      <c r="E58" s="15"/>
      <c r="I58" s="2"/>
      <c r="K58" s="1"/>
      <c r="M58" s="2"/>
      <c r="O58" s="1"/>
      <c r="Q58" s="2"/>
      <c r="AG58" s="2"/>
      <c r="AH58" s="4"/>
      <c r="AI58" s="4"/>
    </row>
    <row r="59" spans="1:35" x14ac:dyDescent="0.2">
      <c r="A59" s="14">
        <v>42182</v>
      </c>
      <c r="B59" s="24">
        <v>0</v>
      </c>
      <c r="C59" s="24"/>
      <c r="D59" s="24">
        <v>62</v>
      </c>
      <c r="E59" s="15"/>
      <c r="I59" s="2"/>
      <c r="K59" s="1"/>
      <c r="M59" s="2"/>
      <c r="O59" s="1"/>
      <c r="Q59" s="2"/>
      <c r="AG59" s="2"/>
      <c r="AH59" s="4"/>
      <c r="AI59" s="4"/>
    </row>
    <row r="60" spans="1:35" x14ac:dyDescent="0.2">
      <c r="A60" s="14">
        <v>42183</v>
      </c>
      <c r="B60" s="24">
        <v>2.59</v>
      </c>
      <c r="C60" s="24">
        <v>1.1100000000000001</v>
      </c>
      <c r="D60" s="24">
        <v>62.5</v>
      </c>
      <c r="E60" s="15"/>
      <c r="I60" s="2"/>
      <c r="K60" s="1"/>
      <c r="M60" s="2"/>
      <c r="O60" s="1"/>
      <c r="Q60" s="2"/>
      <c r="AG60" s="2"/>
      <c r="AH60" s="4"/>
      <c r="AI60" s="4"/>
    </row>
    <row r="61" spans="1:35" x14ac:dyDescent="0.2">
      <c r="A61" s="14">
        <v>42184</v>
      </c>
      <c r="B61" s="24">
        <v>0</v>
      </c>
      <c r="C61" s="24">
        <v>0.1</v>
      </c>
      <c r="D61" s="24">
        <v>64</v>
      </c>
      <c r="E61" s="15"/>
      <c r="G61" s="1"/>
      <c r="I61" s="2"/>
      <c r="K61" s="1"/>
      <c r="M61" s="2"/>
      <c r="O61" s="1"/>
      <c r="Q61" s="2"/>
      <c r="AG61" s="2"/>
      <c r="AH61" s="4"/>
      <c r="AI61" s="4"/>
    </row>
    <row r="62" spans="1:35" x14ac:dyDescent="0.2">
      <c r="A62" s="14">
        <v>42185</v>
      </c>
      <c r="B62" s="24">
        <v>0</v>
      </c>
      <c r="C62" s="24"/>
      <c r="D62" s="24">
        <v>66.5</v>
      </c>
      <c r="E62" s="15"/>
      <c r="G62" s="1"/>
      <c r="I62" s="2"/>
      <c r="K62" s="1"/>
      <c r="M62" s="2"/>
      <c r="O62" s="1"/>
      <c r="Q62" s="2"/>
      <c r="AG62" s="2"/>
      <c r="AH62" s="4"/>
      <c r="AI62" s="4"/>
    </row>
    <row r="63" spans="1:35" x14ac:dyDescent="0.2">
      <c r="A63" s="14">
        <v>42186</v>
      </c>
      <c r="B63" s="24">
        <v>0.89</v>
      </c>
      <c r="C63" s="24">
        <v>0.12</v>
      </c>
      <c r="D63" s="24">
        <v>70</v>
      </c>
      <c r="E63" s="15"/>
      <c r="G63" s="1"/>
      <c r="I63" s="2"/>
      <c r="K63" s="1"/>
      <c r="M63" s="2"/>
      <c r="O63" s="1"/>
      <c r="Q63" s="2"/>
      <c r="AG63" s="2"/>
      <c r="AH63" s="4"/>
      <c r="AI63" s="4"/>
    </row>
    <row r="64" spans="1:35" x14ac:dyDescent="0.2">
      <c r="A64" s="14">
        <v>42187</v>
      </c>
      <c r="B64" s="24">
        <v>0</v>
      </c>
      <c r="C64" s="24">
        <v>0.48</v>
      </c>
      <c r="D64" s="24">
        <v>68</v>
      </c>
      <c r="E64" s="15"/>
      <c r="G64" s="1"/>
      <c r="I64" s="2"/>
      <c r="K64" s="1"/>
      <c r="M64" s="2"/>
      <c r="O64" s="1"/>
      <c r="Q64" s="2"/>
      <c r="AG64" s="2"/>
      <c r="AH64" s="4"/>
      <c r="AI64" s="4"/>
    </row>
    <row r="65" spans="1:35" x14ac:dyDescent="0.2">
      <c r="A65" s="14">
        <v>42188</v>
      </c>
      <c r="B65" s="24">
        <v>0</v>
      </c>
      <c r="C65" s="24"/>
      <c r="D65" s="24">
        <v>70</v>
      </c>
      <c r="E65" s="15"/>
      <c r="G65" s="1"/>
      <c r="I65" s="2"/>
      <c r="K65" s="1"/>
      <c r="M65" s="2"/>
      <c r="O65" s="1"/>
      <c r="Q65" s="2"/>
      <c r="AG65" s="2"/>
      <c r="AH65" s="4"/>
      <c r="AI65" s="4"/>
    </row>
    <row r="66" spans="1:35" x14ac:dyDescent="0.2">
      <c r="A66" s="14">
        <v>42189</v>
      </c>
      <c r="B66" s="24">
        <v>0</v>
      </c>
      <c r="C66" s="24"/>
      <c r="D66" s="24">
        <v>66.5</v>
      </c>
      <c r="E66" s="15"/>
      <c r="G66" s="1"/>
      <c r="I66" s="2"/>
      <c r="K66" s="1"/>
      <c r="M66" s="2"/>
      <c r="O66" s="1"/>
      <c r="Q66" s="2"/>
      <c r="AG66" s="2"/>
      <c r="AH66" s="4"/>
      <c r="AI66" s="4"/>
    </row>
    <row r="67" spans="1:35" x14ac:dyDescent="0.2">
      <c r="A67" s="14">
        <v>42190</v>
      </c>
      <c r="B67" s="24">
        <v>0</v>
      </c>
      <c r="C67" s="24"/>
      <c r="D67" s="24">
        <v>67</v>
      </c>
      <c r="E67" s="15"/>
      <c r="G67" s="1"/>
      <c r="I67" s="2"/>
      <c r="K67" s="1"/>
      <c r="M67" s="2"/>
      <c r="O67" s="1"/>
      <c r="Q67" s="2"/>
      <c r="AG67" s="2"/>
      <c r="AH67" s="4"/>
      <c r="AI67" s="4"/>
    </row>
    <row r="68" spans="1:35" x14ac:dyDescent="0.2">
      <c r="A68" s="14">
        <v>42191</v>
      </c>
      <c r="B68" s="24">
        <v>0</v>
      </c>
      <c r="C68" s="24"/>
      <c r="D68" s="24">
        <v>70</v>
      </c>
      <c r="E68" s="15"/>
      <c r="G68" s="1"/>
      <c r="I68" s="2"/>
      <c r="K68" s="1"/>
      <c r="M68" s="2"/>
      <c r="O68" s="1"/>
      <c r="Q68" s="2"/>
      <c r="AG68" s="2"/>
      <c r="AH68" s="4"/>
      <c r="AI68" s="4"/>
    </row>
    <row r="69" spans="1:35" x14ac:dyDescent="0.2">
      <c r="A69" s="14">
        <v>42192</v>
      </c>
      <c r="B69" s="24">
        <v>0</v>
      </c>
      <c r="C69" s="24"/>
      <c r="D69" s="24">
        <v>71</v>
      </c>
      <c r="E69" s="15"/>
      <c r="F69" s="14"/>
      <c r="G69" s="1"/>
      <c r="I69" s="2"/>
      <c r="K69" s="1"/>
      <c r="M69" s="2"/>
      <c r="O69" s="1"/>
      <c r="Q69" s="2"/>
      <c r="AG69" s="2"/>
      <c r="AH69" s="4"/>
      <c r="AI69" s="4"/>
    </row>
    <row r="70" spans="1:35" x14ac:dyDescent="0.2">
      <c r="A70" s="14">
        <v>42193</v>
      </c>
      <c r="B70" s="24">
        <v>0</v>
      </c>
      <c r="C70" s="24"/>
      <c r="D70" s="24">
        <v>78</v>
      </c>
      <c r="E70" s="15"/>
      <c r="F70" s="14"/>
      <c r="G70" s="1"/>
      <c r="I70" s="2"/>
      <c r="K70" s="1"/>
      <c r="M70" s="2"/>
      <c r="O70" s="1"/>
      <c r="Q70" s="2"/>
      <c r="AG70" s="2"/>
      <c r="AH70" s="4"/>
      <c r="AI70" s="4"/>
    </row>
    <row r="71" spans="1:35" x14ac:dyDescent="0.2">
      <c r="A71" s="14">
        <v>42194</v>
      </c>
      <c r="B71" s="24">
        <v>0.04</v>
      </c>
      <c r="C71" s="24">
        <v>0.68</v>
      </c>
      <c r="D71" s="24">
        <v>71.5</v>
      </c>
      <c r="E71" s="15"/>
      <c r="F71" s="14"/>
      <c r="G71" s="1"/>
      <c r="I71" s="2"/>
      <c r="K71" s="1"/>
      <c r="M71" s="2"/>
      <c r="O71" s="1"/>
      <c r="Q71" s="2"/>
      <c r="AG71" s="2"/>
      <c r="AH71" s="4"/>
      <c r="AI71" s="4"/>
    </row>
    <row r="72" spans="1:35" x14ac:dyDescent="0.2">
      <c r="A72" s="14">
        <v>42195</v>
      </c>
      <c r="B72" s="24">
        <v>0.13</v>
      </c>
      <c r="C72" s="24">
        <v>0.96</v>
      </c>
      <c r="D72" s="24">
        <v>72.5</v>
      </c>
      <c r="E72" s="15"/>
      <c r="F72" s="14"/>
      <c r="G72" s="1"/>
      <c r="I72" s="2"/>
      <c r="K72" s="1"/>
      <c r="M72" s="2"/>
      <c r="O72" s="1"/>
      <c r="Q72" s="2"/>
      <c r="AG72" s="2"/>
      <c r="AH72" s="4"/>
      <c r="AI72" s="4"/>
    </row>
    <row r="73" spans="1:35" x14ac:dyDescent="0.2">
      <c r="A73" s="14">
        <v>42196</v>
      </c>
      <c r="B73" s="24">
        <v>0</v>
      </c>
      <c r="C73" s="24"/>
      <c r="D73" s="24">
        <v>71</v>
      </c>
      <c r="E73" s="15"/>
      <c r="F73" s="14"/>
      <c r="G73" s="1"/>
      <c r="I73" s="2"/>
      <c r="K73" s="1"/>
      <c r="M73" s="2"/>
      <c r="O73" s="1"/>
      <c r="Q73" s="2"/>
      <c r="AG73" s="2"/>
      <c r="AH73" s="4"/>
      <c r="AI73" s="4"/>
    </row>
    <row r="74" spans="1:35" x14ac:dyDescent="0.2">
      <c r="A74" s="14">
        <v>42197</v>
      </c>
      <c r="B74" s="24">
        <v>0</v>
      </c>
      <c r="C74" s="24"/>
      <c r="D74" s="24">
        <v>71.5</v>
      </c>
      <c r="E74" s="15"/>
      <c r="F74" s="14"/>
      <c r="G74" s="1"/>
      <c r="I74" s="2"/>
      <c r="K74" s="1"/>
      <c r="M74" s="2"/>
      <c r="O74" s="1"/>
      <c r="Q74" s="2"/>
    </row>
    <row r="75" spans="1:35" x14ac:dyDescent="0.2">
      <c r="A75" s="14">
        <v>42198</v>
      </c>
      <c r="B75" s="24">
        <v>0</v>
      </c>
      <c r="C75" s="24"/>
      <c r="D75" s="24">
        <v>73.5</v>
      </c>
      <c r="E75" s="15"/>
      <c r="F75" s="14"/>
      <c r="G75" s="1"/>
      <c r="I75" s="2"/>
      <c r="K75" s="1"/>
      <c r="M75" s="2"/>
      <c r="O75" s="1"/>
      <c r="Q75" s="2"/>
    </row>
    <row r="76" spans="1:35" x14ac:dyDescent="0.2">
      <c r="A76" s="14">
        <v>42199</v>
      </c>
      <c r="B76" s="24">
        <v>0.03</v>
      </c>
      <c r="C76" s="24"/>
      <c r="D76" s="24">
        <v>72</v>
      </c>
      <c r="E76" s="15"/>
      <c r="F76" s="14"/>
      <c r="G76" s="1"/>
      <c r="I76" s="2"/>
      <c r="K76" s="1"/>
      <c r="M76" s="2"/>
      <c r="O76" s="1"/>
      <c r="Q76" s="2"/>
    </row>
    <row r="77" spans="1:35" x14ac:dyDescent="0.2">
      <c r="A77" s="14">
        <v>42200</v>
      </c>
      <c r="B77" s="24">
        <v>0.2</v>
      </c>
      <c r="C77" s="24">
        <v>0.35</v>
      </c>
      <c r="D77" s="24">
        <v>77.5</v>
      </c>
      <c r="E77" s="15"/>
      <c r="F77" s="14"/>
      <c r="G77" s="1"/>
      <c r="I77" s="2"/>
      <c r="K77" s="1"/>
      <c r="M77" s="2"/>
      <c r="O77" s="1"/>
      <c r="Q77" s="2"/>
    </row>
    <row r="78" spans="1:35" x14ac:dyDescent="0.2">
      <c r="A78" s="14">
        <v>42201</v>
      </c>
      <c r="B78" s="24">
        <v>0.63</v>
      </c>
      <c r="C78" s="24">
        <v>0.11</v>
      </c>
      <c r="D78" s="24">
        <v>69</v>
      </c>
      <c r="E78" s="15"/>
      <c r="F78" s="14"/>
      <c r="G78" s="1"/>
      <c r="I78" s="2"/>
      <c r="K78" s="1"/>
      <c r="M78" s="2"/>
      <c r="O78" s="1"/>
      <c r="Q78" s="2"/>
    </row>
    <row r="79" spans="1:35" x14ac:dyDescent="0.2">
      <c r="A79" s="14">
        <v>42202</v>
      </c>
      <c r="B79" s="24">
        <v>0</v>
      </c>
      <c r="C79" s="24"/>
      <c r="D79" s="24">
        <v>64</v>
      </c>
      <c r="E79" s="15"/>
      <c r="F79" s="14"/>
      <c r="G79" s="1"/>
      <c r="I79" s="2"/>
      <c r="K79" s="1"/>
      <c r="M79" s="2"/>
      <c r="O79" s="1"/>
      <c r="Q79" s="2"/>
    </row>
    <row r="80" spans="1:35" x14ac:dyDescent="0.2">
      <c r="A80" s="14">
        <v>42203</v>
      </c>
      <c r="B80" s="24">
        <v>0</v>
      </c>
      <c r="C80" s="24"/>
      <c r="D80" s="24">
        <v>71.5</v>
      </c>
      <c r="E80" s="15"/>
      <c r="F80" s="14"/>
      <c r="G80" s="1"/>
      <c r="I80" s="2"/>
      <c r="K80" s="1"/>
      <c r="M80" s="2"/>
      <c r="O80" s="1"/>
      <c r="Q80" s="2"/>
    </row>
    <row r="81" spans="1:17" x14ac:dyDescent="0.2">
      <c r="A81" s="14">
        <v>42204</v>
      </c>
      <c r="B81" s="24">
        <v>0</v>
      </c>
      <c r="C81" s="24">
        <v>0.02</v>
      </c>
      <c r="D81" s="24">
        <v>79</v>
      </c>
      <c r="E81" s="15"/>
      <c r="F81" s="14"/>
      <c r="G81" s="1"/>
      <c r="I81" s="2"/>
      <c r="K81" s="1"/>
      <c r="M81" s="2"/>
      <c r="O81" s="1"/>
      <c r="Q81" s="2"/>
    </row>
    <row r="82" spans="1:17" x14ac:dyDescent="0.2">
      <c r="A82" s="14">
        <v>42205</v>
      </c>
      <c r="B82" s="24">
        <v>0</v>
      </c>
      <c r="C82" s="24"/>
      <c r="D82" s="24">
        <v>82.5</v>
      </c>
      <c r="E82" s="15"/>
      <c r="F82" s="14"/>
      <c r="G82" s="1"/>
      <c r="I82" s="2"/>
      <c r="K82" s="1"/>
      <c r="M82" s="2"/>
      <c r="O82" s="1"/>
      <c r="Q82" s="2"/>
    </row>
    <row r="83" spans="1:17" x14ac:dyDescent="0.2">
      <c r="A83" s="14">
        <v>42206</v>
      </c>
      <c r="B83" s="24">
        <v>0</v>
      </c>
      <c r="C83" s="24"/>
      <c r="D83" s="24">
        <v>77</v>
      </c>
      <c r="E83" s="15"/>
      <c r="I83" s="2"/>
      <c r="K83" s="1"/>
      <c r="M83" s="2"/>
      <c r="O83" s="1"/>
    </row>
    <row r="84" spans="1:17" x14ac:dyDescent="0.2">
      <c r="A84" s="14">
        <v>42207</v>
      </c>
      <c r="B84" s="24">
        <v>0</v>
      </c>
      <c r="C84" s="24">
        <v>0.06</v>
      </c>
      <c r="D84" s="24">
        <v>73</v>
      </c>
      <c r="E84" s="15"/>
      <c r="I84" s="2"/>
      <c r="K84" s="1"/>
      <c r="M84" s="2"/>
      <c r="O84" s="1"/>
    </row>
    <row r="85" spans="1:17" x14ac:dyDescent="0.2">
      <c r="A85" s="14">
        <v>42208</v>
      </c>
      <c r="B85" s="24">
        <v>0</v>
      </c>
      <c r="C85" s="24"/>
      <c r="D85" s="24">
        <v>67.5</v>
      </c>
      <c r="E85" s="15"/>
      <c r="I85" s="2"/>
      <c r="K85" s="1"/>
      <c r="M85" s="2"/>
      <c r="O85" s="1"/>
    </row>
    <row r="86" spans="1:17" x14ac:dyDescent="0.2">
      <c r="A86" s="14">
        <v>42209</v>
      </c>
      <c r="B86" s="24">
        <v>0</v>
      </c>
      <c r="C86" s="24"/>
      <c r="D86" s="24">
        <v>67</v>
      </c>
      <c r="E86" s="15"/>
      <c r="I86" s="2"/>
      <c r="K86" s="1"/>
      <c r="M86" s="2"/>
      <c r="O86" s="1"/>
    </row>
    <row r="87" spans="1:17" x14ac:dyDescent="0.2">
      <c r="A87" s="14">
        <v>42210</v>
      </c>
      <c r="B87" s="24">
        <v>0.54</v>
      </c>
      <c r="C87" s="24"/>
      <c r="D87" s="24">
        <v>65</v>
      </c>
      <c r="E87" s="15"/>
      <c r="I87" s="2"/>
      <c r="K87" s="1"/>
      <c r="M87" s="2"/>
      <c r="O87" s="1"/>
    </row>
    <row r="88" spans="1:17" x14ac:dyDescent="0.2">
      <c r="A88" s="14">
        <v>42211</v>
      </c>
      <c r="B88" s="24">
        <v>0</v>
      </c>
      <c r="C88" s="24"/>
      <c r="D88" s="24">
        <v>71.5</v>
      </c>
      <c r="E88" s="15"/>
      <c r="G88" s="1"/>
      <c r="I88" s="2"/>
      <c r="K88" s="1"/>
      <c r="M88" s="2"/>
      <c r="O88" s="1"/>
    </row>
    <row r="89" spans="1:17" x14ac:dyDescent="0.2">
      <c r="A89" s="14">
        <v>42212</v>
      </c>
      <c r="B89" s="24">
        <v>0.86</v>
      </c>
      <c r="C89" s="24"/>
      <c r="D89" s="24">
        <v>73.5</v>
      </c>
      <c r="E89" s="15"/>
      <c r="G89" s="1"/>
      <c r="I89" s="2"/>
      <c r="K89" s="1"/>
      <c r="M89" s="2"/>
      <c r="O89" s="1"/>
    </row>
    <row r="90" spans="1:17" x14ac:dyDescent="0.2">
      <c r="A90" s="14">
        <v>42213</v>
      </c>
      <c r="B90" s="24">
        <v>0</v>
      </c>
      <c r="C90" s="24">
        <v>0.34</v>
      </c>
      <c r="D90" s="24">
        <v>77.5</v>
      </c>
      <c r="E90" s="15"/>
      <c r="G90" s="1"/>
      <c r="I90" s="2"/>
      <c r="K90" s="1"/>
      <c r="M90" s="2"/>
      <c r="O90" s="1"/>
    </row>
    <row r="91" spans="1:17" x14ac:dyDescent="0.2">
      <c r="A91" s="14">
        <v>42214</v>
      </c>
      <c r="B91" s="24">
        <v>0.05</v>
      </c>
      <c r="C91" s="24">
        <v>0.23</v>
      </c>
      <c r="D91" s="24">
        <v>76.5</v>
      </c>
      <c r="E91" s="15"/>
      <c r="G91" s="1"/>
      <c r="I91" s="2"/>
      <c r="K91" s="1"/>
      <c r="M91" s="2"/>
      <c r="O91" s="1"/>
    </row>
    <row r="92" spans="1:17" x14ac:dyDescent="0.2">
      <c r="A92" s="14">
        <v>42215</v>
      </c>
      <c r="B92" s="24">
        <v>0</v>
      </c>
      <c r="C92" s="24"/>
      <c r="D92" s="24">
        <v>77</v>
      </c>
      <c r="E92" s="15"/>
      <c r="G92" s="1"/>
      <c r="I92" s="2"/>
      <c r="K92" s="1"/>
      <c r="M92" s="2"/>
      <c r="O92" s="1"/>
    </row>
    <row r="93" spans="1:17" x14ac:dyDescent="0.2">
      <c r="A93" s="14">
        <v>42216</v>
      </c>
      <c r="B93" s="24">
        <v>0.28999999999999998</v>
      </c>
      <c r="C93" s="24">
        <v>0.06</v>
      </c>
      <c r="D93" s="24">
        <v>78</v>
      </c>
      <c r="E93" s="15"/>
      <c r="G93" s="1"/>
      <c r="I93" s="2"/>
      <c r="K93" s="1"/>
      <c r="M93" s="2"/>
      <c r="O93" s="1"/>
    </row>
    <row r="94" spans="1:17" x14ac:dyDescent="0.2">
      <c r="A94" s="14">
        <v>42217</v>
      </c>
      <c r="B94" s="24">
        <v>0</v>
      </c>
      <c r="C94" s="24"/>
      <c r="D94" s="24">
        <v>72</v>
      </c>
      <c r="E94" s="15"/>
      <c r="G94" s="1"/>
      <c r="I94" s="2"/>
      <c r="K94" s="1"/>
      <c r="M94" s="2"/>
      <c r="O94" s="1"/>
    </row>
    <row r="95" spans="1:17" x14ac:dyDescent="0.2">
      <c r="A95" s="14">
        <v>42218</v>
      </c>
      <c r="B95" s="24">
        <v>0</v>
      </c>
      <c r="C95" s="24"/>
      <c r="D95" s="24">
        <v>70.5</v>
      </c>
      <c r="E95" s="15"/>
      <c r="G95" s="1"/>
      <c r="I95" s="2"/>
      <c r="K95" s="1"/>
      <c r="M95" s="2"/>
      <c r="O95" s="1"/>
    </row>
    <row r="96" spans="1:17" x14ac:dyDescent="0.2">
      <c r="A96" s="14">
        <v>42219</v>
      </c>
      <c r="B96" s="24">
        <v>0</v>
      </c>
      <c r="C96" s="24"/>
      <c r="D96" s="24">
        <v>74</v>
      </c>
      <c r="E96" s="15"/>
      <c r="G96" s="1"/>
      <c r="I96" s="2"/>
      <c r="K96" s="1"/>
      <c r="M96" s="2"/>
      <c r="O96" s="1"/>
    </row>
    <row r="97" spans="1:15" x14ac:dyDescent="0.2">
      <c r="A97" s="14">
        <v>42220</v>
      </c>
      <c r="B97" s="24">
        <v>1.1499999999999999</v>
      </c>
      <c r="C97" s="24">
        <v>0.53</v>
      </c>
      <c r="D97" s="24">
        <v>75</v>
      </c>
      <c r="E97" s="15"/>
      <c r="G97" s="1"/>
      <c r="I97" s="2"/>
      <c r="K97" s="1"/>
      <c r="M97" s="2"/>
      <c r="O97" s="1"/>
    </row>
    <row r="98" spans="1:15" x14ac:dyDescent="0.2">
      <c r="A98" s="14">
        <v>42221</v>
      </c>
      <c r="B98" s="24">
        <v>0</v>
      </c>
      <c r="C98" s="24"/>
      <c r="D98" s="24">
        <v>72</v>
      </c>
      <c r="E98" s="15"/>
      <c r="G98" s="1"/>
      <c r="I98" s="2"/>
      <c r="K98" s="1"/>
      <c r="M98" s="2"/>
      <c r="O98" s="1"/>
    </row>
    <row r="99" spans="1:15" x14ac:dyDescent="0.2">
      <c r="A99" s="14">
        <v>42222</v>
      </c>
      <c r="B99" s="24">
        <v>0</v>
      </c>
      <c r="C99" s="24"/>
      <c r="D99" s="24">
        <v>68</v>
      </c>
      <c r="E99" s="15"/>
      <c r="G99" s="1"/>
      <c r="I99" s="2"/>
      <c r="K99" s="1"/>
      <c r="M99" s="2"/>
      <c r="O99" s="1"/>
    </row>
    <row r="100" spans="1:15" x14ac:dyDescent="0.2">
      <c r="A100" s="14">
        <v>42223</v>
      </c>
      <c r="B100" s="24">
        <v>0</v>
      </c>
      <c r="C100" s="24"/>
      <c r="D100" s="24">
        <v>68.5</v>
      </c>
      <c r="E100" s="15"/>
      <c r="G100" s="1"/>
      <c r="I100" s="2"/>
      <c r="K100" s="1"/>
      <c r="M100" s="2"/>
      <c r="O100" s="1"/>
    </row>
    <row r="101" spans="1:15" x14ac:dyDescent="0.2">
      <c r="A101" s="14">
        <v>42224</v>
      </c>
      <c r="B101" s="24">
        <v>0</v>
      </c>
      <c r="C101" s="24"/>
      <c r="D101" s="24">
        <v>69</v>
      </c>
      <c r="E101" s="15"/>
      <c r="G101" s="1"/>
      <c r="I101" s="2"/>
      <c r="K101" s="1"/>
      <c r="M101" s="2"/>
      <c r="O101" s="1"/>
    </row>
    <row r="102" spans="1:15" x14ac:dyDescent="0.2">
      <c r="A102" s="14">
        <v>42225</v>
      </c>
      <c r="B102" s="24">
        <v>0</v>
      </c>
      <c r="C102" s="24"/>
      <c r="D102" s="24">
        <v>69</v>
      </c>
      <c r="E102" s="15"/>
      <c r="G102" s="1"/>
      <c r="I102" s="2"/>
      <c r="K102" s="1"/>
      <c r="M102" s="2"/>
      <c r="O102" s="1"/>
    </row>
    <row r="103" spans="1:15" x14ac:dyDescent="0.2">
      <c r="A103" s="14">
        <v>42226</v>
      </c>
      <c r="B103" s="24">
        <v>0</v>
      </c>
      <c r="C103" s="24"/>
      <c r="D103" s="24">
        <v>64</v>
      </c>
      <c r="E103" s="15"/>
      <c r="G103" s="1"/>
      <c r="I103" s="2"/>
      <c r="K103" s="1"/>
      <c r="M103" s="2"/>
      <c r="O103" s="1"/>
    </row>
    <row r="104" spans="1:15" x14ac:dyDescent="0.2">
      <c r="A104" s="14">
        <v>42227</v>
      </c>
      <c r="B104" s="24">
        <v>1.42</v>
      </c>
      <c r="C104" s="24"/>
      <c r="D104" s="24">
        <v>68.5</v>
      </c>
      <c r="E104" s="15"/>
      <c r="G104" s="1"/>
      <c r="I104" s="2"/>
      <c r="K104" s="1"/>
      <c r="M104" s="2"/>
      <c r="O104" s="1"/>
    </row>
    <row r="105" spans="1:15" x14ac:dyDescent="0.2">
      <c r="A105" s="14">
        <v>42228</v>
      </c>
      <c r="B105" s="24">
        <v>0.21</v>
      </c>
      <c r="C105" s="24"/>
      <c r="D105" s="24">
        <v>74</v>
      </c>
      <c r="E105" s="15"/>
      <c r="G105" s="1"/>
      <c r="I105" s="2"/>
      <c r="K105" s="1"/>
      <c r="M105" s="2"/>
      <c r="O105" s="1"/>
    </row>
    <row r="106" spans="1:15" x14ac:dyDescent="0.2">
      <c r="A106" s="14">
        <v>42229</v>
      </c>
      <c r="B106" s="24">
        <v>0</v>
      </c>
      <c r="C106" s="24"/>
      <c r="D106" s="24">
        <v>71</v>
      </c>
      <c r="E106" s="15"/>
      <c r="G106" s="1"/>
      <c r="I106" s="2"/>
      <c r="K106" s="1"/>
      <c r="M106" s="2"/>
      <c r="O106" s="1"/>
    </row>
    <row r="107" spans="1:15" x14ac:dyDescent="0.2">
      <c r="A107" s="14">
        <v>42230</v>
      </c>
      <c r="B107" s="24">
        <v>0</v>
      </c>
      <c r="C107" s="24"/>
      <c r="D107" s="24">
        <v>68.5</v>
      </c>
      <c r="E107" s="15"/>
      <c r="G107" s="1"/>
      <c r="I107" s="2"/>
      <c r="K107" s="1"/>
      <c r="M107" s="2"/>
      <c r="O107" s="1"/>
    </row>
    <row r="108" spans="1:15" x14ac:dyDescent="0.2">
      <c r="A108" s="14">
        <v>42231</v>
      </c>
      <c r="B108" s="24">
        <v>0</v>
      </c>
      <c r="C108" s="24"/>
      <c r="D108" s="24">
        <v>73</v>
      </c>
      <c r="E108" s="15"/>
      <c r="G108" s="1"/>
      <c r="I108" s="2"/>
      <c r="K108" s="1"/>
      <c r="M108" s="2"/>
      <c r="O108" s="1"/>
    </row>
    <row r="109" spans="1:15" x14ac:dyDescent="0.2">
      <c r="A109" s="14">
        <v>42232</v>
      </c>
      <c r="B109" s="24">
        <v>0</v>
      </c>
      <c r="C109" s="24">
        <v>0.05</v>
      </c>
      <c r="D109" s="24">
        <v>77</v>
      </c>
      <c r="E109" s="15"/>
      <c r="G109" s="1"/>
      <c r="I109" s="2"/>
      <c r="K109" s="1"/>
      <c r="M109" s="2"/>
    </row>
    <row r="110" spans="1:15" x14ac:dyDescent="0.2">
      <c r="A110" s="14">
        <v>42233</v>
      </c>
      <c r="B110" s="24">
        <v>0</v>
      </c>
      <c r="C110" s="24"/>
      <c r="D110" s="24">
        <v>76.5</v>
      </c>
      <c r="E110" s="15"/>
      <c r="G110" s="1"/>
      <c r="I110" s="2"/>
      <c r="K110" s="1"/>
      <c r="M110" s="2"/>
    </row>
    <row r="111" spans="1:15" x14ac:dyDescent="0.2">
      <c r="A111" s="14">
        <v>42234</v>
      </c>
      <c r="B111" s="24">
        <v>0</v>
      </c>
      <c r="C111" s="24"/>
      <c r="D111" s="24">
        <v>76.5</v>
      </c>
      <c r="E111" s="15"/>
      <c r="G111" s="1"/>
      <c r="I111" s="2"/>
      <c r="K111" s="1"/>
      <c r="M111" s="2"/>
    </row>
    <row r="112" spans="1:15" x14ac:dyDescent="0.2">
      <c r="A112" s="14">
        <v>42235</v>
      </c>
      <c r="B112" s="24">
        <v>0</v>
      </c>
      <c r="C112" s="24"/>
      <c r="D112" s="24">
        <v>77.5</v>
      </c>
      <c r="E112" s="15"/>
      <c r="G112" s="1"/>
      <c r="I112" s="2"/>
      <c r="K112" s="1"/>
      <c r="M112" s="2"/>
    </row>
    <row r="113" spans="1:13" x14ac:dyDescent="0.2">
      <c r="A113" s="14">
        <v>42236</v>
      </c>
      <c r="B113" s="24">
        <v>0</v>
      </c>
      <c r="C113" s="24"/>
      <c r="D113" s="24">
        <v>75</v>
      </c>
      <c r="E113" s="15"/>
      <c r="G113" s="1"/>
      <c r="I113" s="2"/>
      <c r="K113" s="1"/>
      <c r="M113" s="2"/>
    </row>
    <row r="114" spans="1:13" x14ac:dyDescent="0.2">
      <c r="A114" s="14">
        <v>42237</v>
      </c>
      <c r="B114" s="24">
        <v>0.11</v>
      </c>
      <c r="C114" s="24"/>
      <c r="D114" s="24">
        <v>78.5</v>
      </c>
      <c r="E114" s="15"/>
      <c r="G114" s="1"/>
      <c r="I114" s="2"/>
      <c r="K114" s="1"/>
      <c r="M114" s="2"/>
    </row>
    <row r="115" spans="1:13" x14ac:dyDescent="0.2">
      <c r="A115" s="14">
        <v>42238</v>
      </c>
      <c r="B115" s="24">
        <v>0</v>
      </c>
      <c r="C115" s="24"/>
      <c r="D115" s="24">
        <v>76</v>
      </c>
      <c r="E115" s="15"/>
      <c r="G115" s="1"/>
      <c r="I115" s="2"/>
      <c r="K115" s="1"/>
      <c r="M115" s="2"/>
    </row>
    <row r="116" spans="1:13" x14ac:dyDescent="0.2">
      <c r="A116" s="14">
        <v>42239</v>
      </c>
      <c r="B116" s="24">
        <v>0</v>
      </c>
      <c r="C116" s="24"/>
      <c r="D116" s="24">
        <v>74</v>
      </c>
      <c r="E116" s="15"/>
    </row>
    <row r="117" spans="1:13" x14ac:dyDescent="0.2">
      <c r="A117" s="14">
        <v>42240</v>
      </c>
      <c r="B117" s="24">
        <v>0.11</v>
      </c>
      <c r="C117" s="24"/>
      <c r="D117" s="24">
        <v>75.5</v>
      </c>
      <c r="E117" s="15"/>
    </row>
    <row r="118" spans="1:13" x14ac:dyDescent="0.2">
      <c r="A118" s="14">
        <v>42241</v>
      </c>
      <c r="B118" s="24">
        <v>0</v>
      </c>
      <c r="C118" s="24"/>
      <c r="D118" s="24">
        <v>75</v>
      </c>
      <c r="E118" s="15"/>
    </row>
    <row r="119" spans="1:13" x14ac:dyDescent="0.2">
      <c r="A119" s="14">
        <v>42242</v>
      </c>
      <c r="B119" s="24">
        <v>0.01</v>
      </c>
      <c r="C119" s="24">
        <v>0</v>
      </c>
      <c r="D119" s="24">
        <v>76.5</v>
      </c>
      <c r="E119" s="15"/>
    </row>
    <row r="120" spans="1:13" x14ac:dyDescent="0.2">
      <c r="A120" s="14">
        <v>42243</v>
      </c>
      <c r="B120" s="24">
        <v>0</v>
      </c>
      <c r="C120" s="24"/>
      <c r="D120" s="24">
        <v>67.5</v>
      </c>
      <c r="E120" s="15"/>
    </row>
    <row r="121" spans="1:13" x14ac:dyDescent="0.2">
      <c r="A121" s="14">
        <v>42244</v>
      </c>
      <c r="B121" s="24">
        <v>0</v>
      </c>
      <c r="C121" s="24"/>
      <c r="D121" s="24">
        <v>65</v>
      </c>
      <c r="E121" s="15"/>
    </row>
    <row r="122" spans="1:13" x14ac:dyDescent="0.2">
      <c r="A122" s="14">
        <v>42245</v>
      </c>
      <c r="B122" s="24">
        <v>0</v>
      </c>
      <c r="C122" s="24"/>
      <c r="D122" s="24">
        <v>65.5</v>
      </c>
      <c r="E122" s="15"/>
    </row>
    <row r="123" spans="1:13" x14ac:dyDescent="0.2">
      <c r="A123" s="14">
        <v>42246</v>
      </c>
      <c r="B123" s="24">
        <v>0</v>
      </c>
      <c r="C123" s="24"/>
      <c r="D123" s="24">
        <v>72</v>
      </c>
      <c r="E123" s="15"/>
    </row>
    <row r="124" spans="1:13" x14ac:dyDescent="0.2">
      <c r="A124" s="14">
        <v>42247</v>
      </c>
      <c r="B124" s="24">
        <v>0</v>
      </c>
      <c r="C124" s="24"/>
      <c r="D124" s="24">
        <v>77</v>
      </c>
      <c r="E124" s="15"/>
    </row>
    <row r="125" spans="1:13" x14ac:dyDescent="0.2">
      <c r="A125" s="14">
        <v>42248</v>
      </c>
      <c r="B125" s="24">
        <v>0</v>
      </c>
      <c r="C125" s="24"/>
      <c r="D125" s="24">
        <v>72.5</v>
      </c>
      <c r="E125" s="15"/>
    </row>
    <row r="126" spans="1:13" x14ac:dyDescent="0.2">
      <c r="A126" s="14">
        <v>42249</v>
      </c>
      <c r="B126" s="24">
        <v>0</v>
      </c>
      <c r="C126" s="24"/>
      <c r="D126" s="24">
        <v>71.5</v>
      </c>
      <c r="E126" s="15"/>
    </row>
    <row r="127" spans="1:13" x14ac:dyDescent="0.2">
      <c r="A127" s="14">
        <v>42250</v>
      </c>
      <c r="B127" s="24">
        <v>0</v>
      </c>
      <c r="C127" s="24"/>
      <c r="D127" s="24">
        <v>74</v>
      </c>
      <c r="E127" s="15"/>
    </row>
    <row r="128" spans="1:13" x14ac:dyDescent="0.2">
      <c r="A128" s="14">
        <v>42251</v>
      </c>
      <c r="B128" s="24">
        <v>0</v>
      </c>
      <c r="C128" s="24"/>
      <c r="D128" s="24">
        <v>77</v>
      </c>
      <c r="E128" s="15"/>
    </row>
    <row r="129" spans="1:7" x14ac:dyDescent="0.2">
      <c r="A129" s="14">
        <v>42252</v>
      </c>
      <c r="B129" s="24">
        <v>0</v>
      </c>
      <c r="C129" s="24"/>
      <c r="D129" s="24">
        <v>65.5</v>
      </c>
      <c r="E129" s="15"/>
    </row>
    <row r="130" spans="1:7" x14ac:dyDescent="0.2">
      <c r="A130" s="14">
        <v>42253</v>
      </c>
      <c r="B130" s="24">
        <v>0</v>
      </c>
      <c r="C130" s="24"/>
      <c r="D130" s="24">
        <v>63</v>
      </c>
      <c r="E130" s="15"/>
    </row>
    <row r="131" spans="1:7" x14ac:dyDescent="0.2">
      <c r="A131" s="14">
        <v>42254</v>
      </c>
      <c r="B131" s="24">
        <v>0</v>
      </c>
      <c r="C131" s="24"/>
      <c r="D131" s="24">
        <v>69.5</v>
      </c>
      <c r="E131" s="15"/>
    </row>
    <row r="132" spans="1:7" x14ac:dyDescent="0.2">
      <c r="A132" s="14">
        <v>42255</v>
      </c>
      <c r="B132" s="24">
        <v>0</v>
      </c>
      <c r="C132" s="24"/>
      <c r="D132" s="24">
        <v>75.5</v>
      </c>
      <c r="E132" s="15"/>
      <c r="F132" s="14"/>
      <c r="G132" s="1"/>
    </row>
    <row r="133" spans="1:7" x14ac:dyDescent="0.2">
      <c r="A133" s="14">
        <v>42256</v>
      </c>
      <c r="B133" s="24">
        <v>0</v>
      </c>
      <c r="C133" s="24"/>
      <c r="D133" s="24">
        <v>77</v>
      </c>
      <c r="E133" s="15"/>
      <c r="F133" s="14"/>
      <c r="G133" s="1"/>
    </row>
    <row r="134" spans="1:7" x14ac:dyDescent="0.2">
      <c r="A134" s="14">
        <v>42257</v>
      </c>
      <c r="B134" s="24">
        <v>0.61</v>
      </c>
      <c r="C134" s="24">
        <v>0</v>
      </c>
      <c r="D134" s="24">
        <v>77</v>
      </c>
      <c r="E134" s="15"/>
      <c r="F134" s="14"/>
      <c r="G134" s="1"/>
    </row>
    <row r="135" spans="1:7" x14ac:dyDescent="0.2">
      <c r="A135" s="14">
        <v>42258</v>
      </c>
      <c r="B135" s="24">
        <v>0.77</v>
      </c>
      <c r="C135" s="24">
        <v>1.1499999999999999</v>
      </c>
      <c r="D135" s="24">
        <v>68</v>
      </c>
      <c r="E135" s="15"/>
      <c r="F135" s="14"/>
      <c r="G135" s="1"/>
    </row>
    <row r="136" spans="1:7" x14ac:dyDescent="0.2">
      <c r="A136" s="14">
        <v>42259</v>
      </c>
      <c r="B136" s="24">
        <v>0</v>
      </c>
      <c r="C136" s="24"/>
      <c r="D136" s="24">
        <v>68</v>
      </c>
      <c r="E136" s="15"/>
      <c r="F136" s="14"/>
      <c r="G136" s="1"/>
    </row>
    <row r="137" spans="1:7" x14ac:dyDescent="0.2">
      <c r="A137" s="14">
        <v>42260</v>
      </c>
      <c r="B137" s="24">
        <v>0.22</v>
      </c>
      <c r="C137" s="24">
        <v>0.1</v>
      </c>
      <c r="D137" s="24">
        <v>69</v>
      </c>
      <c r="E137" s="15"/>
    </row>
    <row r="138" spans="1:7" x14ac:dyDescent="0.2">
      <c r="A138" s="14">
        <v>42261</v>
      </c>
      <c r="B138" s="24">
        <v>0</v>
      </c>
      <c r="C138" s="24"/>
      <c r="D138" s="24">
        <v>62</v>
      </c>
      <c r="E138" s="15"/>
    </row>
    <row r="139" spans="1:7" x14ac:dyDescent="0.2">
      <c r="A139" s="14">
        <v>42262</v>
      </c>
      <c r="B139" s="24">
        <v>0</v>
      </c>
      <c r="C139" s="24"/>
      <c r="D139" s="24">
        <v>66</v>
      </c>
      <c r="E139" s="15"/>
    </row>
    <row r="140" spans="1:7" x14ac:dyDescent="0.2">
      <c r="A140" s="14">
        <v>42263</v>
      </c>
      <c r="B140" s="24">
        <v>0</v>
      </c>
      <c r="C140" s="24"/>
      <c r="D140" s="24">
        <v>67</v>
      </c>
      <c r="E140" s="15"/>
    </row>
    <row r="141" spans="1:7" x14ac:dyDescent="0.2">
      <c r="A141" s="14">
        <v>42264</v>
      </c>
      <c r="B141" s="24">
        <v>0</v>
      </c>
      <c r="C141" s="24"/>
      <c r="D141" s="24">
        <v>68.5</v>
      </c>
      <c r="E141" s="15"/>
    </row>
    <row r="142" spans="1:7" x14ac:dyDescent="0.2">
      <c r="A142" s="14">
        <v>42265</v>
      </c>
      <c r="B142" s="24">
        <v>0</v>
      </c>
      <c r="C142" s="24"/>
      <c r="D142" s="24">
        <v>67</v>
      </c>
      <c r="E142" s="15"/>
    </row>
    <row r="143" spans="1:7" x14ac:dyDescent="0.2">
      <c r="A143" s="14">
        <v>42266</v>
      </c>
      <c r="B143" s="24">
        <v>0</v>
      </c>
      <c r="C143" s="24"/>
      <c r="D143" s="24">
        <v>69</v>
      </c>
      <c r="E143" s="15"/>
    </row>
    <row r="144" spans="1:7" x14ac:dyDescent="0.2">
      <c r="A144" s="14">
        <v>42267</v>
      </c>
      <c r="B144" s="24">
        <v>0</v>
      </c>
      <c r="C144" s="24"/>
      <c r="D144" s="24">
        <v>69</v>
      </c>
      <c r="E144" s="15"/>
    </row>
    <row r="145" spans="1:5" x14ac:dyDescent="0.2">
      <c r="A145" s="14">
        <v>42268</v>
      </c>
      <c r="B145" s="24">
        <v>0</v>
      </c>
      <c r="C145" s="24">
        <v>0</v>
      </c>
      <c r="D145" s="24">
        <v>64</v>
      </c>
      <c r="E145" s="15"/>
    </row>
    <row r="146" spans="1:5" x14ac:dyDescent="0.2">
      <c r="A146" s="14">
        <v>42269</v>
      </c>
      <c r="B146" s="24">
        <v>0</v>
      </c>
      <c r="C146" s="24"/>
      <c r="D146" s="24">
        <v>64</v>
      </c>
      <c r="E146" s="15"/>
    </row>
    <row r="147" spans="1:5" x14ac:dyDescent="0.2">
      <c r="A147" s="14">
        <v>42270</v>
      </c>
      <c r="B147" s="24">
        <v>0</v>
      </c>
      <c r="C147" s="24"/>
      <c r="D147" s="24">
        <v>60</v>
      </c>
      <c r="E147" s="15"/>
    </row>
    <row r="148" spans="1:5" x14ac:dyDescent="0.2">
      <c r="A148" s="14">
        <v>42271</v>
      </c>
      <c r="B148" s="24">
        <v>0</v>
      </c>
      <c r="C148" s="24"/>
      <c r="D148" s="24">
        <v>60</v>
      </c>
      <c r="E148" s="15"/>
    </row>
    <row r="149" spans="1:5" x14ac:dyDescent="0.2">
      <c r="A149" s="14">
        <v>42272</v>
      </c>
      <c r="B149" s="24">
        <v>0</v>
      </c>
      <c r="C149" s="24"/>
      <c r="D149" s="24">
        <v>62</v>
      </c>
      <c r="E149" s="15"/>
    </row>
    <row r="150" spans="1:5" x14ac:dyDescent="0.2">
      <c r="A150" s="14">
        <v>42273</v>
      </c>
      <c r="B150" s="24">
        <v>0</v>
      </c>
      <c r="C150" s="24"/>
      <c r="D150" s="24">
        <v>58</v>
      </c>
      <c r="E150" s="15"/>
    </row>
    <row r="151" spans="1:5" x14ac:dyDescent="0.2">
      <c r="A151" s="14">
        <v>42274</v>
      </c>
      <c r="B151" s="24">
        <v>0</v>
      </c>
      <c r="C151" s="24"/>
      <c r="D151" s="24">
        <v>54</v>
      </c>
      <c r="E151" s="15"/>
    </row>
    <row r="152" spans="1:5" x14ac:dyDescent="0.2">
      <c r="A152" s="14">
        <v>42275</v>
      </c>
      <c r="B152" s="24">
        <v>0</v>
      </c>
      <c r="C152" s="24"/>
      <c r="D152" s="24">
        <v>62.5</v>
      </c>
      <c r="E152" s="15"/>
    </row>
    <row r="153" spans="1:5" x14ac:dyDescent="0.2">
      <c r="A153" s="14">
        <v>42276</v>
      </c>
      <c r="B153" s="24">
        <v>0.04</v>
      </c>
      <c r="C153" s="24"/>
      <c r="D153" s="24">
        <v>68</v>
      </c>
      <c r="E153" s="15"/>
    </row>
    <row r="154" spans="1:5" x14ac:dyDescent="0.2">
      <c r="A154" s="14">
        <v>42277</v>
      </c>
      <c r="B154" s="24">
        <v>2.4</v>
      </c>
      <c r="C154" s="24">
        <v>1.66</v>
      </c>
      <c r="D154" s="24">
        <v>71.5</v>
      </c>
      <c r="E154" s="15"/>
    </row>
    <row r="155" spans="1:5" x14ac:dyDescent="0.2">
      <c r="A155" s="14">
        <v>42278</v>
      </c>
      <c r="B155" s="2">
        <v>0.05</v>
      </c>
      <c r="C155" s="2">
        <v>0.04</v>
      </c>
      <c r="D155" s="2">
        <v>62.5</v>
      </c>
      <c r="E155" s="2">
        <v>56</v>
      </c>
    </row>
    <row r="156" spans="1:5" x14ac:dyDescent="0.2">
      <c r="A156" s="14">
        <v>42279</v>
      </c>
      <c r="B156" s="2">
        <v>1.02</v>
      </c>
      <c r="C156" s="2">
        <v>0.52</v>
      </c>
      <c r="D156" s="2">
        <v>51</v>
      </c>
      <c r="E156" s="2">
        <v>50.5</v>
      </c>
    </row>
    <row r="157" spans="1:5" x14ac:dyDescent="0.2">
      <c r="A157" s="14">
        <v>42280</v>
      </c>
      <c r="B157" s="2">
        <v>0.61</v>
      </c>
      <c r="C157" s="2">
        <v>0.05</v>
      </c>
      <c r="D157" s="2">
        <v>49.5</v>
      </c>
      <c r="E157" s="2">
        <v>52</v>
      </c>
    </row>
    <row r="158" spans="1:5" x14ac:dyDescent="0.2">
      <c r="A158" s="14">
        <v>42281</v>
      </c>
      <c r="B158" s="2">
        <v>0</v>
      </c>
      <c r="C158" s="2">
        <v>0</v>
      </c>
      <c r="D158" s="2">
        <v>55.5</v>
      </c>
      <c r="E158" s="2">
        <v>55</v>
      </c>
    </row>
    <row r="159" spans="1:5" x14ac:dyDescent="0.2">
      <c r="A159" s="14">
        <v>42282</v>
      </c>
      <c r="B159" s="2">
        <v>0</v>
      </c>
      <c r="C159" s="2">
        <v>0</v>
      </c>
      <c r="D159" s="2">
        <v>55</v>
      </c>
      <c r="E159" s="2">
        <v>55</v>
      </c>
    </row>
    <row r="160" spans="1:5" x14ac:dyDescent="0.2">
      <c r="A160" s="14">
        <v>42283</v>
      </c>
      <c r="B160" s="2">
        <v>0</v>
      </c>
      <c r="C160" s="2">
        <v>0</v>
      </c>
      <c r="D160" s="2">
        <v>54.5</v>
      </c>
      <c r="E160" s="2">
        <v>56.5</v>
      </c>
    </row>
    <row r="161" spans="1:5" x14ac:dyDescent="0.2">
      <c r="A161" s="14">
        <v>42284</v>
      </c>
      <c r="B161" s="2">
        <v>0</v>
      </c>
      <c r="C161" s="2">
        <v>0</v>
      </c>
      <c r="D161" s="2">
        <v>57</v>
      </c>
      <c r="E161" s="2">
        <v>59</v>
      </c>
    </row>
    <row r="162" spans="1:5" x14ac:dyDescent="0.2">
      <c r="A162" s="14">
        <v>42285</v>
      </c>
      <c r="B162" s="2">
        <v>0</v>
      </c>
      <c r="C162" s="2">
        <v>0</v>
      </c>
      <c r="D162" s="2">
        <v>57.5</v>
      </c>
      <c r="E162" s="2">
        <v>60.5</v>
      </c>
    </row>
    <row r="163" spans="1:5" x14ac:dyDescent="0.2">
      <c r="A163" s="14">
        <v>42286</v>
      </c>
      <c r="B163" s="2">
        <v>0.02</v>
      </c>
      <c r="C163" s="2">
        <v>0.39</v>
      </c>
      <c r="D163" s="2">
        <v>58</v>
      </c>
      <c r="E163" s="2">
        <v>61</v>
      </c>
    </row>
    <row r="164" spans="1:5" x14ac:dyDescent="0.2">
      <c r="A164" s="14">
        <v>42287</v>
      </c>
      <c r="B164" s="2">
        <v>0.31</v>
      </c>
      <c r="C164" s="2">
        <v>0</v>
      </c>
      <c r="D164" s="2">
        <v>55.5</v>
      </c>
      <c r="E164" s="2">
        <v>54</v>
      </c>
    </row>
    <row r="165" spans="1:5" x14ac:dyDescent="0.2">
      <c r="A165" s="14">
        <v>42288</v>
      </c>
      <c r="B165" s="2">
        <v>0</v>
      </c>
      <c r="C165" s="2">
        <v>0</v>
      </c>
      <c r="D165" s="2">
        <v>50.5</v>
      </c>
      <c r="E165" s="2">
        <v>55.5</v>
      </c>
    </row>
    <row r="166" spans="1:5" x14ac:dyDescent="0.2">
      <c r="A166" s="14">
        <v>42289</v>
      </c>
      <c r="B166" s="2">
        <v>0</v>
      </c>
      <c r="C166" s="2">
        <v>0</v>
      </c>
      <c r="D166" s="2">
        <v>57.5</v>
      </c>
      <c r="E166" s="2">
        <v>58.5</v>
      </c>
    </row>
    <row r="167" spans="1:5" x14ac:dyDescent="0.2">
      <c r="A167" s="14">
        <v>42290</v>
      </c>
      <c r="B167" s="2">
        <v>0.39</v>
      </c>
      <c r="C167" s="2">
        <v>0.28999999999999998</v>
      </c>
      <c r="D167" s="2">
        <v>60</v>
      </c>
      <c r="E167" s="2">
        <v>63</v>
      </c>
    </row>
    <row r="168" spans="1:5" x14ac:dyDescent="0.2">
      <c r="A168" s="14">
        <v>42291</v>
      </c>
      <c r="B168" s="2">
        <v>0</v>
      </c>
      <c r="C168" s="2">
        <v>0</v>
      </c>
      <c r="D168" s="2">
        <v>57.5</v>
      </c>
      <c r="E168" s="2">
        <v>60</v>
      </c>
    </row>
    <row r="169" spans="1:5" x14ac:dyDescent="0.2">
      <c r="A169" s="14">
        <v>42292</v>
      </c>
      <c r="B169" s="2">
        <v>0</v>
      </c>
      <c r="C169" s="2">
        <v>0</v>
      </c>
      <c r="D169" s="2">
        <v>50</v>
      </c>
      <c r="E169" s="2">
        <v>52</v>
      </c>
    </row>
    <row r="170" spans="1:5" x14ac:dyDescent="0.2">
      <c r="A170" s="14">
        <v>42293</v>
      </c>
      <c r="B170" s="2">
        <v>0.33</v>
      </c>
      <c r="C170" s="2">
        <v>0</v>
      </c>
      <c r="D170" s="2">
        <v>52</v>
      </c>
      <c r="E170" s="2">
        <v>53.5</v>
      </c>
    </row>
    <row r="171" spans="1:5" x14ac:dyDescent="0.2">
      <c r="A171" s="14">
        <v>42294</v>
      </c>
      <c r="B171" s="2">
        <v>0</v>
      </c>
      <c r="C171" s="2">
        <v>0</v>
      </c>
      <c r="D171" s="2">
        <v>48</v>
      </c>
      <c r="E171" s="2">
        <v>47.5</v>
      </c>
    </row>
    <row r="172" spans="1:5" x14ac:dyDescent="0.2">
      <c r="A172" s="14">
        <v>42295</v>
      </c>
      <c r="B172" s="2">
        <v>0</v>
      </c>
      <c r="C172" s="2">
        <v>0</v>
      </c>
      <c r="D172" s="2">
        <v>38.5</v>
      </c>
      <c r="E172" s="2">
        <v>39.5</v>
      </c>
    </row>
    <row r="173" spans="1:5" x14ac:dyDescent="0.2">
      <c r="A173" s="14">
        <v>42296</v>
      </c>
      <c r="B173" s="2">
        <v>0</v>
      </c>
      <c r="C173" s="2">
        <v>0</v>
      </c>
      <c r="D173" s="2">
        <v>34.5</v>
      </c>
      <c r="E173" s="2">
        <v>39.5</v>
      </c>
    </row>
    <row r="174" spans="1:5" x14ac:dyDescent="0.2">
      <c r="A174" s="14">
        <v>42297</v>
      </c>
      <c r="B174" s="2">
        <v>0</v>
      </c>
      <c r="C174" s="2">
        <v>0</v>
      </c>
      <c r="D174" s="2">
        <v>51.5</v>
      </c>
      <c r="E174" s="2">
        <v>59</v>
      </c>
    </row>
    <row r="175" spans="1:5" x14ac:dyDescent="0.2">
      <c r="A175" s="14">
        <v>42298</v>
      </c>
      <c r="B175" s="2">
        <v>0</v>
      </c>
      <c r="C175" s="2">
        <v>0</v>
      </c>
      <c r="D175" s="2">
        <v>61.5</v>
      </c>
      <c r="E175" s="2">
        <v>63.5</v>
      </c>
    </row>
    <row r="176" spans="1:5" x14ac:dyDescent="0.2">
      <c r="A176" s="14">
        <v>42299</v>
      </c>
      <c r="B176" s="2">
        <v>0</v>
      </c>
      <c r="C176" s="2">
        <v>0</v>
      </c>
      <c r="D176" s="2">
        <v>58</v>
      </c>
      <c r="E176" s="2">
        <v>62.5</v>
      </c>
    </row>
    <row r="177" spans="1:5" x14ac:dyDescent="0.2">
      <c r="A177" s="14">
        <v>42300</v>
      </c>
      <c r="B177" s="2">
        <v>0</v>
      </c>
      <c r="C177" s="2">
        <v>0</v>
      </c>
      <c r="D177" s="2">
        <v>54.5</v>
      </c>
      <c r="E177" s="2">
        <v>49</v>
      </c>
    </row>
    <row r="178" spans="1:5" x14ac:dyDescent="0.2">
      <c r="A178" s="14">
        <v>42301</v>
      </c>
      <c r="B178" s="2">
        <v>0</v>
      </c>
      <c r="C178" s="2">
        <v>0</v>
      </c>
      <c r="D178" s="2">
        <v>42</v>
      </c>
      <c r="E178" s="2">
        <v>43.5</v>
      </c>
    </row>
    <row r="179" spans="1:5" x14ac:dyDescent="0.2">
      <c r="A179" s="14">
        <v>42302</v>
      </c>
      <c r="B179" s="2">
        <v>0</v>
      </c>
      <c r="C179" s="2">
        <v>0.02</v>
      </c>
      <c r="D179" s="2">
        <v>52.5</v>
      </c>
      <c r="E179" s="2">
        <v>55.5</v>
      </c>
    </row>
    <row r="180" spans="1:5" x14ac:dyDescent="0.2">
      <c r="A180" s="14">
        <v>42303</v>
      </c>
      <c r="B180" s="2">
        <v>0</v>
      </c>
      <c r="C180" s="2">
        <v>0</v>
      </c>
      <c r="D180" s="2">
        <v>48.5</v>
      </c>
      <c r="E180" s="2">
        <v>46.5</v>
      </c>
    </row>
    <row r="181" spans="1:5" x14ac:dyDescent="0.2">
      <c r="A181" s="14">
        <v>42304</v>
      </c>
      <c r="B181" s="2">
        <v>0</v>
      </c>
      <c r="C181" s="2">
        <v>0</v>
      </c>
      <c r="D181" s="2">
        <v>43.5</v>
      </c>
      <c r="E181" s="2">
        <v>45</v>
      </c>
    </row>
    <row r="182" spans="1:5" x14ac:dyDescent="0.2">
      <c r="A182" s="14">
        <v>42305</v>
      </c>
      <c r="B182" s="2">
        <v>0.6</v>
      </c>
      <c r="C182" s="2">
        <v>0.79</v>
      </c>
      <c r="D182" s="2">
        <v>44.5</v>
      </c>
      <c r="E182" s="2">
        <v>52</v>
      </c>
    </row>
    <row r="183" spans="1:5" x14ac:dyDescent="0.2">
      <c r="A183" s="14">
        <v>42306</v>
      </c>
      <c r="B183" s="2">
        <v>1.07</v>
      </c>
      <c r="C183" s="2">
        <v>0.7</v>
      </c>
      <c r="D183" s="2">
        <v>63</v>
      </c>
      <c r="E183" s="2">
        <v>65.5</v>
      </c>
    </row>
    <row r="184" spans="1:5" x14ac:dyDescent="0.2">
      <c r="A184" s="14">
        <v>42307</v>
      </c>
      <c r="B184" s="2">
        <v>0</v>
      </c>
      <c r="C184" s="2">
        <v>0</v>
      </c>
      <c r="D184" s="2">
        <v>52.5</v>
      </c>
      <c r="E184" s="2">
        <v>51</v>
      </c>
    </row>
    <row r="185" spans="1:5" x14ac:dyDescent="0.2">
      <c r="A185" s="14">
        <v>42308</v>
      </c>
      <c r="B185" s="2">
        <v>0</v>
      </c>
      <c r="C185" s="2">
        <v>0</v>
      </c>
      <c r="D185" s="2">
        <v>43</v>
      </c>
      <c r="E185" s="2">
        <v>43</v>
      </c>
    </row>
    <row r="186" spans="1:5" x14ac:dyDescent="0.2">
      <c r="A186" s="14">
        <v>42309</v>
      </c>
      <c r="B186" s="2">
        <v>0.01</v>
      </c>
      <c r="C186" s="2">
        <v>0</v>
      </c>
      <c r="D186" s="2">
        <v>53</v>
      </c>
      <c r="E186" s="2">
        <v>54.5</v>
      </c>
    </row>
    <row r="187" spans="1:5" x14ac:dyDescent="0.2">
      <c r="A187" s="14">
        <v>42310</v>
      </c>
      <c r="B187" s="2">
        <v>0</v>
      </c>
      <c r="C187" s="2">
        <v>0</v>
      </c>
      <c r="D187" s="2">
        <v>51.5</v>
      </c>
      <c r="E187" s="2">
        <v>53.5</v>
      </c>
    </row>
    <row r="188" spans="1:5" x14ac:dyDescent="0.2">
      <c r="A188" s="14">
        <v>42311</v>
      </c>
      <c r="B188" s="2">
        <v>0</v>
      </c>
      <c r="C188" s="2">
        <v>0</v>
      </c>
      <c r="D188" s="2">
        <v>51.5</v>
      </c>
      <c r="E188" s="2">
        <v>56</v>
      </c>
    </row>
    <row r="189" spans="1:5" x14ac:dyDescent="0.2">
      <c r="A189" s="14">
        <v>42312</v>
      </c>
      <c r="B189" s="2">
        <v>0</v>
      </c>
      <c r="C189" s="2">
        <v>0</v>
      </c>
      <c r="D189" s="2">
        <v>53.5</v>
      </c>
      <c r="E189" s="2">
        <v>55</v>
      </c>
    </row>
    <row r="190" spans="1:5" x14ac:dyDescent="0.2">
      <c r="A190" s="14">
        <v>42313</v>
      </c>
      <c r="B190" s="2">
        <v>0.01</v>
      </c>
      <c r="C190" s="2">
        <v>0</v>
      </c>
      <c r="D190" s="2">
        <v>56.5</v>
      </c>
      <c r="E190" s="2">
        <v>59</v>
      </c>
    </row>
    <row r="191" spans="1:5" x14ac:dyDescent="0.2">
      <c r="A191" s="14">
        <v>42314</v>
      </c>
      <c r="B191" s="2">
        <v>0.09</v>
      </c>
      <c r="C191" s="2">
        <v>0</v>
      </c>
      <c r="D191" s="2">
        <v>63</v>
      </c>
      <c r="E191" s="2">
        <v>67</v>
      </c>
    </row>
    <row r="192" spans="1:5" x14ac:dyDescent="0.2">
      <c r="A192" s="14">
        <v>42315</v>
      </c>
      <c r="B192" s="2">
        <v>0</v>
      </c>
      <c r="C192" s="2">
        <v>0</v>
      </c>
      <c r="D192" s="2">
        <v>55.5</v>
      </c>
      <c r="E192" s="2">
        <v>57</v>
      </c>
    </row>
    <row r="193" spans="1:5" x14ac:dyDescent="0.2">
      <c r="A193" s="14">
        <v>42316</v>
      </c>
      <c r="B193" s="2">
        <v>0</v>
      </c>
      <c r="C193" s="2">
        <v>0</v>
      </c>
      <c r="D193" s="2">
        <v>49.5</v>
      </c>
      <c r="E193" s="2">
        <v>47.5</v>
      </c>
    </row>
    <row r="194" spans="1:5" x14ac:dyDescent="0.2">
      <c r="A194" s="14">
        <v>42317</v>
      </c>
      <c r="B194" s="2">
        <v>0</v>
      </c>
      <c r="C194" s="2">
        <v>0</v>
      </c>
      <c r="D194" s="2">
        <v>43.5</v>
      </c>
      <c r="E194" s="2">
        <v>48</v>
      </c>
    </row>
    <row r="195" spans="1:5" x14ac:dyDescent="0.2">
      <c r="A195" s="14">
        <v>42318</v>
      </c>
      <c r="B195" s="2">
        <v>0.23</v>
      </c>
      <c r="C195" s="2">
        <v>0.22</v>
      </c>
      <c r="D195" s="2">
        <v>45</v>
      </c>
      <c r="E195" s="2">
        <v>49</v>
      </c>
    </row>
    <row r="196" spans="1:5" x14ac:dyDescent="0.2">
      <c r="A196" s="14">
        <v>42319</v>
      </c>
      <c r="B196" s="2">
        <v>0.47</v>
      </c>
      <c r="C196" s="2">
        <v>0.12</v>
      </c>
      <c r="D196" s="2">
        <v>50</v>
      </c>
      <c r="E196" s="2">
        <v>49.5</v>
      </c>
    </row>
    <row r="197" spans="1:5" x14ac:dyDescent="0.2">
      <c r="A197" s="14">
        <v>42320</v>
      </c>
      <c r="B197" s="2">
        <v>0.12</v>
      </c>
      <c r="C197" s="2">
        <v>0.1</v>
      </c>
      <c r="D197" s="2">
        <v>50.5</v>
      </c>
      <c r="E197" s="2">
        <v>53</v>
      </c>
    </row>
    <row r="198" spans="1:5" x14ac:dyDescent="0.2">
      <c r="A198" s="14">
        <v>42321</v>
      </c>
      <c r="B198" s="2">
        <v>0.02</v>
      </c>
      <c r="C198" s="2">
        <v>0</v>
      </c>
      <c r="D198" s="2">
        <v>55</v>
      </c>
      <c r="E198" s="2">
        <v>53</v>
      </c>
    </row>
    <row r="199" spans="1:5" x14ac:dyDescent="0.2">
      <c r="A199" s="14">
        <v>42322</v>
      </c>
      <c r="B199" s="2">
        <v>0</v>
      </c>
      <c r="C199" s="2">
        <v>0</v>
      </c>
      <c r="D199" s="2">
        <v>46</v>
      </c>
      <c r="E199" s="2">
        <v>40.5</v>
      </c>
    </row>
    <row r="200" spans="1:5" x14ac:dyDescent="0.2">
      <c r="A200" s="14">
        <v>42323</v>
      </c>
      <c r="B200" s="2">
        <v>0</v>
      </c>
      <c r="C200" s="2">
        <v>0</v>
      </c>
      <c r="D200" s="2">
        <v>41</v>
      </c>
      <c r="E200" s="2">
        <v>46</v>
      </c>
    </row>
    <row r="201" spans="1:5" x14ac:dyDescent="0.2">
      <c r="A201" s="14">
        <v>42324</v>
      </c>
      <c r="B201" s="2">
        <v>0</v>
      </c>
      <c r="C201" s="2">
        <v>0</v>
      </c>
      <c r="D201" s="2">
        <v>49.5</v>
      </c>
      <c r="E201" s="2">
        <v>50</v>
      </c>
    </row>
    <row r="202" spans="1:5" x14ac:dyDescent="0.2">
      <c r="A202" s="14">
        <v>42325</v>
      </c>
      <c r="B202" s="2">
        <v>0</v>
      </c>
      <c r="C202" s="2">
        <v>0</v>
      </c>
      <c r="D202" s="2">
        <v>45.5</v>
      </c>
      <c r="E202" s="2">
        <v>39.5</v>
      </c>
    </row>
    <row r="203" spans="1:5" x14ac:dyDescent="0.2">
      <c r="A203" s="14">
        <v>42326</v>
      </c>
      <c r="B203" s="2">
        <v>0</v>
      </c>
      <c r="C203" s="2">
        <v>0</v>
      </c>
      <c r="D203" s="2">
        <v>36</v>
      </c>
      <c r="E203" s="2">
        <v>38</v>
      </c>
    </row>
    <row r="204" spans="1:5" x14ac:dyDescent="0.2">
      <c r="A204" s="14">
        <v>42327</v>
      </c>
      <c r="B204" s="2">
        <v>0</v>
      </c>
      <c r="C204" s="2">
        <v>0.12</v>
      </c>
      <c r="D204" s="2">
        <v>49</v>
      </c>
      <c r="E204" s="2">
        <v>51</v>
      </c>
    </row>
    <row r="205" spans="1:5" x14ac:dyDescent="0.2">
      <c r="A205" s="14">
        <v>42328</v>
      </c>
      <c r="B205" s="2">
        <v>1.24</v>
      </c>
      <c r="C205" s="2">
        <v>1.55</v>
      </c>
      <c r="D205" s="2">
        <v>58</v>
      </c>
      <c r="E205" s="2">
        <v>52.5</v>
      </c>
    </row>
    <row r="206" spans="1:5" x14ac:dyDescent="0.2">
      <c r="A206" s="14">
        <v>42329</v>
      </c>
      <c r="B206" s="2">
        <v>0</v>
      </c>
      <c r="C206" s="2">
        <v>0</v>
      </c>
      <c r="D206" s="2">
        <v>44</v>
      </c>
      <c r="E206" s="2">
        <v>44</v>
      </c>
    </row>
    <row r="207" spans="1:5" x14ac:dyDescent="0.2">
      <c r="A207" s="14">
        <v>42330</v>
      </c>
      <c r="B207" s="2">
        <v>0.2</v>
      </c>
      <c r="C207" s="2">
        <v>0.43</v>
      </c>
      <c r="D207" s="2">
        <v>43</v>
      </c>
      <c r="E207" s="2">
        <v>41.5</v>
      </c>
    </row>
    <row r="208" spans="1:5" x14ac:dyDescent="0.2">
      <c r="A208" s="14">
        <v>42331</v>
      </c>
      <c r="B208" s="2">
        <v>0.52</v>
      </c>
      <c r="C208" s="2">
        <v>0</v>
      </c>
      <c r="D208" s="2">
        <v>41.5</v>
      </c>
      <c r="E208" s="2">
        <v>35</v>
      </c>
    </row>
    <row r="209" spans="1:5" x14ac:dyDescent="0.2">
      <c r="A209" s="14">
        <v>42332</v>
      </c>
      <c r="B209" s="2">
        <v>0</v>
      </c>
      <c r="C209" s="2">
        <v>0</v>
      </c>
      <c r="D209" s="2">
        <v>30.5</v>
      </c>
      <c r="E209" s="2">
        <v>34</v>
      </c>
    </row>
    <row r="210" spans="1:5" x14ac:dyDescent="0.2">
      <c r="A210" s="14">
        <v>42333</v>
      </c>
      <c r="B210" s="2">
        <v>0</v>
      </c>
      <c r="C210" s="2">
        <v>0</v>
      </c>
      <c r="D210" s="2">
        <v>34</v>
      </c>
      <c r="E210" s="2">
        <v>36.5</v>
      </c>
    </row>
    <row r="211" spans="1:5" x14ac:dyDescent="0.2">
      <c r="A211" s="14">
        <v>42334</v>
      </c>
      <c r="B211" s="2">
        <v>0</v>
      </c>
      <c r="C211" s="2">
        <v>0</v>
      </c>
      <c r="D211" s="2">
        <v>44.5</v>
      </c>
      <c r="E211" s="2">
        <v>45</v>
      </c>
    </row>
    <row r="212" spans="1:5" x14ac:dyDescent="0.2">
      <c r="A212" s="14">
        <v>42335</v>
      </c>
      <c r="B212" s="2">
        <v>0</v>
      </c>
      <c r="C212" s="2">
        <v>0</v>
      </c>
      <c r="D212" s="2">
        <v>50</v>
      </c>
      <c r="E212" s="2">
        <v>51.5</v>
      </c>
    </row>
    <row r="213" spans="1:5" x14ac:dyDescent="0.2">
      <c r="A213" s="14">
        <v>42336</v>
      </c>
      <c r="B213" s="2">
        <v>0.09</v>
      </c>
      <c r="C213" s="2">
        <v>0.08</v>
      </c>
      <c r="D213" s="2">
        <v>54.5</v>
      </c>
      <c r="E213" s="2">
        <v>49.5</v>
      </c>
    </row>
    <row r="214" spans="1:5" x14ac:dyDescent="0.2">
      <c r="A214" s="14">
        <v>42337</v>
      </c>
      <c r="B214" s="2">
        <v>0</v>
      </c>
      <c r="C214" s="2">
        <v>0</v>
      </c>
      <c r="D214" s="2">
        <v>42</v>
      </c>
      <c r="E214" s="2">
        <v>40.5</v>
      </c>
    </row>
    <row r="215" spans="1:5" x14ac:dyDescent="0.2">
      <c r="A215" s="14">
        <v>42338</v>
      </c>
      <c r="B215" s="2">
        <v>0</v>
      </c>
      <c r="C215" s="2">
        <v>0</v>
      </c>
      <c r="D215" s="2">
        <v>37.5</v>
      </c>
      <c r="E215" s="2">
        <v>35</v>
      </c>
    </row>
    <row r="216" spans="1:5" x14ac:dyDescent="0.2">
      <c r="A216" s="14">
        <v>42339</v>
      </c>
      <c r="B216" s="2">
        <v>0.03</v>
      </c>
      <c r="C216" s="2">
        <v>0.25</v>
      </c>
      <c r="D216" s="2">
        <v>35</v>
      </c>
      <c r="E216" s="2">
        <v>37</v>
      </c>
    </row>
    <row r="217" spans="1:5" x14ac:dyDescent="0.2">
      <c r="A217" s="14">
        <v>42340</v>
      </c>
      <c r="B217" s="2">
        <v>0.25</v>
      </c>
      <c r="C217" s="2">
        <v>0.15</v>
      </c>
      <c r="D217" s="2">
        <v>45.5</v>
      </c>
      <c r="E217" s="2">
        <v>50</v>
      </c>
    </row>
    <row r="218" spans="1:5" x14ac:dyDescent="0.2">
      <c r="A218" s="14">
        <v>42341</v>
      </c>
      <c r="B218" s="2">
        <v>0.04</v>
      </c>
      <c r="C218" s="2">
        <v>0</v>
      </c>
      <c r="D218" s="2">
        <v>52.5</v>
      </c>
      <c r="E218" s="2">
        <v>49.5</v>
      </c>
    </row>
    <row r="219" spans="1:5" x14ac:dyDescent="0.2">
      <c r="A219" s="14">
        <v>42342</v>
      </c>
      <c r="B219" s="2">
        <v>0</v>
      </c>
      <c r="C219" s="2">
        <v>0</v>
      </c>
      <c r="D219" s="2">
        <v>38</v>
      </c>
      <c r="E219" s="2">
        <v>40</v>
      </c>
    </row>
    <row r="220" spans="1:5" x14ac:dyDescent="0.2">
      <c r="A220" s="14">
        <v>42343</v>
      </c>
      <c r="B220" s="2">
        <v>0</v>
      </c>
      <c r="C220" s="2">
        <v>0</v>
      </c>
      <c r="D220" s="2">
        <v>39</v>
      </c>
      <c r="E220" s="2">
        <v>43</v>
      </c>
    </row>
    <row r="221" spans="1:5" x14ac:dyDescent="0.2">
      <c r="A221" s="14">
        <v>42344</v>
      </c>
      <c r="B221" s="2">
        <v>0</v>
      </c>
      <c r="C221" s="2">
        <v>0</v>
      </c>
      <c r="D221" s="2">
        <v>40</v>
      </c>
      <c r="E221" s="2">
        <v>43</v>
      </c>
    </row>
    <row r="222" spans="1:5" x14ac:dyDescent="0.2">
      <c r="A222" s="14">
        <v>42345</v>
      </c>
      <c r="B222" s="2">
        <v>0</v>
      </c>
      <c r="C222" s="2">
        <v>0</v>
      </c>
      <c r="D222" s="2">
        <v>42.5</v>
      </c>
      <c r="E222" s="2">
        <v>43</v>
      </c>
    </row>
    <row r="223" spans="1:5" x14ac:dyDescent="0.2">
      <c r="A223" s="14">
        <v>42346</v>
      </c>
      <c r="B223" s="2">
        <v>0.05</v>
      </c>
      <c r="C223" s="2">
        <v>0</v>
      </c>
      <c r="D223" s="2">
        <v>42.5</v>
      </c>
      <c r="E223" s="2">
        <v>40.5</v>
      </c>
    </row>
    <row r="224" spans="1:5" x14ac:dyDescent="0.2">
      <c r="A224" s="14">
        <v>42347</v>
      </c>
      <c r="B224" s="2">
        <v>0.02</v>
      </c>
      <c r="C224" s="2">
        <v>0</v>
      </c>
      <c r="D224" s="2">
        <v>41</v>
      </c>
      <c r="E224" s="2">
        <v>41</v>
      </c>
    </row>
    <row r="225" spans="1:5" x14ac:dyDescent="0.2">
      <c r="A225" s="14">
        <v>42348</v>
      </c>
      <c r="B225" s="2">
        <v>0</v>
      </c>
      <c r="C225" s="2">
        <v>0</v>
      </c>
      <c r="D225" s="2">
        <v>49</v>
      </c>
      <c r="E225" s="2">
        <v>52</v>
      </c>
    </row>
    <row r="226" spans="1:5" x14ac:dyDescent="0.2">
      <c r="A226" s="14">
        <v>42349</v>
      </c>
      <c r="B226" s="2">
        <v>0</v>
      </c>
      <c r="C226" s="2">
        <v>0</v>
      </c>
      <c r="D226" s="2">
        <v>49.5</v>
      </c>
      <c r="E226" s="2">
        <v>51</v>
      </c>
    </row>
    <row r="227" spans="1:5" x14ac:dyDescent="0.2">
      <c r="A227" s="14">
        <v>42350</v>
      </c>
      <c r="B227" s="2">
        <v>0</v>
      </c>
      <c r="C227" s="2">
        <v>0</v>
      </c>
      <c r="D227" s="2">
        <v>52</v>
      </c>
      <c r="E227" s="2">
        <v>52.5</v>
      </c>
    </row>
    <row r="228" spans="1:5" x14ac:dyDescent="0.2">
      <c r="A228" s="14">
        <v>42351</v>
      </c>
      <c r="B228" s="2">
        <v>0</v>
      </c>
      <c r="C228" s="2">
        <v>0</v>
      </c>
      <c r="D228" s="2">
        <v>52.5</v>
      </c>
      <c r="E228" s="2">
        <v>52</v>
      </c>
    </row>
    <row r="229" spans="1:5" x14ac:dyDescent="0.2">
      <c r="A229" s="14">
        <v>42352</v>
      </c>
      <c r="B229" s="2">
        <v>0</v>
      </c>
      <c r="C229" s="2">
        <v>0.54</v>
      </c>
      <c r="D229" s="2">
        <v>51.5</v>
      </c>
      <c r="E229" s="2">
        <v>54</v>
      </c>
    </row>
    <row r="230" spans="1:5" x14ac:dyDescent="0.2">
      <c r="A230" s="14">
        <v>42353</v>
      </c>
      <c r="B230" s="2">
        <v>0.98</v>
      </c>
      <c r="C230" s="2">
        <v>7.0000000000000007E-2</v>
      </c>
      <c r="D230" s="2">
        <v>57.5</v>
      </c>
      <c r="E230" s="2">
        <v>55.5</v>
      </c>
    </row>
    <row r="231" spans="1:5" x14ac:dyDescent="0.2">
      <c r="A231" s="14">
        <v>42354</v>
      </c>
      <c r="B231" s="2">
        <v>0</v>
      </c>
      <c r="C231" s="2">
        <v>0</v>
      </c>
      <c r="D231" s="2">
        <v>48</v>
      </c>
      <c r="E231" s="2">
        <v>44</v>
      </c>
    </row>
    <row r="232" spans="1:5" x14ac:dyDescent="0.2">
      <c r="A232" s="14">
        <v>42355</v>
      </c>
      <c r="B232" s="2">
        <v>0.16</v>
      </c>
      <c r="C232" s="2">
        <v>0.65</v>
      </c>
      <c r="D232" s="2">
        <v>47</v>
      </c>
      <c r="E232" s="2">
        <v>47</v>
      </c>
    </row>
    <row r="233" spans="1:5" x14ac:dyDescent="0.2">
      <c r="A233" s="14">
        <v>42356</v>
      </c>
      <c r="B233" s="2">
        <v>0.8</v>
      </c>
      <c r="C233" s="2">
        <v>0.05</v>
      </c>
      <c r="D233" s="2">
        <v>49.5</v>
      </c>
      <c r="E233" s="2">
        <v>45.5</v>
      </c>
    </row>
    <row r="234" spans="1:5" x14ac:dyDescent="0.2">
      <c r="A234" s="14">
        <v>42357</v>
      </c>
      <c r="B234" s="2">
        <v>0</v>
      </c>
      <c r="C234" s="2">
        <v>0</v>
      </c>
      <c r="D234" s="2">
        <v>37</v>
      </c>
      <c r="E234" s="2">
        <v>36.5</v>
      </c>
    </row>
    <row r="235" spans="1:5" x14ac:dyDescent="0.2">
      <c r="A235" s="14">
        <v>42358</v>
      </c>
      <c r="B235" s="2">
        <v>0</v>
      </c>
      <c r="C235" s="2">
        <v>0</v>
      </c>
      <c r="D235" s="2">
        <v>36</v>
      </c>
      <c r="E235" s="2">
        <v>35.5</v>
      </c>
    </row>
    <row r="236" spans="1:5" x14ac:dyDescent="0.2">
      <c r="A236" s="14">
        <v>42359</v>
      </c>
      <c r="B236" s="2">
        <v>0</v>
      </c>
      <c r="C236" s="2">
        <v>0</v>
      </c>
      <c r="D236" s="2">
        <v>39.5</v>
      </c>
      <c r="E236" s="2">
        <v>41.5</v>
      </c>
    </row>
    <row r="237" spans="1:5" x14ac:dyDescent="0.2">
      <c r="A237" s="14">
        <v>42360</v>
      </c>
      <c r="B237" s="2">
        <v>0.41</v>
      </c>
      <c r="C237" s="2">
        <v>0.2</v>
      </c>
      <c r="D237" s="2">
        <v>54.5</v>
      </c>
      <c r="E237" s="2">
        <v>55.5</v>
      </c>
    </row>
    <row r="238" spans="1:5" x14ac:dyDescent="0.2">
      <c r="A238" s="14">
        <v>42361</v>
      </c>
      <c r="B238" s="2">
        <v>0.09</v>
      </c>
      <c r="C238" s="2">
        <v>1.32</v>
      </c>
      <c r="D238" s="2">
        <v>51</v>
      </c>
      <c r="E238" s="2">
        <v>51</v>
      </c>
    </row>
    <row r="239" spans="1:5" x14ac:dyDescent="0.2">
      <c r="A239" s="14">
        <v>42362</v>
      </c>
      <c r="B239" s="2">
        <v>2.4</v>
      </c>
      <c r="C239" s="2">
        <v>0.45</v>
      </c>
      <c r="D239" s="2">
        <v>60.5</v>
      </c>
      <c r="E239" s="2">
        <v>60</v>
      </c>
    </row>
    <row r="240" spans="1:5" x14ac:dyDescent="0.2">
      <c r="A240" s="14">
        <v>42363</v>
      </c>
      <c r="B240" s="2">
        <v>0</v>
      </c>
      <c r="C240" s="2">
        <v>0</v>
      </c>
      <c r="D240" s="2">
        <v>58.5</v>
      </c>
      <c r="E240" s="2">
        <v>57</v>
      </c>
    </row>
    <row r="241" spans="1:5" x14ac:dyDescent="0.2">
      <c r="A241" s="14">
        <v>42364</v>
      </c>
      <c r="B241" s="2">
        <v>0</v>
      </c>
      <c r="C241" s="2">
        <v>0</v>
      </c>
      <c r="D241" s="2">
        <v>53</v>
      </c>
      <c r="E241" s="2">
        <v>51.5</v>
      </c>
    </row>
    <row r="242" spans="1:5" x14ac:dyDescent="0.2">
      <c r="A242" s="14">
        <v>42365</v>
      </c>
      <c r="B242" s="2">
        <v>0.16</v>
      </c>
      <c r="C242" s="2">
        <v>0.2</v>
      </c>
      <c r="D242" s="2">
        <v>52</v>
      </c>
      <c r="E242" s="2">
        <v>52.5</v>
      </c>
    </row>
    <row r="243" spans="1:5" x14ac:dyDescent="0.2">
      <c r="A243" s="14">
        <v>42366</v>
      </c>
      <c r="B243" s="2">
        <v>0.06</v>
      </c>
      <c r="C243" s="2">
        <v>0</v>
      </c>
      <c r="D243" s="2">
        <v>45</v>
      </c>
      <c r="E243" s="2">
        <v>37</v>
      </c>
    </row>
    <row r="244" spans="1:5" x14ac:dyDescent="0.2">
      <c r="A244" s="14">
        <v>42367</v>
      </c>
      <c r="B244" s="2">
        <v>0.66</v>
      </c>
      <c r="C244" s="2">
        <v>0.7</v>
      </c>
      <c r="D244" s="2">
        <v>35</v>
      </c>
      <c r="E244" s="2">
        <v>34</v>
      </c>
    </row>
    <row r="245" spans="1:5" x14ac:dyDescent="0.2">
      <c r="A245" s="14">
        <v>42368</v>
      </c>
      <c r="B245" s="2">
        <v>0</v>
      </c>
      <c r="C245" s="2">
        <v>0.01</v>
      </c>
      <c r="D245" s="2">
        <v>34</v>
      </c>
      <c r="E245" s="2">
        <v>31</v>
      </c>
    </row>
    <row r="246" spans="1:5" x14ac:dyDescent="0.2">
      <c r="A246" s="14">
        <v>42369</v>
      </c>
      <c r="B246" s="2">
        <v>0.16</v>
      </c>
      <c r="C246" s="2">
        <v>0.21</v>
      </c>
      <c r="D246" s="2">
        <v>42.5</v>
      </c>
      <c r="E246" s="2">
        <v>42.5</v>
      </c>
    </row>
    <row r="247" spans="1:5" x14ac:dyDescent="0.2">
      <c r="A247" s="14">
        <v>42370</v>
      </c>
      <c r="B247" s="2">
        <v>0</v>
      </c>
      <c r="C247" s="2">
        <v>0</v>
      </c>
      <c r="D247" s="2">
        <v>36.5</v>
      </c>
      <c r="E247" s="2">
        <v>38</v>
      </c>
    </row>
    <row r="248" spans="1:5" x14ac:dyDescent="0.2">
      <c r="A248" s="14">
        <v>42371</v>
      </c>
      <c r="B248" s="2">
        <v>0</v>
      </c>
      <c r="C248" s="2">
        <v>0</v>
      </c>
      <c r="D248" s="2">
        <v>31.5</v>
      </c>
      <c r="E248" s="2">
        <v>33</v>
      </c>
    </row>
    <row r="249" spans="1:5" x14ac:dyDescent="0.2">
      <c r="A249" s="14">
        <v>42372</v>
      </c>
      <c r="B249" s="2">
        <v>0</v>
      </c>
      <c r="C249" s="2">
        <v>0</v>
      </c>
      <c r="D249" s="2">
        <v>36</v>
      </c>
      <c r="E249" s="2">
        <v>36.5</v>
      </c>
    </row>
    <row r="250" spans="1:5" x14ac:dyDescent="0.2">
      <c r="A250" s="14">
        <v>42373</v>
      </c>
      <c r="B250" s="2">
        <v>0</v>
      </c>
      <c r="C250" s="2">
        <v>0</v>
      </c>
      <c r="D250" s="2">
        <v>30.5</v>
      </c>
      <c r="E250" s="2">
        <v>23.5</v>
      </c>
    </row>
    <row r="251" spans="1:5" x14ac:dyDescent="0.2">
      <c r="A251" s="14">
        <v>42374</v>
      </c>
      <c r="B251" s="2">
        <v>0</v>
      </c>
      <c r="C251" s="2">
        <v>0</v>
      </c>
      <c r="D251" s="2">
        <v>18.5</v>
      </c>
      <c r="E251" s="2">
        <v>18</v>
      </c>
    </row>
    <row r="252" spans="1:5" x14ac:dyDescent="0.2">
      <c r="A252" s="14">
        <v>42375</v>
      </c>
      <c r="B252" s="2">
        <v>0</v>
      </c>
      <c r="C252" s="2">
        <v>0</v>
      </c>
      <c r="D252" s="2">
        <v>26</v>
      </c>
      <c r="E252" s="2">
        <v>28</v>
      </c>
    </row>
    <row r="253" spans="1:5" x14ac:dyDescent="0.2">
      <c r="A253" s="14">
        <v>42376</v>
      </c>
      <c r="B253" s="2">
        <v>0</v>
      </c>
      <c r="C253" s="2">
        <v>0</v>
      </c>
      <c r="D253" s="2">
        <v>31.5</v>
      </c>
      <c r="E253" s="2">
        <v>32</v>
      </c>
    </row>
    <row r="254" spans="1:5" x14ac:dyDescent="0.2">
      <c r="A254" s="14">
        <v>42377</v>
      </c>
      <c r="B254" s="2">
        <v>0</v>
      </c>
      <c r="C254" s="2">
        <v>0</v>
      </c>
      <c r="D254" s="2">
        <v>33.5</v>
      </c>
      <c r="E254" s="2">
        <v>31.5</v>
      </c>
    </row>
    <row r="255" spans="1:5" x14ac:dyDescent="0.2">
      <c r="A255" s="14">
        <v>42378</v>
      </c>
      <c r="B255" s="2">
        <v>0</v>
      </c>
      <c r="C255" s="2">
        <v>0</v>
      </c>
      <c r="D255" s="2">
        <v>41</v>
      </c>
      <c r="E255" s="2">
        <v>42.5</v>
      </c>
    </row>
    <row r="256" spans="1:5" x14ac:dyDescent="0.2">
      <c r="A256" s="14">
        <v>42379</v>
      </c>
      <c r="B256" s="2">
        <v>1.71</v>
      </c>
      <c r="C256" s="2">
        <v>1.41</v>
      </c>
      <c r="D256" s="2">
        <v>48</v>
      </c>
      <c r="E256" s="2">
        <v>49.5</v>
      </c>
    </row>
    <row r="257" spans="1:5" x14ac:dyDescent="0.2">
      <c r="A257" s="14">
        <v>42380</v>
      </c>
      <c r="B257" s="2">
        <v>0</v>
      </c>
      <c r="C257" s="2">
        <v>0</v>
      </c>
      <c r="D257" s="2">
        <v>45.5</v>
      </c>
      <c r="E257" s="2">
        <v>37</v>
      </c>
    </row>
    <row r="258" spans="1:5" x14ac:dyDescent="0.2">
      <c r="A258" s="14">
        <v>42381</v>
      </c>
      <c r="B258" s="2">
        <v>0</v>
      </c>
      <c r="C258" s="2">
        <v>0.22</v>
      </c>
      <c r="D258" s="2">
        <v>26.5</v>
      </c>
      <c r="E258" s="2">
        <v>29</v>
      </c>
    </row>
    <row r="259" spans="1:5" x14ac:dyDescent="0.2">
      <c r="A259" s="14">
        <v>42382</v>
      </c>
      <c r="B259" s="2">
        <v>0.11</v>
      </c>
      <c r="C259" s="2">
        <v>0</v>
      </c>
      <c r="D259" s="2">
        <v>31</v>
      </c>
      <c r="E259" s="2">
        <v>27</v>
      </c>
    </row>
    <row r="260" spans="1:5" x14ac:dyDescent="0.2">
      <c r="A260" s="14">
        <v>42383</v>
      </c>
      <c r="B260" s="2">
        <v>0</v>
      </c>
      <c r="C260" s="2">
        <v>0</v>
      </c>
      <c r="D260" s="2">
        <v>24.5</v>
      </c>
      <c r="E260" s="2">
        <v>26.5</v>
      </c>
    </row>
    <row r="261" spans="1:5" x14ac:dyDescent="0.2">
      <c r="A261" s="14">
        <v>42384</v>
      </c>
      <c r="B261" s="2">
        <v>0</v>
      </c>
      <c r="C261" s="2">
        <v>0</v>
      </c>
      <c r="D261" s="2">
        <v>30.5</v>
      </c>
      <c r="E261" s="2">
        <v>32</v>
      </c>
    </row>
    <row r="262" spans="1:5" x14ac:dyDescent="0.2">
      <c r="A262" s="14">
        <v>42385</v>
      </c>
      <c r="B262" s="2">
        <v>0.8</v>
      </c>
      <c r="C262" s="2">
        <v>0.83</v>
      </c>
      <c r="D262" s="2">
        <v>40.5</v>
      </c>
      <c r="E262" s="2">
        <v>40.5</v>
      </c>
    </row>
    <row r="263" spans="1:5" x14ac:dyDescent="0.2">
      <c r="A263" s="14">
        <v>42386</v>
      </c>
      <c r="B263" s="2">
        <v>0</v>
      </c>
      <c r="C263" s="2">
        <v>0.12</v>
      </c>
      <c r="D263" s="2">
        <v>37.5</v>
      </c>
      <c r="E263" s="2">
        <v>34.5</v>
      </c>
    </row>
    <row r="264" spans="1:5" x14ac:dyDescent="0.2">
      <c r="A264" s="14">
        <v>42387</v>
      </c>
      <c r="B264" s="2">
        <v>0.25</v>
      </c>
      <c r="C264" s="2">
        <v>0.02</v>
      </c>
      <c r="D264" s="2">
        <v>28</v>
      </c>
      <c r="E264" s="2">
        <v>24</v>
      </c>
    </row>
    <row r="265" spans="1:5" x14ac:dyDescent="0.2">
      <c r="A265" s="14">
        <v>42388</v>
      </c>
      <c r="B265" s="2">
        <v>0</v>
      </c>
      <c r="C265" s="2">
        <v>0</v>
      </c>
      <c r="D265" s="2">
        <v>22.5</v>
      </c>
      <c r="E265" s="2">
        <v>22.5</v>
      </c>
    </row>
    <row r="266" spans="1:5" x14ac:dyDescent="0.2">
      <c r="A266" s="14">
        <v>42389</v>
      </c>
      <c r="B266" s="2">
        <v>0</v>
      </c>
      <c r="C266" s="2">
        <v>0</v>
      </c>
      <c r="D266" s="2">
        <v>28</v>
      </c>
      <c r="E266" s="2">
        <v>27.5</v>
      </c>
    </row>
    <row r="267" spans="1:5" x14ac:dyDescent="0.2">
      <c r="A267" s="14">
        <v>42390</v>
      </c>
      <c r="B267" s="2">
        <v>0</v>
      </c>
      <c r="C267" s="2">
        <v>0</v>
      </c>
      <c r="D267" s="2">
        <v>26.5</v>
      </c>
      <c r="E267" s="2">
        <v>27</v>
      </c>
    </row>
    <row r="268" spans="1:5" x14ac:dyDescent="0.2">
      <c r="A268" s="14">
        <v>42391</v>
      </c>
      <c r="B268" s="2">
        <v>0</v>
      </c>
      <c r="C268" s="2">
        <v>0</v>
      </c>
      <c r="D268" s="2">
        <v>24</v>
      </c>
      <c r="E268" s="2">
        <v>25</v>
      </c>
    </row>
    <row r="269" spans="1:5" x14ac:dyDescent="0.2">
      <c r="A269" s="14">
        <v>42392</v>
      </c>
      <c r="B269" s="2">
        <v>0.24</v>
      </c>
      <c r="C269" s="2">
        <v>0.43</v>
      </c>
      <c r="D269" s="2">
        <v>28.5</v>
      </c>
      <c r="E269" s="2">
        <v>27</v>
      </c>
    </row>
    <row r="270" spans="1:5" x14ac:dyDescent="0.2">
      <c r="A270" s="14">
        <v>42393</v>
      </c>
      <c r="B270" s="2">
        <v>0.21</v>
      </c>
      <c r="C270" s="2">
        <v>0</v>
      </c>
      <c r="D270" s="2">
        <v>29.5</v>
      </c>
      <c r="E270" s="2">
        <v>27.5</v>
      </c>
    </row>
    <row r="271" spans="1:5" x14ac:dyDescent="0.2">
      <c r="A271" s="14">
        <v>42394</v>
      </c>
      <c r="B271" s="2">
        <v>0</v>
      </c>
      <c r="C271" s="2">
        <v>0</v>
      </c>
      <c r="D271" s="2">
        <v>25.5</v>
      </c>
      <c r="E271" s="2">
        <v>29.5</v>
      </c>
    </row>
    <row r="272" spans="1:5" x14ac:dyDescent="0.2">
      <c r="A272" s="14">
        <v>42395</v>
      </c>
      <c r="B272" s="2">
        <v>0</v>
      </c>
      <c r="C272" s="2">
        <v>0</v>
      </c>
      <c r="D272" s="2">
        <v>33</v>
      </c>
      <c r="E272" s="2">
        <v>36</v>
      </c>
    </row>
    <row r="273" spans="1:5" x14ac:dyDescent="0.2">
      <c r="A273" s="14">
        <v>42396</v>
      </c>
      <c r="B273" s="2">
        <v>0</v>
      </c>
      <c r="C273" s="2">
        <v>0</v>
      </c>
      <c r="D273" s="2">
        <v>42</v>
      </c>
      <c r="E273" s="2">
        <v>38.5</v>
      </c>
    </row>
    <row r="274" spans="1:5" x14ac:dyDescent="0.2">
      <c r="A274" s="14">
        <v>42397</v>
      </c>
      <c r="B274" s="2">
        <v>0</v>
      </c>
      <c r="C274" s="2">
        <v>0</v>
      </c>
      <c r="D274" s="2">
        <v>30</v>
      </c>
      <c r="E274" s="2">
        <v>32.5</v>
      </c>
    </row>
    <row r="275" spans="1:5" x14ac:dyDescent="0.2">
      <c r="A275" s="14">
        <v>42398</v>
      </c>
      <c r="B275" s="2">
        <v>0</v>
      </c>
      <c r="C275" s="2">
        <v>0</v>
      </c>
      <c r="D275" s="2">
        <v>35.5</v>
      </c>
      <c r="E275" s="2">
        <v>38</v>
      </c>
    </row>
    <row r="276" spans="1:5" x14ac:dyDescent="0.2">
      <c r="A276" s="14">
        <v>42399</v>
      </c>
      <c r="B276" s="2">
        <v>0</v>
      </c>
      <c r="C276" s="2">
        <v>0</v>
      </c>
      <c r="D276" s="2">
        <v>35</v>
      </c>
      <c r="E276" s="2">
        <v>35.5</v>
      </c>
    </row>
    <row r="277" spans="1:5" x14ac:dyDescent="0.2">
      <c r="A277" s="14">
        <v>42400</v>
      </c>
      <c r="B277" s="2">
        <v>0</v>
      </c>
      <c r="C277" s="2">
        <v>0</v>
      </c>
      <c r="D277" s="2">
        <v>44.5</v>
      </c>
      <c r="E277" s="2">
        <v>48</v>
      </c>
    </row>
    <row r="278" spans="1:5" x14ac:dyDescent="0.2">
      <c r="A278" s="14">
        <v>42401</v>
      </c>
      <c r="B278" s="2">
        <v>0</v>
      </c>
      <c r="C278" s="2">
        <v>0</v>
      </c>
      <c r="D278" s="2">
        <v>48.5</v>
      </c>
      <c r="E278" s="2">
        <v>53.5</v>
      </c>
    </row>
    <row r="279" spans="1:5" x14ac:dyDescent="0.2">
      <c r="A279" s="14">
        <v>42402</v>
      </c>
      <c r="B279" s="2">
        <v>0</v>
      </c>
      <c r="C279" s="2">
        <v>0</v>
      </c>
      <c r="D279" s="2">
        <v>40.5</v>
      </c>
      <c r="E279" s="2">
        <v>40</v>
      </c>
    </row>
    <row r="280" spans="1:5" x14ac:dyDescent="0.2">
      <c r="A280" s="14">
        <v>42403</v>
      </c>
      <c r="B280" s="2">
        <v>0.11</v>
      </c>
      <c r="C280" s="2">
        <v>0.94</v>
      </c>
      <c r="D280" s="2">
        <v>39</v>
      </c>
      <c r="E280" s="2">
        <v>43.5</v>
      </c>
    </row>
    <row r="281" spans="1:5" x14ac:dyDescent="0.2">
      <c r="A281" s="14">
        <v>42404</v>
      </c>
      <c r="B281" s="2">
        <v>1.23</v>
      </c>
      <c r="C281" s="2">
        <v>0.19</v>
      </c>
      <c r="D281" s="2">
        <v>53.5</v>
      </c>
      <c r="E281" s="2">
        <v>49.5</v>
      </c>
    </row>
    <row r="282" spans="1:5" x14ac:dyDescent="0.2">
      <c r="A282" s="14">
        <v>42405</v>
      </c>
      <c r="B282" s="2">
        <v>1.85</v>
      </c>
      <c r="C282" s="2">
        <v>1.02</v>
      </c>
      <c r="D282" s="2">
        <v>40</v>
      </c>
      <c r="E282" s="2">
        <v>34</v>
      </c>
    </row>
    <row r="283" spans="1:5" x14ac:dyDescent="0.2">
      <c r="A283" s="14">
        <v>42406</v>
      </c>
      <c r="B283" s="2">
        <v>0</v>
      </c>
      <c r="C283" s="2">
        <v>0</v>
      </c>
      <c r="D283" s="2">
        <v>24</v>
      </c>
      <c r="E283" s="2">
        <v>25.5</v>
      </c>
    </row>
    <row r="284" spans="1:5" x14ac:dyDescent="0.2">
      <c r="A284" s="14">
        <v>42407</v>
      </c>
      <c r="B284" s="2">
        <v>0</v>
      </c>
      <c r="C284" s="2">
        <v>0</v>
      </c>
      <c r="D284" s="2">
        <v>32</v>
      </c>
      <c r="E284" s="2">
        <v>35</v>
      </c>
    </row>
    <row r="285" spans="1:5" x14ac:dyDescent="0.2">
      <c r="A285" s="14">
        <v>42408</v>
      </c>
      <c r="B285" s="2">
        <v>0.35</v>
      </c>
      <c r="C285" s="2">
        <v>0.57999999999999996</v>
      </c>
      <c r="D285" s="2">
        <v>32</v>
      </c>
      <c r="E285" s="2">
        <v>28.5</v>
      </c>
    </row>
    <row r="286" spans="1:5" x14ac:dyDescent="0.2">
      <c r="A286" s="14">
        <v>42409</v>
      </c>
      <c r="B286" s="2">
        <v>0.1</v>
      </c>
      <c r="C286" s="2">
        <v>0</v>
      </c>
      <c r="D286" s="2">
        <v>26</v>
      </c>
      <c r="E286" s="2">
        <v>25</v>
      </c>
    </row>
    <row r="287" spans="1:5" x14ac:dyDescent="0.2">
      <c r="A287" s="14">
        <v>42410</v>
      </c>
      <c r="B287" s="2">
        <v>7.0000000000000007E-2</v>
      </c>
      <c r="C287" s="2">
        <v>0.02</v>
      </c>
      <c r="D287" s="2">
        <v>26</v>
      </c>
      <c r="E287" s="2">
        <v>26</v>
      </c>
    </row>
    <row r="288" spans="1:5" x14ac:dyDescent="0.2">
      <c r="A288" s="14">
        <v>42411</v>
      </c>
      <c r="B288" s="2">
        <v>0</v>
      </c>
      <c r="C288" s="2">
        <v>0</v>
      </c>
      <c r="D288" s="2">
        <v>25</v>
      </c>
      <c r="E288" s="2">
        <v>21.5</v>
      </c>
    </row>
    <row r="289" spans="1:5" x14ac:dyDescent="0.2">
      <c r="A289" s="14">
        <v>42412</v>
      </c>
      <c r="B289" s="2">
        <v>0</v>
      </c>
      <c r="C289" s="2">
        <v>0</v>
      </c>
      <c r="D289" s="2">
        <v>18</v>
      </c>
      <c r="E289" s="2">
        <v>15</v>
      </c>
    </row>
    <row r="290" spans="1:5" x14ac:dyDescent="0.2">
      <c r="A290" s="14">
        <v>42413</v>
      </c>
      <c r="B290" s="2">
        <v>0</v>
      </c>
      <c r="C290" s="2">
        <v>0</v>
      </c>
      <c r="D290" s="2">
        <v>19.5</v>
      </c>
      <c r="E290" s="2">
        <v>10.5</v>
      </c>
    </row>
    <row r="291" spans="1:5" x14ac:dyDescent="0.2">
      <c r="A291" s="14">
        <v>42414</v>
      </c>
      <c r="B291" s="2">
        <v>0</v>
      </c>
      <c r="C291" s="2">
        <v>0</v>
      </c>
      <c r="D291" s="2">
        <v>3.5</v>
      </c>
      <c r="E291" s="2">
        <v>1.5</v>
      </c>
    </row>
    <row r="292" spans="1:5" x14ac:dyDescent="0.2">
      <c r="A292" s="14">
        <v>42415</v>
      </c>
      <c r="B292" s="2">
        <v>0.01</v>
      </c>
      <c r="C292" s="2">
        <v>0.2</v>
      </c>
      <c r="D292" s="2">
        <v>6.5</v>
      </c>
      <c r="E292" s="2">
        <v>13.5</v>
      </c>
    </row>
    <row r="293" spans="1:5" x14ac:dyDescent="0.2">
      <c r="A293" s="14">
        <v>42416</v>
      </c>
      <c r="B293" s="2">
        <v>0.64</v>
      </c>
      <c r="C293" s="2">
        <v>0.68</v>
      </c>
      <c r="D293" s="2">
        <v>38</v>
      </c>
      <c r="E293" s="2">
        <v>40.5</v>
      </c>
    </row>
    <row r="294" spans="1:5" x14ac:dyDescent="0.2">
      <c r="A294" s="14">
        <v>42417</v>
      </c>
      <c r="B294" s="2">
        <v>0.31</v>
      </c>
      <c r="C294" s="2">
        <v>0</v>
      </c>
      <c r="D294" s="2">
        <v>41</v>
      </c>
      <c r="E294" s="2">
        <v>37.5</v>
      </c>
    </row>
    <row r="295" spans="1:5" x14ac:dyDescent="0.2">
      <c r="A295" s="14">
        <v>42418</v>
      </c>
      <c r="B295" s="2">
        <v>0</v>
      </c>
      <c r="C295" s="2">
        <v>0</v>
      </c>
      <c r="D295" s="2">
        <v>32</v>
      </c>
      <c r="E295" s="2">
        <v>30.5</v>
      </c>
    </row>
    <row r="296" spans="1:5" x14ac:dyDescent="0.2">
      <c r="A296" s="14">
        <v>42419</v>
      </c>
      <c r="B296" s="2">
        <v>0</v>
      </c>
      <c r="C296" s="2">
        <v>0</v>
      </c>
      <c r="D296" s="2">
        <v>28</v>
      </c>
      <c r="E296" s="2">
        <v>28</v>
      </c>
    </row>
    <row r="297" spans="1:5" x14ac:dyDescent="0.2">
      <c r="A297" s="14">
        <v>42420</v>
      </c>
      <c r="B297" s="2">
        <v>0</v>
      </c>
      <c r="C297" s="2">
        <v>0.01</v>
      </c>
      <c r="D297" s="2">
        <v>42.5</v>
      </c>
      <c r="E297" s="2">
        <v>47</v>
      </c>
    </row>
    <row r="298" spans="1:5" x14ac:dyDescent="0.2">
      <c r="A298" s="14">
        <v>42421</v>
      </c>
      <c r="B298" s="2">
        <v>0</v>
      </c>
      <c r="C298" s="2">
        <v>0</v>
      </c>
      <c r="D298" s="2">
        <v>43.5</v>
      </c>
      <c r="E298" s="2">
        <v>45</v>
      </c>
    </row>
    <row r="299" spans="1:5" x14ac:dyDescent="0.2">
      <c r="A299" s="14">
        <v>42422</v>
      </c>
      <c r="B299" s="2">
        <v>0.05</v>
      </c>
      <c r="C299" s="2">
        <v>0</v>
      </c>
      <c r="D299" s="2">
        <v>44</v>
      </c>
      <c r="E299" s="2">
        <v>41</v>
      </c>
    </row>
    <row r="300" spans="1:5" x14ac:dyDescent="0.2">
      <c r="A300" s="14">
        <v>42423</v>
      </c>
      <c r="B300" s="2">
        <v>0</v>
      </c>
      <c r="C300" s="2">
        <v>0.02</v>
      </c>
      <c r="D300" s="2">
        <v>37.5</v>
      </c>
      <c r="E300" s="2">
        <v>33</v>
      </c>
    </row>
    <row r="301" spans="1:5" x14ac:dyDescent="0.2">
      <c r="A301" s="14">
        <v>42424</v>
      </c>
      <c r="B301" s="2">
        <v>0.59</v>
      </c>
      <c r="C301" s="2">
        <v>0.78</v>
      </c>
      <c r="D301" s="2">
        <v>41.5</v>
      </c>
      <c r="E301" s="2">
        <v>46</v>
      </c>
    </row>
    <row r="302" spans="1:5" x14ac:dyDescent="0.2">
      <c r="A302" s="14">
        <v>42425</v>
      </c>
      <c r="B302" s="2">
        <v>0.61</v>
      </c>
      <c r="C302" s="2">
        <v>0.88</v>
      </c>
      <c r="D302" s="2">
        <v>52</v>
      </c>
      <c r="E302" s="2">
        <v>50.5</v>
      </c>
    </row>
    <row r="303" spans="1:5" x14ac:dyDescent="0.2">
      <c r="A303" s="14">
        <v>42426</v>
      </c>
      <c r="B303" s="2">
        <v>0</v>
      </c>
      <c r="C303" s="2">
        <v>0</v>
      </c>
      <c r="D303" s="2">
        <v>40</v>
      </c>
      <c r="E303" s="2">
        <v>32</v>
      </c>
    </row>
    <row r="304" spans="1:5" x14ac:dyDescent="0.2">
      <c r="A304" s="14">
        <v>42427</v>
      </c>
      <c r="B304" s="2">
        <v>0</v>
      </c>
      <c r="C304" s="2">
        <v>0</v>
      </c>
      <c r="D304" s="2">
        <v>27</v>
      </c>
      <c r="E304" s="2">
        <v>29.5</v>
      </c>
    </row>
    <row r="305" spans="1:5" x14ac:dyDescent="0.2">
      <c r="A305" s="14">
        <v>42428</v>
      </c>
      <c r="B305" s="2">
        <v>0</v>
      </c>
      <c r="C305" s="2">
        <v>0</v>
      </c>
      <c r="D305" s="2">
        <v>41.5</v>
      </c>
      <c r="E305" s="2">
        <v>46.5</v>
      </c>
    </row>
    <row r="306" spans="1:5" x14ac:dyDescent="0.2">
      <c r="A306" s="14">
        <v>42429</v>
      </c>
      <c r="B306" s="2">
        <v>0</v>
      </c>
      <c r="C306" s="2">
        <v>0</v>
      </c>
      <c r="D306" s="2">
        <v>49.5</v>
      </c>
      <c r="E306" s="2">
        <v>51</v>
      </c>
    </row>
    <row r="307" spans="1:5" x14ac:dyDescent="0.2">
      <c r="A307" s="14">
        <v>42430</v>
      </c>
      <c r="B307" s="2">
        <v>0</v>
      </c>
      <c r="C307" s="2">
        <v>0</v>
      </c>
      <c r="D307" s="2">
        <v>42</v>
      </c>
      <c r="E307" s="2">
        <v>40.5</v>
      </c>
    </row>
    <row r="308" spans="1:5" x14ac:dyDescent="0.2">
      <c r="A308" s="14">
        <v>42431</v>
      </c>
      <c r="B308" s="2">
        <v>0.18</v>
      </c>
      <c r="C308" s="2">
        <v>0.28999999999999998</v>
      </c>
      <c r="D308" s="2">
        <v>44.5</v>
      </c>
      <c r="E308" s="2">
        <v>39.5</v>
      </c>
    </row>
    <row r="309" spans="1:5" x14ac:dyDescent="0.2">
      <c r="A309" s="14">
        <v>42432</v>
      </c>
      <c r="B309" s="2">
        <v>0</v>
      </c>
      <c r="C309" s="2">
        <v>0</v>
      </c>
      <c r="D309" s="2">
        <v>29</v>
      </c>
      <c r="E309" s="2">
        <v>28.5</v>
      </c>
    </row>
    <row r="310" spans="1:5" x14ac:dyDescent="0.2">
      <c r="A310" s="14">
        <v>42433</v>
      </c>
      <c r="B310" s="2">
        <v>0.04</v>
      </c>
      <c r="C310" s="2">
        <v>0</v>
      </c>
      <c r="D310" s="2">
        <v>30</v>
      </c>
      <c r="E310" s="2">
        <v>28.5</v>
      </c>
    </row>
    <row r="311" spans="1:5" x14ac:dyDescent="0.2">
      <c r="A311" s="14">
        <v>42434</v>
      </c>
      <c r="B311" s="2">
        <v>0</v>
      </c>
      <c r="C311" s="2">
        <v>0</v>
      </c>
      <c r="D311" s="2">
        <v>31.5</v>
      </c>
      <c r="E311" s="2">
        <v>31.5</v>
      </c>
    </row>
    <row r="312" spans="1:5" x14ac:dyDescent="0.2">
      <c r="A312" s="14">
        <v>42435</v>
      </c>
      <c r="B312" s="2">
        <v>0</v>
      </c>
      <c r="C312" s="2">
        <v>0</v>
      </c>
      <c r="D312" s="2">
        <v>32.5</v>
      </c>
      <c r="E312" s="2">
        <v>35</v>
      </c>
    </row>
    <row r="313" spans="1:5" x14ac:dyDescent="0.2">
      <c r="A313" s="14">
        <v>42436</v>
      </c>
      <c r="B313" s="2">
        <v>0</v>
      </c>
      <c r="C313" s="2">
        <v>0</v>
      </c>
      <c r="D313" s="2">
        <v>33</v>
      </c>
      <c r="E313" s="2">
        <v>36.5</v>
      </c>
    </row>
    <row r="314" spans="1:5" x14ac:dyDescent="0.2">
      <c r="A314" s="14">
        <v>42437</v>
      </c>
      <c r="B314" s="2">
        <v>0</v>
      </c>
      <c r="C314" s="2">
        <v>0</v>
      </c>
      <c r="D314" s="2">
        <v>45.5</v>
      </c>
      <c r="E314" s="2">
        <v>47</v>
      </c>
    </row>
    <row r="315" spans="1:5" x14ac:dyDescent="0.2">
      <c r="A315" s="14">
        <v>42438</v>
      </c>
      <c r="B315" s="2">
        <v>0</v>
      </c>
      <c r="C315" s="2">
        <v>0</v>
      </c>
      <c r="D315" s="2">
        <v>49</v>
      </c>
      <c r="E315" s="2">
        <v>54.5</v>
      </c>
    </row>
    <row r="316" spans="1:5" x14ac:dyDescent="0.2">
      <c r="A316" s="14">
        <v>42439</v>
      </c>
      <c r="B316" s="2">
        <v>0</v>
      </c>
      <c r="C316" s="2">
        <v>0</v>
      </c>
      <c r="D316" s="2">
        <v>61</v>
      </c>
      <c r="E316" s="2">
        <v>62.5</v>
      </c>
    </row>
    <row r="317" spans="1:5" x14ac:dyDescent="0.2">
      <c r="A317" s="14">
        <v>42440</v>
      </c>
      <c r="B317" s="2">
        <v>0.16</v>
      </c>
      <c r="C317" s="2">
        <v>0.09</v>
      </c>
      <c r="D317" s="2">
        <v>55.5</v>
      </c>
      <c r="E317" s="2">
        <v>51</v>
      </c>
    </row>
    <row r="318" spans="1:5" x14ac:dyDescent="0.2">
      <c r="A318" s="14">
        <v>42441</v>
      </c>
      <c r="B318" s="2">
        <v>0</v>
      </c>
      <c r="C318" s="2">
        <v>0</v>
      </c>
      <c r="D318" s="2">
        <v>39</v>
      </c>
      <c r="E318" s="2">
        <v>44.5</v>
      </c>
    </row>
    <row r="319" spans="1:5" x14ac:dyDescent="0.2">
      <c r="A319" s="14">
        <v>42442</v>
      </c>
      <c r="B319" s="2">
        <v>0</v>
      </c>
      <c r="C319" s="2">
        <v>0</v>
      </c>
      <c r="D319" s="2">
        <v>50</v>
      </c>
      <c r="E319" s="2">
        <v>55</v>
      </c>
    </row>
    <row r="320" spans="1:5" x14ac:dyDescent="0.2">
      <c r="A320" s="14">
        <v>42443</v>
      </c>
      <c r="B320" s="2">
        <v>0.12</v>
      </c>
      <c r="C320" s="2">
        <v>0.5</v>
      </c>
      <c r="D320" s="2">
        <v>52.5</v>
      </c>
      <c r="E320" s="2">
        <v>44</v>
      </c>
    </row>
    <row r="321" spans="1:5" x14ac:dyDescent="0.2">
      <c r="A321" s="14">
        <v>42444</v>
      </c>
      <c r="B321" s="2">
        <v>2.2000000000000002</v>
      </c>
      <c r="C321" s="2">
        <v>1.1299999999999999</v>
      </c>
      <c r="D321" s="2">
        <v>45.5</v>
      </c>
      <c r="E321" s="2">
        <v>46</v>
      </c>
    </row>
    <row r="322" spans="1:5" x14ac:dyDescent="0.2">
      <c r="A322" s="14">
        <v>42445</v>
      </c>
      <c r="B322" s="2">
        <v>0</v>
      </c>
      <c r="C322" s="2">
        <v>0.02</v>
      </c>
      <c r="D322" s="2">
        <v>50</v>
      </c>
      <c r="E322" s="2">
        <v>49.5</v>
      </c>
    </row>
    <row r="323" spans="1:5" x14ac:dyDescent="0.2">
      <c r="A323" s="14">
        <v>42446</v>
      </c>
      <c r="B323" s="2">
        <v>0.12</v>
      </c>
      <c r="C323" s="2">
        <v>0.04</v>
      </c>
      <c r="D323" s="2">
        <v>52.5</v>
      </c>
      <c r="E323" s="2">
        <v>53</v>
      </c>
    </row>
    <row r="324" spans="1:5" x14ac:dyDescent="0.2">
      <c r="A324" s="14">
        <v>42447</v>
      </c>
      <c r="B324" s="2">
        <v>0</v>
      </c>
      <c r="C324" s="2">
        <v>0.02</v>
      </c>
      <c r="D324" s="2">
        <v>47.5</v>
      </c>
      <c r="E324" s="2">
        <v>45.5</v>
      </c>
    </row>
    <row r="325" spans="1:5" x14ac:dyDescent="0.2">
      <c r="A325" s="14">
        <v>42448</v>
      </c>
      <c r="B325" s="2">
        <v>0</v>
      </c>
      <c r="C325" s="2">
        <v>0</v>
      </c>
      <c r="D325" s="2">
        <v>41</v>
      </c>
      <c r="E325" s="2">
        <v>38</v>
      </c>
    </row>
    <row r="326" spans="1:5" x14ac:dyDescent="0.2">
      <c r="A326" s="14">
        <v>42449</v>
      </c>
      <c r="B326" s="2">
        <v>0</v>
      </c>
      <c r="C326" s="2">
        <v>0</v>
      </c>
      <c r="D326" s="2">
        <v>36.5</v>
      </c>
      <c r="E326" s="2">
        <v>33.5</v>
      </c>
    </row>
    <row r="327" spans="1:5" x14ac:dyDescent="0.2">
      <c r="A327" s="14">
        <v>42450</v>
      </c>
      <c r="B327" s="2">
        <v>0.24</v>
      </c>
      <c r="C327" s="2">
        <v>0.23</v>
      </c>
      <c r="D327" s="2">
        <v>37</v>
      </c>
      <c r="E327" s="2">
        <v>38</v>
      </c>
    </row>
    <row r="328" spans="1:5" x14ac:dyDescent="0.2">
      <c r="A328" s="14">
        <v>42451</v>
      </c>
      <c r="B328" s="2">
        <v>0</v>
      </c>
      <c r="C328" s="2">
        <v>0</v>
      </c>
      <c r="D328" s="2">
        <v>38.5</v>
      </c>
      <c r="E328" s="2">
        <v>41</v>
      </c>
    </row>
    <row r="329" spans="1:5" x14ac:dyDescent="0.2">
      <c r="A329" s="14">
        <v>42452</v>
      </c>
      <c r="B329" s="2">
        <v>0</v>
      </c>
      <c r="C329" s="2">
        <v>0</v>
      </c>
      <c r="D329" s="2">
        <v>55</v>
      </c>
      <c r="E329" s="2">
        <v>55</v>
      </c>
    </row>
    <row r="330" spans="1:5" x14ac:dyDescent="0.2">
      <c r="A330" s="14">
        <v>42453</v>
      </c>
      <c r="B330" s="2">
        <v>0</v>
      </c>
      <c r="C330" s="2">
        <v>0</v>
      </c>
      <c r="D330" s="2">
        <v>52.5</v>
      </c>
      <c r="E330" s="2">
        <v>43</v>
      </c>
    </row>
    <row r="331" spans="1:5" x14ac:dyDescent="0.2">
      <c r="A331" s="14">
        <v>42454</v>
      </c>
      <c r="B331" s="2">
        <v>0.03</v>
      </c>
      <c r="C331" s="2">
        <v>0.03</v>
      </c>
      <c r="D331" s="2">
        <v>47</v>
      </c>
      <c r="E331" s="2">
        <v>51</v>
      </c>
    </row>
    <row r="332" spans="1:5" x14ac:dyDescent="0.2">
      <c r="A332" s="14">
        <v>42455</v>
      </c>
      <c r="B332" s="2">
        <v>0</v>
      </c>
      <c r="C332" s="2">
        <v>0</v>
      </c>
      <c r="D332" s="2">
        <v>46.5</v>
      </c>
      <c r="E332" s="2">
        <v>39.5</v>
      </c>
    </row>
    <row r="333" spans="1:5" x14ac:dyDescent="0.2">
      <c r="A333" s="14">
        <v>42456</v>
      </c>
      <c r="B333" s="2">
        <v>0</v>
      </c>
      <c r="C333" s="2">
        <v>0</v>
      </c>
      <c r="D333" s="2">
        <v>37</v>
      </c>
      <c r="E333" s="2">
        <v>39</v>
      </c>
    </row>
    <row r="334" spans="1:5" x14ac:dyDescent="0.2">
      <c r="A334" s="14">
        <v>42457</v>
      </c>
      <c r="B334" s="2">
        <v>0.28000000000000003</v>
      </c>
      <c r="C334" s="2">
        <v>0.33</v>
      </c>
      <c r="D334" s="2">
        <v>42.5</v>
      </c>
      <c r="E334" s="2">
        <v>44.5</v>
      </c>
    </row>
    <row r="335" spans="1:5" x14ac:dyDescent="0.2">
      <c r="A335" s="14">
        <v>42458</v>
      </c>
      <c r="B335" s="2">
        <v>0.03</v>
      </c>
      <c r="C335" s="2">
        <v>0</v>
      </c>
      <c r="D335" s="2">
        <v>46.5</v>
      </c>
      <c r="E335" s="2">
        <v>45</v>
      </c>
    </row>
    <row r="336" spans="1:5" x14ac:dyDescent="0.2">
      <c r="A336" s="14">
        <v>42459</v>
      </c>
      <c r="B336" s="2">
        <v>0</v>
      </c>
      <c r="C336" s="2">
        <v>0</v>
      </c>
      <c r="D336" s="2">
        <v>37.5</v>
      </c>
      <c r="E336" s="2">
        <v>43.5</v>
      </c>
    </row>
    <row r="337" spans="1:5" x14ac:dyDescent="0.2">
      <c r="A337" s="14">
        <v>42460</v>
      </c>
      <c r="B337" s="2">
        <v>0</v>
      </c>
      <c r="C337" s="2">
        <v>0</v>
      </c>
      <c r="D337" s="2">
        <v>52</v>
      </c>
      <c r="E337" s="2">
        <v>57</v>
      </c>
    </row>
    <row r="338" spans="1:5" x14ac:dyDescent="0.2">
      <c r="A338" s="14">
        <v>42461</v>
      </c>
      <c r="B338" s="2">
        <v>7.0000000000000007E-2</v>
      </c>
      <c r="C338" s="2">
        <v>0.04</v>
      </c>
      <c r="D338" s="2">
        <v>57</v>
      </c>
      <c r="E338" s="2">
        <v>61.5</v>
      </c>
    </row>
    <row r="339" spans="1:5" x14ac:dyDescent="0.2">
      <c r="A339" s="14">
        <v>42462</v>
      </c>
      <c r="B339" s="2">
        <v>0.61</v>
      </c>
      <c r="C339" s="2">
        <v>0.69</v>
      </c>
      <c r="D339" s="2">
        <v>53</v>
      </c>
      <c r="E339" s="2">
        <v>50.5</v>
      </c>
    </row>
    <row r="340" spans="1:5" x14ac:dyDescent="0.2">
      <c r="A340" s="14">
        <v>42463</v>
      </c>
      <c r="B340" s="2">
        <v>0.61</v>
      </c>
      <c r="C340" s="2">
        <v>0.47</v>
      </c>
      <c r="D340" s="2">
        <v>39.5</v>
      </c>
      <c r="E340" s="2">
        <v>35.5</v>
      </c>
    </row>
    <row r="341" spans="1:5" x14ac:dyDescent="0.2">
      <c r="A341" s="14">
        <v>42464</v>
      </c>
      <c r="B341" s="2">
        <v>0.51</v>
      </c>
      <c r="C341" s="2">
        <v>0.67</v>
      </c>
      <c r="D341" s="2">
        <v>31.5</v>
      </c>
      <c r="E341" s="2">
        <v>28</v>
      </c>
    </row>
    <row r="342" spans="1:5" x14ac:dyDescent="0.2">
      <c r="A342" s="14">
        <v>42465</v>
      </c>
      <c r="B342" s="2">
        <v>0.16</v>
      </c>
      <c r="C342" s="2">
        <v>0</v>
      </c>
      <c r="D342" s="2">
        <v>31.5</v>
      </c>
      <c r="E342" s="2">
        <v>30</v>
      </c>
    </row>
    <row r="343" spans="1:5" x14ac:dyDescent="0.2">
      <c r="A343" s="14">
        <v>42466</v>
      </c>
      <c r="B343" s="2">
        <v>0</v>
      </c>
      <c r="C343" s="2">
        <v>0</v>
      </c>
      <c r="D343" s="2">
        <v>30</v>
      </c>
      <c r="E343" s="2">
        <v>32.5</v>
      </c>
    </row>
    <row r="344" spans="1:5" x14ac:dyDescent="0.2">
      <c r="A344" s="14">
        <v>42467</v>
      </c>
      <c r="B344" s="2">
        <v>0.8</v>
      </c>
      <c r="C344" s="2">
        <v>1.44</v>
      </c>
      <c r="D344" s="2">
        <v>47.5</v>
      </c>
      <c r="E344" s="2">
        <v>50</v>
      </c>
    </row>
    <row r="345" spans="1:5" x14ac:dyDescent="0.2">
      <c r="A345" s="14">
        <v>42468</v>
      </c>
      <c r="B345" s="2">
        <v>0.56000000000000005</v>
      </c>
      <c r="C345" s="2">
        <v>0.01</v>
      </c>
      <c r="D345" s="2">
        <v>48</v>
      </c>
      <c r="E345" s="2">
        <v>44</v>
      </c>
    </row>
    <row r="346" spans="1:5" x14ac:dyDescent="0.2">
      <c r="A346" s="14">
        <v>42469</v>
      </c>
      <c r="B346" s="2">
        <v>0</v>
      </c>
      <c r="C346" s="2">
        <v>0</v>
      </c>
      <c r="D346" s="2">
        <v>37.5</v>
      </c>
      <c r="E346" s="2">
        <v>36.5</v>
      </c>
    </row>
    <row r="347" spans="1:5" x14ac:dyDescent="0.2">
      <c r="A347" s="14">
        <v>42470</v>
      </c>
      <c r="B347" s="2">
        <v>0</v>
      </c>
      <c r="C347" s="2">
        <v>0</v>
      </c>
      <c r="D347" s="2">
        <v>39.5</v>
      </c>
      <c r="E347" s="2">
        <v>40.5</v>
      </c>
    </row>
    <row r="348" spans="1:5" x14ac:dyDescent="0.2">
      <c r="A348" s="14">
        <v>42471</v>
      </c>
      <c r="B348" s="2">
        <v>0</v>
      </c>
      <c r="C348" s="2">
        <v>0.01</v>
      </c>
      <c r="D348" s="2">
        <v>46.5</v>
      </c>
      <c r="E348" s="2">
        <v>50.5</v>
      </c>
    </row>
    <row r="349" spans="1:5" x14ac:dyDescent="0.2">
      <c r="A349" s="14">
        <v>42472</v>
      </c>
      <c r="B349" s="2">
        <v>0.46</v>
      </c>
      <c r="C349" s="2">
        <v>0.25</v>
      </c>
      <c r="D349" s="2">
        <v>51.5</v>
      </c>
      <c r="E349" s="2">
        <v>49.5</v>
      </c>
    </row>
    <row r="350" spans="1:5" x14ac:dyDescent="0.2">
      <c r="A350" s="14">
        <v>42473</v>
      </c>
      <c r="B350" s="2">
        <v>0.02</v>
      </c>
      <c r="C350" s="2">
        <v>0</v>
      </c>
      <c r="D350" s="2">
        <v>41.5</v>
      </c>
      <c r="E350" s="2">
        <v>44.5</v>
      </c>
    </row>
    <row r="351" spans="1:5" x14ac:dyDescent="0.2">
      <c r="A351" s="14">
        <v>42474</v>
      </c>
      <c r="B351" s="2">
        <v>0</v>
      </c>
      <c r="C351" s="2">
        <v>0</v>
      </c>
      <c r="D351" s="2">
        <v>42</v>
      </c>
      <c r="E351" s="2">
        <v>44.5</v>
      </c>
    </row>
    <row r="352" spans="1:5" x14ac:dyDescent="0.2">
      <c r="A352" s="14">
        <v>42475</v>
      </c>
      <c r="B352" s="2">
        <v>0</v>
      </c>
      <c r="C352" s="2">
        <v>0</v>
      </c>
      <c r="D352" s="2">
        <v>42</v>
      </c>
      <c r="E352" s="2">
        <v>47</v>
      </c>
    </row>
    <row r="353" spans="1:5" x14ac:dyDescent="0.2">
      <c r="A353" s="14">
        <v>42476</v>
      </c>
      <c r="B353" s="2">
        <v>0</v>
      </c>
      <c r="C353" s="2">
        <v>0</v>
      </c>
      <c r="D353" s="2">
        <v>44</v>
      </c>
      <c r="E353" s="2">
        <v>48.5</v>
      </c>
    </row>
    <row r="354" spans="1:5" x14ac:dyDescent="0.2">
      <c r="A354" s="14">
        <v>42477</v>
      </c>
      <c r="B354" s="2">
        <v>0</v>
      </c>
      <c r="C354" s="2">
        <v>0</v>
      </c>
      <c r="D354" s="2">
        <v>49.5</v>
      </c>
      <c r="E354" s="2">
        <v>53</v>
      </c>
    </row>
    <row r="355" spans="1:5" x14ac:dyDescent="0.2">
      <c r="A355" s="14">
        <v>42478</v>
      </c>
      <c r="B355" s="2">
        <v>0</v>
      </c>
      <c r="C355" s="2">
        <v>0</v>
      </c>
      <c r="D355" s="2">
        <v>52.5</v>
      </c>
      <c r="E355" s="2">
        <v>57.5</v>
      </c>
    </row>
    <row r="356" spans="1:5" x14ac:dyDescent="0.2">
      <c r="A356" s="14">
        <v>42479</v>
      </c>
      <c r="B356" s="2">
        <v>0</v>
      </c>
      <c r="C356" s="2">
        <v>0</v>
      </c>
      <c r="D356" s="2">
        <v>51.5</v>
      </c>
      <c r="E356" s="2">
        <v>54</v>
      </c>
    </row>
    <row r="357" spans="1:5" x14ac:dyDescent="0.2">
      <c r="A357" s="14">
        <v>42480</v>
      </c>
      <c r="B357" s="2">
        <v>0</v>
      </c>
      <c r="C357" s="2">
        <v>0</v>
      </c>
      <c r="D357" s="2">
        <v>50</v>
      </c>
      <c r="E357" s="2">
        <v>51</v>
      </c>
    </row>
    <row r="358" spans="1:5" x14ac:dyDescent="0.2">
      <c r="A358" s="14">
        <v>42481</v>
      </c>
      <c r="B358" s="2">
        <v>0</v>
      </c>
      <c r="C358" s="2">
        <v>0</v>
      </c>
      <c r="D358" s="2">
        <v>51</v>
      </c>
      <c r="E358" s="2">
        <v>56</v>
      </c>
    </row>
    <row r="359" spans="1:5" x14ac:dyDescent="0.2">
      <c r="A359" s="14">
        <v>42482</v>
      </c>
      <c r="B359" s="2">
        <v>0</v>
      </c>
      <c r="C359" s="2">
        <v>0.05</v>
      </c>
      <c r="D359" s="2">
        <v>61.5</v>
      </c>
      <c r="E359" s="2">
        <v>64.5</v>
      </c>
    </row>
    <row r="360" spans="1:5" x14ac:dyDescent="0.2">
      <c r="A360" s="14">
        <v>42483</v>
      </c>
      <c r="B360" s="2">
        <v>0.1</v>
      </c>
      <c r="C360" s="2">
        <v>0.14000000000000001</v>
      </c>
      <c r="D360" s="2">
        <v>59.5</v>
      </c>
      <c r="E360" s="2">
        <v>56.5</v>
      </c>
    </row>
    <row r="361" spans="1:5" x14ac:dyDescent="0.2">
      <c r="A361" s="14">
        <v>42484</v>
      </c>
      <c r="B361" s="2">
        <v>0</v>
      </c>
      <c r="C361" s="2">
        <v>0</v>
      </c>
      <c r="D361" s="2">
        <v>51.5</v>
      </c>
      <c r="E361" s="2">
        <v>52.5</v>
      </c>
    </row>
    <row r="362" spans="1:5" x14ac:dyDescent="0.2">
      <c r="A362" s="14">
        <v>42485</v>
      </c>
      <c r="B362" s="2">
        <v>0</v>
      </c>
      <c r="C362" s="2">
        <v>0</v>
      </c>
      <c r="D362" s="2">
        <v>49.5</v>
      </c>
      <c r="E362" s="2">
        <v>54</v>
      </c>
    </row>
    <row r="363" spans="1:5" x14ac:dyDescent="0.2">
      <c r="A363" s="14">
        <v>42486</v>
      </c>
      <c r="B363" s="2">
        <v>0.31</v>
      </c>
      <c r="C363" s="2">
        <v>0.14000000000000001</v>
      </c>
      <c r="D363" s="2">
        <v>51.5</v>
      </c>
      <c r="E363" s="2">
        <v>44.5</v>
      </c>
    </row>
    <row r="364" spans="1:5" x14ac:dyDescent="0.2">
      <c r="A364" s="14">
        <v>42487</v>
      </c>
      <c r="B364" s="2">
        <v>0</v>
      </c>
      <c r="C364" s="2">
        <v>0</v>
      </c>
      <c r="D364" s="2">
        <v>43.5</v>
      </c>
      <c r="E364" s="2">
        <v>46</v>
      </c>
    </row>
    <row r="365" spans="1:5" x14ac:dyDescent="0.2">
      <c r="A365" s="14">
        <v>42488</v>
      </c>
      <c r="B365" s="2">
        <v>0</v>
      </c>
      <c r="C365" s="2">
        <v>0</v>
      </c>
      <c r="D365" s="2">
        <v>44.5</v>
      </c>
      <c r="E365" s="2">
        <v>49</v>
      </c>
    </row>
    <row r="366" spans="1:5" x14ac:dyDescent="0.2">
      <c r="A366" s="14">
        <v>42489</v>
      </c>
      <c r="B366" s="2">
        <v>0.06</v>
      </c>
      <c r="C366" s="2">
        <v>0</v>
      </c>
      <c r="D366" s="2">
        <v>47</v>
      </c>
      <c r="E366" s="2">
        <v>49.5</v>
      </c>
    </row>
    <row r="367" spans="1:5" x14ac:dyDescent="0.2">
      <c r="A367" s="14">
        <v>42490</v>
      </c>
      <c r="B367" s="2">
        <v>0</v>
      </c>
      <c r="C367" s="2">
        <v>0</v>
      </c>
      <c r="D367" s="2">
        <v>47.5</v>
      </c>
      <c r="E367" s="2">
        <v>51</v>
      </c>
    </row>
    <row r="368" spans="1:5" x14ac:dyDescent="0.2">
      <c r="A368" s="14">
        <v>42491</v>
      </c>
      <c r="B368" s="2">
        <v>0.02</v>
      </c>
      <c r="C368" s="2">
        <v>0.1</v>
      </c>
      <c r="D368" s="2">
        <v>45.5</v>
      </c>
      <c r="E368" s="2">
        <v>45.5</v>
      </c>
    </row>
    <row r="369" spans="1:5" x14ac:dyDescent="0.2">
      <c r="A369" s="14">
        <v>42492</v>
      </c>
      <c r="B369" s="2">
        <v>0.18</v>
      </c>
      <c r="C369" s="2">
        <v>0.15</v>
      </c>
      <c r="D369" s="2">
        <v>49.5</v>
      </c>
      <c r="E369" s="2">
        <v>50</v>
      </c>
    </row>
    <row r="370" spans="1:5" x14ac:dyDescent="0.2">
      <c r="A370" s="14">
        <v>42493</v>
      </c>
      <c r="B370" s="2">
        <v>0.37</v>
      </c>
      <c r="C370" s="2">
        <v>0.3</v>
      </c>
      <c r="D370" s="2">
        <v>52.5</v>
      </c>
      <c r="E370" s="2">
        <v>49</v>
      </c>
    </row>
    <row r="371" spans="1:5" x14ac:dyDescent="0.2">
      <c r="A371" s="14">
        <v>42494</v>
      </c>
      <c r="B371" s="2">
        <v>0</v>
      </c>
      <c r="C371" s="2">
        <v>0.28999999999999998</v>
      </c>
      <c r="D371" s="2">
        <v>49</v>
      </c>
      <c r="E371" s="2">
        <v>48</v>
      </c>
    </row>
    <row r="372" spans="1:5" x14ac:dyDescent="0.2">
      <c r="A372" s="14">
        <v>42495</v>
      </c>
      <c r="B372" s="2">
        <v>0.36</v>
      </c>
      <c r="C372" s="2">
        <v>0.02</v>
      </c>
      <c r="D372" s="2">
        <v>46.5</v>
      </c>
      <c r="E372" s="2">
        <v>46</v>
      </c>
    </row>
    <row r="373" spans="1:5" x14ac:dyDescent="0.2">
      <c r="A373" s="14">
        <v>42496</v>
      </c>
      <c r="B373" s="2">
        <v>0.21</v>
      </c>
      <c r="C373" s="2">
        <v>0.22</v>
      </c>
      <c r="D373" s="2">
        <v>51</v>
      </c>
      <c r="E373" s="2">
        <v>53</v>
      </c>
    </row>
    <row r="374" spans="1:5" x14ac:dyDescent="0.2">
      <c r="A374" s="14">
        <v>42497</v>
      </c>
      <c r="B374" s="2">
        <v>0.11</v>
      </c>
      <c r="C374" s="2">
        <v>0.02</v>
      </c>
      <c r="D374" s="2">
        <v>52</v>
      </c>
      <c r="E374" s="2">
        <v>51.5</v>
      </c>
    </row>
    <row r="375" spans="1:5" x14ac:dyDescent="0.2">
      <c r="A375" s="14">
        <v>42498</v>
      </c>
      <c r="B375" s="2">
        <v>7.0000000000000007E-2</v>
      </c>
      <c r="C375" s="2">
        <v>0.02</v>
      </c>
      <c r="D375" s="2">
        <v>53</v>
      </c>
      <c r="E375" s="2">
        <v>54</v>
      </c>
    </row>
    <row r="376" spans="1:5" x14ac:dyDescent="0.2">
      <c r="A376" s="14">
        <v>42499</v>
      </c>
      <c r="B376" s="2">
        <v>0</v>
      </c>
      <c r="C376" s="2">
        <v>0</v>
      </c>
      <c r="D376" s="2">
        <v>51.5</v>
      </c>
      <c r="E376" s="2">
        <v>56</v>
      </c>
    </row>
    <row r="377" spans="1:5" x14ac:dyDescent="0.2">
      <c r="A377" s="14">
        <v>42500</v>
      </c>
      <c r="B377" s="2">
        <v>0</v>
      </c>
      <c r="C377" s="2">
        <v>0</v>
      </c>
      <c r="D377" s="2">
        <v>51.5</v>
      </c>
      <c r="E377" s="2">
        <v>55</v>
      </c>
    </row>
    <row r="378" spans="1:5" x14ac:dyDescent="0.2">
      <c r="A378" s="14">
        <v>42501</v>
      </c>
      <c r="B378" s="2">
        <v>0</v>
      </c>
      <c r="C378" s="2">
        <v>0</v>
      </c>
      <c r="D378" s="2">
        <v>54.5</v>
      </c>
      <c r="E378" s="2">
        <v>59</v>
      </c>
    </row>
    <row r="379" spans="1:5" x14ac:dyDescent="0.2">
      <c r="A379" s="14">
        <v>42502</v>
      </c>
      <c r="B379" s="2">
        <v>0</v>
      </c>
      <c r="C379" s="2">
        <v>0</v>
      </c>
      <c r="D379" s="2">
        <v>57.5</v>
      </c>
      <c r="E379" s="2">
        <v>63</v>
      </c>
    </row>
    <row r="380" spans="1:5" x14ac:dyDescent="0.2">
      <c r="A380" s="14">
        <v>42503</v>
      </c>
      <c r="B380" s="2">
        <v>0</v>
      </c>
      <c r="C380" s="2">
        <v>0.36</v>
      </c>
      <c r="D380" s="2">
        <v>57.5</v>
      </c>
      <c r="E380" s="2">
        <v>59</v>
      </c>
    </row>
    <row r="381" spans="1:5" x14ac:dyDescent="0.2">
      <c r="A381" s="14">
        <v>42504</v>
      </c>
      <c r="B381" s="2">
        <v>0.3</v>
      </c>
      <c r="C381" s="2">
        <v>0</v>
      </c>
      <c r="D381" s="2">
        <v>64.5</v>
      </c>
      <c r="E381" s="2">
        <v>66</v>
      </c>
    </row>
    <row r="382" spans="1:5" x14ac:dyDescent="0.2">
      <c r="A382" s="14">
        <v>42505</v>
      </c>
      <c r="B382" s="2">
        <v>0.03</v>
      </c>
      <c r="C382" s="2">
        <v>0</v>
      </c>
      <c r="D382" s="2">
        <v>59</v>
      </c>
      <c r="E382" s="2">
        <v>52</v>
      </c>
    </row>
    <row r="383" spans="1:5" x14ac:dyDescent="0.2">
      <c r="A383" s="14">
        <v>42506</v>
      </c>
      <c r="B383" s="2">
        <v>0</v>
      </c>
      <c r="C383" s="2">
        <v>0</v>
      </c>
      <c r="D383" s="2">
        <v>49</v>
      </c>
      <c r="E383" s="2">
        <v>51.5</v>
      </c>
    </row>
    <row r="384" spans="1:5" x14ac:dyDescent="0.2">
      <c r="A384" s="14">
        <v>42507</v>
      </c>
      <c r="B384" s="2">
        <v>0</v>
      </c>
      <c r="C384" s="2">
        <v>0</v>
      </c>
      <c r="D384" s="2">
        <v>55</v>
      </c>
      <c r="E384" s="2">
        <v>56.5</v>
      </c>
    </row>
    <row r="385" spans="1:5" x14ac:dyDescent="0.2">
      <c r="A385" s="14">
        <v>42508</v>
      </c>
      <c r="B385" s="2">
        <v>0</v>
      </c>
      <c r="C385" s="2">
        <v>0</v>
      </c>
      <c r="D385" s="2">
        <v>57</v>
      </c>
      <c r="E385" s="2">
        <v>59</v>
      </c>
    </row>
    <row r="386" spans="1:5" x14ac:dyDescent="0.2">
      <c r="A386" s="14">
        <v>42509</v>
      </c>
      <c r="B386" s="2">
        <v>0</v>
      </c>
      <c r="C386" s="2">
        <v>0.01</v>
      </c>
      <c r="D386" s="2">
        <v>57.5</v>
      </c>
      <c r="E386" s="2">
        <v>60</v>
      </c>
    </row>
    <row r="387" spans="1:5" x14ac:dyDescent="0.2">
      <c r="A387" s="14">
        <v>42510</v>
      </c>
      <c r="B387" s="2">
        <v>0</v>
      </c>
      <c r="C387" s="2">
        <v>0</v>
      </c>
      <c r="D387" s="2">
        <v>58</v>
      </c>
      <c r="E387" s="2">
        <v>61.5</v>
      </c>
    </row>
    <row r="388" spans="1:5" x14ac:dyDescent="0.2">
      <c r="A388" s="14">
        <v>42511</v>
      </c>
      <c r="B388" s="2">
        <v>0</v>
      </c>
      <c r="C388" s="2">
        <v>0</v>
      </c>
      <c r="D388" s="2">
        <v>58</v>
      </c>
      <c r="E388" s="2">
        <v>61</v>
      </c>
    </row>
    <row r="389" spans="1:5" x14ac:dyDescent="0.2">
      <c r="A389" s="14">
        <v>42512</v>
      </c>
      <c r="B389" s="2">
        <v>0.08</v>
      </c>
      <c r="C389" s="2">
        <v>0.02</v>
      </c>
      <c r="D389" s="2">
        <v>62</v>
      </c>
      <c r="E389" s="2">
        <v>59.5</v>
      </c>
    </row>
    <row r="390" spans="1:5" x14ac:dyDescent="0.2">
      <c r="A390" s="14">
        <v>42513</v>
      </c>
      <c r="B390" s="2">
        <v>0</v>
      </c>
      <c r="C390" s="2">
        <v>0</v>
      </c>
      <c r="D390" s="2">
        <v>59.5</v>
      </c>
      <c r="E390" s="2">
        <v>63.5</v>
      </c>
    </row>
    <row r="391" spans="1:5" x14ac:dyDescent="0.2">
      <c r="A391" s="14">
        <v>42514</v>
      </c>
      <c r="B391" s="2">
        <v>0.18</v>
      </c>
      <c r="C391" s="2">
        <v>0.17</v>
      </c>
      <c r="D391" s="2">
        <v>63.5</v>
      </c>
      <c r="E391" s="2">
        <v>59.5</v>
      </c>
    </row>
    <row r="392" spans="1:5" x14ac:dyDescent="0.2">
      <c r="A392" s="14">
        <v>42515</v>
      </c>
      <c r="B392" s="2">
        <v>0.1</v>
      </c>
      <c r="C392" s="2">
        <v>0</v>
      </c>
      <c r="D392" s="2">
        <v>68.5</v>
      </c>
      <c r="E392" s="2">
        <v>71.5</v>
      </c>
    </row>
    <row r="393" spans="1:5" x14ac:dyDescent="0.2">
      <c r="A393" s="14">
        <v>42516</v>
      </c>
      <c r="B393" s="2">
        <v>0</v>
      </c>
      <c r="C393" s="2">
        <v>0</v>
      </c>
      <c r="D393" s="2">
        <v>70</v>
      </c>
      <c r="E393" s="2">
        <v>73.5</v>
      </c>
    </row>
    <row r="394" spans="1:5" x14ac:dyDescent="0.2">
      <c r="A394" s="14">
        <v>42517</v>
      </c>
      <c r="B394" s="2">
        <v>0</v>
      </c>
      <c r="C394" s="2">
        <v>0</v>
      </c>
      <c r="D394" s="2">
        <v>66.5</v>
      </c>
      <c r="E394" s="2">
        <v>70.5</v>
      </c>
    </row>
    <row r="395" spans="1:5" x14ac:dyDescent="0.2">
      <c r="A395" s="14">
        <v>42518</v>
      </c>
      <c r="B395" s="2">
        <v>0</v>
      </c>
      <c r="C395" s="2">
        <v>0</v>
      </c>
      <c r="D395" s="2">
        <v>71.5</v>
      </c>
      <c r="E395" s="2">
        <v>77</v>
      </c>
    </row>
    <row r="396" spans="1:5" x14ac:dyDescent="0.2">
      <c r="A396" s="14">
        <v>42519</v>
      </c>
      <c r="B396" s="2">
        <v>0</v>
      </c>
      <c r="C396" s="2">
        <v>0</v>
      </c>
      <c r="D396" s="2">
        <v>71.5</v>
      </c>
      <c r="E396" s="2">
        <v>68.5</v>
      </c>
    </row>
    <row r="397" spans="1:5" x14ac:dyDescent="0.2">
      <c r="A397" s="14">
        <v>42520</v>
      </c>
      <c r="B397" s="2">
        <v>1.32</v>
      </c>
      <c r="C397" s="2">
        <v>1.5</v>
      </c>
      <c r="D397" s="2">
        <v>69</v>
      </c>
      <c r="E397" s="2">
        <v>65.5</v>
      </c>
    </row>
    <row r="398" spans="1:5" x14ac:dyDescent="0.2">
      <c r="A398" s="14">
        <v>42521</v>
      </c>
      <c r="B398" s="2">
        <v>0</v>
      </c>
      <c r="C398" s="2">
        <v>0</v>
      </c>
      <c r="D398" s="2">
        <v>72</v>
      </c>
      <c r="E398" s="2">
        <v>75.5</v>
      </c>
    </row>
    <row r="399" spans="1:5" x14ac:dyDescent="0.2">
      <c r="A399" s="14">
        <v>42522</v>
      </c>
      <c r="B399" s="2">
        <v>0</v>
      </c>
      <c r="C399" s="2">
        <v>0</v>
      </c>
      <c r="D399" s="2">
        <v>67</v>
      </c>
      <c r="E399" s="2">
        <v>68.5</v>
      </c>
    </row>
    <row r="400" spans="1:5" x14ac:dyDescent="0.2">
      <c r="A400" s="14">
        <v>42523</v>
      </c>
      <c r="B400" s="2">
        <v>0</v>
      </c>
      <c r="C400" s="2">
        <v>0</v>
      </c>
      <c r="D400" s="2">
        <v>64</v>
      </c>
      <c r="E400" s="2">
        <v>64.5</v>
      </c>
    </row>
    <row r="401" spans="1:5" x14ac:dyDescent="0.2">
      <c r="A401" s="14">
        <v>42524</v>
      </c>
      <c r="B401" s="2">
        <v>0</v>
      </c>
      <c r="C401" s="2">
        <v>0.01</v>
      </c>
      <c r="D401" s="2">
        <v>63.5</v>
      </c>
      <c r="E401" s="2">
        <v>63.5</v>
      </c>
    </row>
    <row r="402" spans="1:5" x14ac:dyDescent="0.2">
      <c r="A402" s="14">
        <v>42525</v>
      </c>
      <c r="B402" s="2">
        <v>0</v>
      </c>
      <c r="C402" s="2">
        <v>0</v>
      </c>
      <c r="D402" s="2">
        <v>71</v>
      </c>
      <c r="E402" s="2">
        <v>71.5</v>
      </c>
    </row>
    <row r="403" spans="1:5" x14ac:dyDescent="0.2">
      <c r="A403" s="14">
        <v>42526</v>
      </c>
      <c r="B403" s="2">
        <v>0.02</v>
      </c>
      <c r="C403" s="2">
        <v>0.57999999999999996</v>
      </c>
      <c r="D403" s="2">
        <v>67.5</v>
      </c>
      <c r="E403" s="2">
        <v>65</v>
      </c>
    </row>
    <row r="404" spans="1:5" x14ac:dyDescent="0.2">
      <c r="A404" s="14">
        <v>42527</v>
      </c>
      <c r="B404" s="2">
        <v>0.3</v>
      </c>
      <c r="C404" s="2">
        <v>0</v>
      </c>
      <c r="D404" s="2">
        <v>70.5</v>
      </c>
      <c r="E404" s="2">
        <v>74</v>
      </c>
    </row>
    <row r="405" spans="1:5" x14ac:dyDescent="0.2">
      <c r="A405" s="14">
        <v>42528</v>
      </c>
      <c r="B405" s="2">
        <v>0</v>
      </c>
      <c r="C405" s="2">
        <v>0</v>
      </c>
      <c r="D405" s="2">
        <v>70.5</v>
      </c>
      <c r="E405" s="2">
        <v>74</v>
      </c>
    </row>
    <row r="406" spans="1:5" x14ac:dyDescent="0.2">
      <c r="A406" s="14">
        <v>42529</v>
      </c>
      <c r="B406" s="2">
        <v>0</v>
      </c>
      <c r="C406" s="2">
        <v>0.03</v>
      </c>
      <c r="D406" s="2">
        <v>67.5</v>
      </c>
      <c r="E406" s="2">
        <v>64</v>
      </c>
    </row>
    <row r="407" spans="1:5" x14ac:dyDescent="0.2">
      <c r="A407" s="14">
        <v>42530</v>
      </c>
      <c r="B407" s="2">
        <v>0</v>
      </c>
      <c r="C407" s="2">
        <v>0</v>
      </c>
      <c r="D407" s="2">
        <v>58</v>
      </c>
      <c r="E407" s="2">
        <v>60.5</v>
      </c>
    </row>
    <row r="408" spans="1:5" x14ac:dyDescent="0.2">
      <c r="A408" s="14">
        <v>42531</v>
      </c>
      <c r="B408" s="2">
        <v>0</v>
      </c>
      <c r="C408" s="2">
        <v>0</v>
      </c>
      <c r="D408" s="2">
        <v>60.5</v>
      </c>
      <c r="E408" s="2">
        <v>63.5</v>
      </c>
    </row>
    <row r="409" spans="1:5" x14ac:dyDescent="0.2">
      <c r="A409" s="14">
        <v>42532</v>
      </c>
      <c r="B409" s="2">
        <v>0.41</v>
      </c>
      <c r="C409" s="2">
        <v>0.14000000000000001</v>
      </c>
      <c r="D409" s="2">
        <v>60.5</v>
      </c>
      <c r="E409" s="2">
        <v>61.5</v>
      </c>
    </row>
    <row r="410" spans="1:5" x14ac:dyDescent="0.2">
      <c r="A410" s="14">
        <v>42533</v>
      </c>
      <c r="B410" s="2">
        <v>0.04</v>
      </c>
      <c r="C410" s="2">
        <v>0</v>
      </c>
      <c r="D410" s="2">
        <v>67.5</v>
      </c>
      <c r="E410" s="2">
        <v>67.5</v>
      </c>
    </row>
    <row r="411" spans="1:5" x14ac:dyDescent="0.2">
      <c r="A411" s="14">
        <v>42534</v>
      </c>
      <c r="B411" s="2">
        <v>0</v>
      </c>
      <c r="C411" s="2">
        <v>0</v>
      </c>
      <c r="D411" s="2">
        <v>64</v>
      </c>
      <c r="E411" s="2">
        <v>63</v>
      </c>
    </row>
    <row r="412" spans="1:5" x14ac:dyDescent="0.2">
      <c r="A412" s="14">
        <v>42535</v>
      </c>
      <c r="B412" s="2">
        <v>0</v>
      </c>
      <c r="C412" s="2">
        <v>0</v>
      </c>
      <c r="D412" s="2">
        <v>65</v>
      </c>
      <c r="E412" s="2">
        <v>67.5</v>
      </c>
    </row>
    <row r="413" spans="1:5" x14ac:dyDescent="0.2">
      <c r="A413" s="14">
        <v>42536</v>
      </c>
      <c r="B413" s="2">
        <v>0</v>
      </c>
      <c r="C413" s="2">
        <v>0</v>
      </c>
      <c r="D413" s="2">
        <v>66.5</v>
      </c>
      <c r="E413" s="2">
        <v>72</v>
      </c>
    </row>
    <row r="414" spans="1:5" x14ac:dyDescent="0.2">
      <c r="A414" s="14">
        <v>42537</v>
      </c>
      <c r="B414" s="2">
        <v>0</v>
      </c>
      <c r="C414" s="2">
        <v>0</v>
      </c>
      <c r="D414" s="2">
        <v>70.5</v>
      </c>
      <c r="E414" s="2">
        <v>73</v>
      </c>
    </row>
    <row r="415" spans="1:5" x14ac:dyDescent="0.2">
      <c r="A415" s="14">
        <v>42538</v>
      </c>
      <c r="B415" s="2">
        <v>0</v>
      </c>
      <c r="C415" s="2">
        <v>0</v>
      </c>
      <c r="D415" s="2">
        <v>68</v>
      </c>
      <c r="E415" s="2">
        <v>68.5</v>
      </c>
    </row>
    <row r="416" spans="1:5" x14ac:dyDescent="0.2">
      <c r="A416" s="14">
        <v>42539</v>
      </c>
      <c r="B416" s="2">
        <v>0</v>
      </c>
      <c r="C416" s="2">
        <v>0</v>
      </c>
      <c r="D416" s="2">
        <v>63.5</v>
      </c>
      <c r="E416" s="2">
        <v>69.5</v>
      </c>
    </row>
    <row r="417" spans="1:5" x14ac:dyDescent="0.2">
      <c r="A417" s="14">
        <v>42540</v>
      </c>
      <c r="B417" s="2">
        <v>0</v>
      </c>
      <c r="C417" s="2">
        <v>0</v>
      </c>
      <c r="D417" s="2">
        <v>63.5</v>
      </c>
      <c r="E417" s="2">
        <v>65.5</v>
      </c>
    </row>
    <row r="418" spans="1:5" x14ac:dyDescent="0.2">
      <c r="A418" s="14">
        <v>42541</v>
      </c>
      <c r="B418" s="2">
        <v>0</v>
      </c>
      <c r="C418" s="2">
        <v>0</v>
      </c>
      <c r="D418" s="2">
        <v>63.5</v>
      </c>
      <c r="E418" s="2">
        <v>68.5</v>
      </c>
    </row>
    <row r="419" spans="1:5" x14ac:dyDescent="0.2">
      <c r="A419" s="14">
        <v>42542</v>
      </c>
      <c r="B419" s="2">
        <v>0.61</v>
      </c>
      <c r="C419" s="2">
        <v>0.08</v>
      </c>
      <c r="D419" s="2">
        <v>72</v>
      </c>
      <c r="E419" s="2">
        <v>75.5</v>
      </c>
    </row>
    <row r="420" spans="1:5" x14ac:dyDescent="0.2">
      <c r="A420" s="14">
        <v>42543</v>
      </c>
      <c r="B420" s="2">
        <v>0</v>
      </c>
      <c r="C420" s="2">
        <v>0</v>
      </c>
      <c r="D420" s="2">
        <v>68</v>
      </c>
      <c r="E420" s="2">
        <v>72</v>
      </c>
    </row>
    <row r="421" spans="1:5" x14ac:dyDescent="0.2">
      <c r="A421" s="14">
        <v>42544</v>
      </c>
      <c r="B421" s="2">
        <v>0</v>
      </c>
      <c r="C421" s="2">
        <v>0</v>
      </c>
      <c r="D421" s="2">
        <v>65</v>
      </c>
      <c r="E421" s="2">
        <v>68</v>
      </c>
    </row>
    <row r="422" spans="1:5" x14ac:dyDescent="0.2">
      <c r="A422" s="14">
        <v>42545</v>
      </c>
      <c r="B422" s="2">
        <v>0</v>
      </c>
      <c r="C422" s="2">
        <v>0</v>
      </c>
      <c r="D422" s="2">
        <v>66.5</v>
      </c>
      <c r="E422" s="2">
        <v>72</v>
      </c>
    </row>
    <row r="423" spans="1:5" x14ac:dyDescent="0.2">
      <c r="A423" s="14">
        <v>42546</v>
      </c>
      <c r="B423" s="2">
        <v>0</v>
      </c>
      <c r="C423" s="2">
        <v>0</v>
      </c>
      <c r="D423" s="2">
        <v>65.5</v>
      </c>
      <c r="E423" s="2">
        <v>70.5</v>
      </c>
    </row>
    <row r="424" spans="1:5" x14ac:dyDescent="0.2">
      <c r="A424" s="14">
        <v>42547</v>
      </c>
      <c r="B424" s="2">
        <v>0</v>
      </c>
      <c r="C424" s="2">
        <v>0</v>
      </c>
      <c r="D424" s="2">
        <v>63</v>
      </c>
      <c r="E424" s="2">
        <v>67</v>
      </c>
    </row>
    <row r="425" spans="1:5" x14ac:dyDescent="0.2">
      <c r="A425" s="14">
        <v>42548</v>
      </c>
      <c r="B425" s="2">
        <v>0</v>
      </c>
      <c r="C425" s="2">
        <v>0</v>
      </c>
      <c r="D425" s="2">
        <v>65.5</v>
      </c>
      <c r="E425" s="2">
        <v>71.5</v>
      </c>
    </row>
    <row r="426" spans="1:5" x14ac:dyDescent="0.2">
      <c r="A426" s="14">
        <v>42549</v>
      </c>
      <c r="B426" s="2">
        <v>0</v>
      </c>
      <c r="C426" s="2">
        <v>0.17</v>
      </c>
      <c r="D426" s="2">
        <v>70</v>
      </c>
      <c r="E426" s="2">
        <v>73</v>
      </c>
    </row>
    <row r="427" spans="1:5" x14ac:dyDescent="0.2">
      <c r="A427" s="14">
        <v>42550</v>
      </c>
      <c r="B427" s="2">
        <v>0.23</v>
      </c>
      <c r="C427" s="2">
        <v>0.04</v>
      </c>
      <c r="D427" s="2">
        <v>73</v>
      </c>
      <c r="E427" s="2">
        <v>74</v>
      </c>
    </row>
    <row r="428" spans="1:5" x14ac:dyDescent="0.2">
      <c r="A428" s="14">
        <v>42551</v>
      </c>
      <c r="B428" s="2">
        <v>0</v>
      </c>
      <c r="C428" s="2">
        <v>0</v>
      </c>
      <c r="D428" s="2">
        <v>69</v>
      </c>
      <c r="E428" s="2">
        <v>75.5</v>
      </c>
    </row>
    <row r="429" spans="1:5" x14ac:dyDescent="0.2">
      <c r="A429" s="14">
        <v>42552</v>
      </c>
      <c r="B429" s="2">
        <v>0</v>
      </c>
      <c r="C429" s="2">
        <v>0.32</v>
      </c>
      <c r="D429" s="2">
        <v>66.5</v>
      </c>
      <c r="E429" s="2">
        <v>73.5</v>
      </c>
    </row>
    <row r="430" spans="1:5" x14ac:dyDescent="0.2">
      <c r="A430" s="14">
        <v>42553</v>
      </c>
      <c r="B430" s="2">
        <v>0.16</v>
      </c>
      <c r="C430" s="2">
        <v>0</v>
      </c>
      <c r="D430" s="2">
        <v>71</v>
      </c>
      <c r="E430" s="2">
        <v>71</v>
      </c>
    </row>
    <row r="431" spans="1:5" x14ac:dyDescent="0.2">
      <c r="A431" s="14">
        <v>42554</v>
      </c>
      <c r="B431" s="2">
        <v>0</v>
      </c>
      <c r="C431" s="2">
        <v>0</v>
      </c>
      <c r="D431" s="2">
        <v>65.5</v>
      </c>
      <c r="E431" s="2">
        <v>71.5</v>
      </c>
    </row>
    <row r="432" spans="1:5" x14ac:dyDescent="0.2">
      <c r="A432" s="14">
        <v>42555</v>
      </c>
      <c r="B432" s="2">
        <v>0</v>
      </c>
      <c r="C432" s="2">
        <v>0</v>
      </c>
      <c r="D432" s="2">
        <v>69</v>
      </c>
      <c r="E432" s="2">
        <v>75.5</v>
      </c>
    </row>
    <row r="433" spans="1:5" x14ac:dyDescent="0.2">
      <c r="A433" s="14">
        <v>42556</v>
      </c>
      <c r="B433" s="2">
        <v>0.74</v>
      </c>
      <c r="C433" s="2">
        <v>0.41</v>
      </c>
      <c r="D433" s="2">
        <v>75</v>
      </c>
      <c r="E433" s="2">
        <v>76.5</v>
      </c>
    </row>
    <row r="434" spans="1:5" x14ac:dyDescent="0.2">
      <c r="A434" s="14">
        <v>42557</v>
      </c>
      <c r="B434" s="2">
        <v>0</v>
      </c>
      <c r="C434" s="2">
        <v>0</v>
      </c>
      <c r="D434" s="2">
        <v>77</v>
      </c>
      <c r="E434" s="2">
        <v>82</v>
      </c>
    </row>
    <row r="435" spans="1:5" x14ac:dyDescent="0.2">
      <c r="A435" s="14">
        <v>42558</v>
      </c>
      <c r="B435" s="2">
        <v>0</v>
      </c>
      <c r="C435" s="2">
        <v>0.09</v>
      </c>
      <c r="D435" s="2">
        <v>76</v>
      </c>
      <c r="E435" s="2">
        <v>78</v>
      </c>
    </row>
    <row r="436" spans="1:5" x14ac:dyDescent="0.2">
      <c r="A436" s="14">
        <v>42559</v>
      </c>
      <c r="B436" s="2">
        <v>7.0000000000000007E-2</v>
      </c>
      <c r="C436" s="2">
        <v>0.01</v>
      </c>
      <c r="D436" s="2">
        <v>72</v>
      </c>
      <c r="E436" s="2">
        <v>67</v>
      </c>
    </row>
    <row r="437" spans="1:5" x14ac:dyDescent="0.2">
      <c r="A437" s="14">
        <v>42560</v>
      </c>
      <c r="B437" s="2">
        <v>0</v>
      </c>
      <c r="C437" s="2">
        <v>0</v>
      </c>
      <c r="D437" s="2">
        <v>65</v>
      </c>
      <c r="E437" s="2">
        <v>65</v>
      </c>
    </row>
    <row r="438" spans="1:5" x14ac:dyDescent="0.2">
      <c r="A438" s="14">
        <v>42561</v>
      </c>
      <c r="B438" s="2">
        <v>0.03</v>
      </c>
      <c r="C438" s="2">
        <v>0.03</v>
      </c>
      <c r="D438" s="2">
        <v>66.5</v>
      </c>
      <c r="E438" s="2">
        <v>67</v>
      </c>
    </row>
    <row r="439" spans="1:5" x14ac:dyDescent="0.2">
      <c r="A439" s="14">
        <v>42562</v>
      </c>
      <c r="B439" s="2">
        <v>0.28000000000000003</v>
      </c>
      <c r="C439" s="2">
        <v>0</v>
      </c>
      <c r="D439" s="2">
        <v>64.5</v>
      </c>
      <c r="E439" s="2">
        <v>68</v>
      </c>
    </row>
    <row r="440" spans="1:5" x14ac:dyDescent="0.2">
      <c r="A440" s="14">
        <v>42563</v>
      </c>
      <c r="B440" s="2">
        <v>0</v>
      </c>
      <c r="C440" s="2">
        <v>0</v>
      </c>
      <c r="D440" s="2">
        <v>67.5</v>
      </c>
      <c r="E440" s="2">
        <v>74.5</v>
      </c>
    </row>
    <row r="441" spans="1:5" x14ac:dyDescent="0.2">
      <c r="A441" s="14">
        <v>42564</v>
      </c>
      <c r="B441" s="2">
        <v>0</v>
      </c>
      <c r="C441" s="2">
        <v>0</v>
      </c>
      <c r="D441" s="2">
        <v>72.5</v>
      </c>
      <c r="E441" s="2">
        <v>77</v>
      </c>
    </row>
    <row r="442" spans="1:5" x14ac:dyDescent="0.2">
      <c r="A442" s="14">
        <v>42565</v>
      </c>
      <c r="B442" s="2">
        <v>0.18</v>
      </c>
      <c r="C442" s="2">
        <v>0.53</v>
      </c>
      <c r="D442" s="2">
        <v>74</v>
      </c>
      <c r="E442" s="2">
        <v>76</v>
      </c>
    </row>
    <row r="443" spans="1:5" x14ac:dyDescent="0.2">
      <c r="A443" s="14">
        <v>42566</v>
      </c>
      <c r="B443" s="2">
        <v>0</v>
      </c>
      <c r="C443" s="2">
        <v>0.28999999999999998</v>
      </c>
      <c r="D443" s="2">
        <v>80</v>
      </c>
      <c r="E443" s="2">
        <v>81.5</v>
      </c>
    </row>
    <row r="444" spans="1:5" x14ac:dyDescent="0.2">
      <c r="A444" s="14">
        <v>42567</v>
      </c>
      <c r="B444" s="2">
        <v>0</v>
      </c>
      <c r="C444" s="2">
        <v>0</v>
      </c>
      <c r="D444" s="2">
        <v>78</v>
      </c>
      <c r="E444" s="2">
        <v>78.5</v>
      </c>
    </row>
    <row r="445" spans="1:5" x14ac:dyDescent="0.2">
      <c r="A445" s="14">
        <v>42568</v>
      </c>
      <c r="B445" s="2">
        <v>0</v>
      </c>
      <c r="C445" s="2">
        <v>0.39</v>
      </c>
      <c r="D445" s="2">
        <v>79</v>
      </c>
      <c r="E445" s="2">
        <v>79.5</v>
      </c>
    </row>
    <row r="446" spans="1:5" x14ac:dyDescent="0.2">
      <c r="A446" s="14">
        <v>42569</v>
      </c>
      <c r="B446" s="2">
        <v>0</v>
      </c>
      <c r="C446" s="2">
        <v>0</v>
      </c>
      <c r="D446" s="2">
        <v>76.5</v>
      </c>
      <c r="E446" s="2">
        <v>80.5</v>
      </c>
    </row>
    <row r="447" spans="1:5" x14ac:dyDescent="0.2">
      <c r="A447" s="14">
        <v>42570</v>
      </c>
      <c r="B447" s="2">
        <v>0</v>
      </c>
      <c r="C447" s="2">
        <v>0</v>
      </c>
      <c r="D447" s="2">
        <v>76</v>
      </c>
      <c r="E447" s="2">
        <v>76</v>
      </c>
    </row>
    <row r="448" spans="1:5" x14ac:dyDescent="0.2">
      <c r="A448" s="14">
        <v>42571</v>
      </c>
      <c r="B448" s="2">
        <v>0</v>
      </c>
      <c r="C448" s="2">
        <v>0</v>
      </c>
      <c r="D448" s="2">
        <v>67.5</v>
      </c>
      <c r="E448" s="2">
        <v>71</v>
      </c>
    </row>
    <row r="449" spans="1:5" x14ac:dyDescent="0.2">
      <c r="A449" s="14">
        <v>42572</v>
      </c>
      <c r="B449" s="2">
        <v>0</v>
      </c>
      <c r="C449" s="2">
        <v>0</v>
      </c>
      <c r="D449" s="2">
        <v>69</v>
      </c>
      <c r="E449" s="2">
        <v>75.5</v>
      </c>
    </row>
    <row r="450" spans="1:5" x14ac:dyDescent="0.2">
      <c r="A450" s="14">
        <v>42573</v>
      </c>
      <c r="B450" s="2">
        <v>0</v>
      </c>
      <c r="C450" s="2">
        <v>0.91</v>
      </c>
      <c r="D450" s="2">
        <v>78.5</v>
      </c>
      <c r="E450" s="2">
        <v>81</v>
      </c>
    </row>
    <row r="451" spans="1:5" x14ac:dyDescent="0.2">
      <c r="A451" s="14">
        <v>42574</v>
      </c>
      <c r="B451" s="2">
        <v>0.1</v>
      </c>
      <c r="C451" s="2">
        <v>0.8</v>
      </c>
      <c r="D451" s="2">
        <v>80.5</v>
      </c>
      <c r="E451" s="2">
        <v>80.5</v>
      </c>
    </row>
    <row r="452" spans="1:5" x14ac:dyDescent="0.2">
      <c r="A452" s="14">
        <v>42575</v>
      </c>
      <c r="B452" s="2">
        <v>0</v>
      </c>
      <c r="C452" s="2">
        <v>0</v>
      </c>
      <c r="D452" s="2">
        <v>76</v>
      </c>
      <c r="E452" s="2">
        <v>79</v>
      </c>
    </row>
    <row r="453" spans="1:5" x14ac:dyDescent="0.2">
      <c r="A453" s="14">
        <v>42576</v>
      </c>
      <c r="B453" s="2">
        <v>0</v>
      </c>
      <c r="C453" s="2">
        <v>0</v>
      </c>
      <c r="D453" s="2">
        <v>75.5</v>
      </c>
      <c r="E453" s="2">
        <v>80</v>
      </c>
    </row>
    <row r="454" spans="1:5" x14ac:dyDescent="0.2">
      <c r="A454" s="14">
        <v>42577</v>
      </c>
      <c r="B454" s="2">
        <v>0.03</v>
      </c>
      <c r="C454" s="2">
        <v>0</v>
      </c>
      <c r="D454" s="2">
        <v>79</v>
      </c>
      <c r="E454" s="2">
        <v>82</v>
      </c>
    </row>
    <row r="455" spans="1:5" x14ac:dyDescent="0.2">
      <c r="A455" s="14">
        <v>42578</v>
      </c>
      <c r="B455" s="2">
        <v>0</v>
      </c>
      <c r="C455" s="2">
        <v>0</v>
      </c>
      <c r="D455" s="2">
        <v>77</v>
      </c>
      <c r="E455" s="2">
        <v>79.5</v>
      </c>
    </row>
    <row r="456" spans="1:5" x14ac:dyDescent="0.2">
      <c r="A456" s="14">
        <v>42579</v>
      </c>
      <c r="B456" s="2">
        <v>0</v>
      </c>
      <c r="C456" s="2">
        <v>0</v>
      </c>
      <c r="D456" s="2">
        <v>75.5</v>
      </c>
      <c r="E456" s="2">
        <v>78</v>
      </c>
    </row>
    <row r="457" spans="1:5" x14ac:dyDescent="0.2">
      <c r="A457" s="14">
        <v>42580</v>
      </c>
      <c r="B457" s="2">
        <v>0.43</v>
      </c>
      <c r="C457" s="2">
        <v>0.17</v>
      </c>
      <c r="D457" s="2">
        <v>76.5</v>
      </c>
      <c r="E457" s="2">
        <v>77.5</v>
      </c>
    </row>
    <row r="458" spans="1:5" x14ac:dyDescent="0.2">
      <c r="A458" s="14">
        <v>42581</v>
      </c>
      <c r="B458" s="2">
        <v>0</v>
      </c>
      <c r="C458" s="2">
        <v>0</v>
      </c>
      <c r="D458" s="2">
        <v>74</v>
      </c>
      <c r="E458" s="2">
        <v>76.5</v>
      </c>
    </row>
    <row r="459" spans="1:5" x14ac:dyDescent="0.2">
      <c r="A459" s="14">
        <v>42582</v>
      </c>
      <c r="B459" s="2">
        <v>0</v>
      </c>
      <c r="C459" s="2">
        <v>0</v>
      </c>
      <c r="D459" s="2">
        <v>76.5</v>
      </c>
      <c r="E459" s="2">
        <v>76.5</v>
      </c>
    </row>
    <row r="460" spans="1:5" x14ac:dyDescent="0.2">
      <c r="A460" s="14">
        <v>42583</v>
      </c>
      <c r="B460" s="2">
        <v>0.19</v>
      </c>
      <c r="C460" s="2">
        <v>0.42</v>
      </c>
      <c r="D460" s="2">
        <v>71.5</v>
      </c>
      <c r="E460" s="2">
        <v>72</v>
      </c>
    </row>
    <row r="461" spans="1:5" x14ac:dyDescent="0.2">
      <c r="A461" s="14">
        <v>42584</v>
      </c>
      <c r="B461" s="2">
        <v>0.26</v>
      </c>
      <c r="C461" s="2">
        <v>0.53</v>
      </c>
      <c r="D461" s="2">
        <v>71.5</v>
      </c>
      <c r="E461" s="2">
        <v>69.5</v>
      </c>
    </row>
    <row r="462" spans="1:5" x14ac:dyDescent="0.2">
      <c r="A462" s="14">
        <v>42585</v>
      </c>
      <c r="B462" s="2">
        <v>0</v>
      </c>
      <c r="C462" s="2">
        <v>0</v>
      </c>
      <c r="D462" s="2">
        <v>68.5</v>
      </c>
      <c r="E462" s="2">
        <v>71</v>
      </c>
    </row>
    <row r="463" spans="1:5" x14ac:dyDescent="0.2">
      <c r="A463" s="14">
        <v>42586</v>
      </c>
      <c r="B463" s="2">
        <v>0</v>
      </c>
      <c r="C463" s="2">
        <v>0</v>
      </c>
      <c r="D463" s="2">
        <v>65.5</v>
      </c>
      <c r="E463" s="2">
        <v>69</v>
      </c>
    </row>
    <row r="464" spans="1:5" x14ac:dyDescent="0.2">
      <c r="A464" s="14">
        <v>42587</v>
      </c>
      <c r="B464" s="2">
        <v>0</v>
      </c>
      <c r="C464" s="2">
        <v>0</v>
      </c>
      <c r="D464" s="2">
        <v>66.5</v>
      </c>
      <c r="E464" s="2">
        <v>71.5</v>
      </c>
    </row>
    <row r="465" spans="1:5" x14ac:dyDescent="0.2">
      <c r="A465" s="14">
        <v>42588</v>
      </c>
      <c r="B465" s="2">
        <v>0.02</v>
      </c>
      <c r="C465" s="2">
        <v>0</v>
      </c>
      <c r="D465" s="2">
        <v>78</v>
      </c>
      <c r="E465" s="2">
        <v>78</v>
      </c>
    </row>
    <row r="466" spans="1:5" x14ac:dyDescent="0.2">
      <c r="A466" s="14">
        <v>42589</v>
      </c>
      <c r="B466" s="2">
        <v>0</v>
      </c>
      <c r="C466" s="2">
        <v>0</v>
      </c>
      <c r="D466" s="2">
        <v>74.5</v>
      </c>
      <c r="E466" s="2">
        <v>77</v>
      </c>
    </row>
    <row r="467" spans="1:5" x14ac:dyDescent="0.2">
      <c r="A467" s="14">
        <v>42590</v>
      </c>
      <c r="B467" s="2">
        <v>0</v>
      </c>
      <c r="C467" s="2">
        <v>0</v>
      </c>
      <c r="D467" s="2">
        <v>71.5</v>
      </c>
      <c r="E467" s="2">
        <v>75.5</v>
      </c>
    </row>
    <row r="468" spans="1:5" x14ac:dyDescent="0.2">
      <c r="A468" s="14">
        <v>42591</v>
      </c>
      <c r="B468" s="2">
        <v>0</v>
      </c>
      <c r="C468" s="2">
        <v>0</v>
      </c>
      <c r="D468" s="2">
        <v>70.5</v>
      </c>
      <c r="E468" s="2">
        <v>75</v>
      </c>
    </row>
    <row r="469" spans="1:5" x14ac:dyDescent="0.2">
      <c r="A469" s="14">
        <v>42592</v>
      </c>
      <c r="B469" s="2">
        <v>0.35</v>
      </c>
      <c r="C469" s="2">
        <v>0.33</v>
      </c>
      <c r="D469" s="2">
        <v>72.5</v>
      </c>
      <c r="E469" s="2">
        <v>73.5</v>
      </c>
    </row>
    <row r="470" spans="1:5" x14ac:dyDescent="0.2">
      <c r="A470" s="14">
        <v>42593</v>
      </c>
      <c r="B470" s="2">
        <v>0.13</v>
      </c>
      <c r="C470" s="2">
        <v>0</v>
      </c>
      <c r="D470" s="2">
        <v>80.5</v>
      </c>
      <c r="E470" s="2">
        <v>85</v>
      </c>
    </row>
    <row r="471" spans="1:5" x14ac:dyDescent="0.2">
      <c r="A471" s="14">
        <v>42594</v>
      </c>
      <c r="B471" s="2">
        <v>0</v>
      </c>
      <c r="C471" s="2">
        <v>0.48</v>
      </c>
      <c r="D471" s="2">
        <v>82.5</v>
      </c>
      <c r="E471" s="2">
        <v>84</v>
      </c>
    </row>
    <row r="472" spans="1:5" x14ac:dyDescent="0.2">
      <c r="A472" s="14">
        <v>42595</v>
      </c>
      <c r="B472" s="2">
        <v>0</v>
      </c>
      <c r="C472" s="2">
        <v>0.19</v>
      </c>
      <c r="D472" s="2">
        <v>83</v>
      </c>
      <c r="E472" s="2">
        <v>79.5</v>
      </c>
    </row>
    <row r="473" spans="1:5" x14ac:dyDescent="0.2">
      <c r="A473" s="14">
        <v>42596</v>
      </c>
      <c r="B473" s="2">
        <v>0.13</v>
      </c>
      <c r="C473" s="2">
        <v>0.02</v>
      </c>
      <c r="D473" s="2">
        <v>81.5</v>
      </c>
      <c r="E473" s="2">
        <v>83.5</v>
      </c>
    </row>
    <row r="474" spans="1:5" x14ac:dyDescent="0.2">
      <c r="A474" s="14">
        <v>42597</v>
      </c>
      <c r="B474" s="2">
        <v>0</v>
      </c>
      <c r="C474" s="2">
        <v>0</v>
      </c>
      <c r="D474" s="2">
        <v>81</v>
      </c>
      <c r="E474" s="2">
        <v>81</v>
      </c>
    </row>
    <row r="475" spans="1:5" x14ac:dyDescent="0.2">
      <c r="A475" s="14">
        <v>42598</v>
      </c>
      <c r="B475" s="2">
        <v>0.04</v>
      </c>
      <c r="C475" s="2">
        <v>0</v>
      </c>
      <c r="D475" s="2">
        <v>77.5</v>
      </c>
      <c r="E475" s="2">
        <v>78</v>
      </c>
    </row>
    <row r="476" spans="1:5" x14ac:dyDescent="0.2">
      <c r="A476" s="14">
        <v>42599</v>
      </c>
      <c r="B476" s="2">
        <v>0</v>
      </c>
      <c r="C476" s="2">
        <v>0</v>
      </c>
      <c r="D476" s="2">
        <v>81.5</v>
      </c>
      <c r="E476" s="2">
        <v>77.5</v>
      </c>
    </row>
    <row r="477" spans="1:5" x14ac:dyDescent="0.2">
      <c r="A477" s="14">
        <v>42600</v>
      </c>
      <c r="B477" s="2">
        <v>0</v>
      </c>
      <c r="C477" s="2">
        <v>0</v>
      </c>
      <c r="D477" s="2">
        <v>73.5</v>
      </c>
      <c r="E477" s="2">
        <v>78</v>
      </c>
    </row>
    <row r="478" spans="1:5" x14ac:dyDescent="0.2">
      <c r="A478" s="14">
        <v>42601</v>
      </c>
      <c r="B478" s="2">
        <v>0</v>
      </c>
      <c r="C478" s="2">
        <v>0</v>
      </c>
      <c r="D478" s="2">
        <v>75</v>
      </c>
      <c r="E478" s="2">
        <v>77.5</v>
      </c>
    </row>
    <row r="479" spans="1:5" x14ac:dyDescent="0.2">
      <c r="A479" s="14">
        <v>42602</v>
      </c>
      <c r="B479" s="2">
        <v>0</v>
      </c>
      <c r="C479" s="2">
        <v>0</v>
      </c>
      <c r="D479" s="2">
        <v>73.5</v>
      </c>
      <c r="E479" s="2">
        <v>75.5</v>
      </c>
    </row>
    <row r="480" spans="1:5" x14ac:dyDescent="0.2">
      <c r="A480" s="14">
        <v>42603</v>
      </c>
      <c r="B480" s="2">
        <v>0</v>
      </c>
      <c r="C480" s="2">
        <v>0</v>
      </c>
      <c r="D480" s="2">
        <v>73</v>
      </c>
      <c r="E480" s="2">
        <v>75.5</v>
      </c>
    </row>
    <row r="481" spans="1:5" x14ac:dyDescent="0.2">
      <c r="A481" s="14">
        <v>42604</v>
      </c>
      <c r="B481" s="2">
        <v>0.48</v>
      </c>
      <c r="C481" s="2">
        <v>0.74</v>
      </c>
      <c r="D481" s="2">
        <v>73.5</v>
      </c>
      <c r="E481" s="2">
        <v>70</v>
      </c>
    </row>
    <row r="482" spans="1:5" x14ac:dyDescent="0.2">
      <c r="A482" s="14">
        <v>42605</v>
      </c>
      <c r="B482" s="2">
        <v>0</v>
      </c>
      <c r="C482" s="2">
        <v>0</v>
      </c>
      <c r="D482" s="2">
        <v>63.5</v>
      </c>
      <c r="E482" s="2">
        <v>68.5</v>
      </c>
    </row>
    <row r="483" spans="1:5" x14ac:dyDescent="0.2">
      <c r="A483" s="14">
        <v>42606</v>
      </c>
      <c r="B483" s="2">
        <v>0</v>
      </c>
      <c r="C483" s="2">
        <v>0</v>
      </c>
      <c r="D483" s="2">
        <v>69</v>
      </c>
      <c r="E483" s="2">
        <v>74</v>
      </c>
    </row>
    <row r="484" spans="1:5" x14ac:dyDescent="0.2">
      <c r="A484" s="14">
        <v>42607</v>
      </c>
      <c r="B484" s="2">
        <v>0</v>
      </c>
      <c r="C484" s="2">
        <v>0</v>
      </c>
      <c r="D484" s="2">
        <v>71.5</v>
      </c>
      <c r="E484" s="2">
        <v>76</v>
      </c>
    </row>
    <row r="485" spans="1:5" x14ac:dyDescent="0.2">
      <c r="A485" s="14">
        <v>42608</v>
      </c>
      <c r="B485" s="2">
        <v>0</v>
      </c>
      <c r="C485" s="2">
        <v>0</v>
      </c>
      <c r="D485" s="2">
        <v>80.5</v>
      </c>
      <c r="E485" s="2">
        <v>83.5</v>
      </c>
    </row>
    <row r="486" spans="1:5" x14ac:dyDescent="0.2">
      <c r="A486" s="14">
        <v>42609</v>
      </c>
      <c r="B486" s="2">
        <v>0</v>
      </c>
      <c r="C486" s="2">
        <v>0</v>
      </c>
      <c r="D486" s="2">
        <v>74.5</v>
      </c>
      <c r="E486" s="2">
        <v>78.5</v>
      </c>
    </row>
    <row r="487" spans="1:5" x14ac:dyDescent="0.2">
      <c r="A487" s="14">
        <v>42610</v>
      </c>
      <c r="B487" s="2">
        <v>0</v>
      </c>
      <c r="C487" s="2">
        <v>0</v>
      </c>
      <c r="D487" s="2">
        <v>73</v>
      </c>
      <c r="E487" s="2">
        <v>76</v>
      </c>
    </row>
    <row r="488" spans="1:5" x14ac:dyDescent="0.2">
      <c r="A488" s="14">
        <v>42611</v>
      </c>
      <c r="B488" s="2">
        <v>0</v>
      </c>
      <c r="C488" s="2">
        <v>0</v>
      </c>
      <c r="D488" s="2">
        <v>75.5</v>
      </c>
      <c r="E488" s="2">
        <v>78.5</v>
      </c>
    </row>
    <row r="489" spans="1:5" x14ac:dyDescent="0.2">
      <c r="A489" s="14">
        <v>42612</v>
      </c>
      <c r="B489" s="2">
        <v>0</v>
      </c>
      <c r="C489" s="2">
        <v>0</v>
      </c>
      <c r="D489" s="2">
        <v>71</v>
      </c>
      <c r="E489" s="2">
        <v>70.5</v>
      </c>
    </row>
    <row r="490" spans="1:5" x14ac:dyDescent="0.2">
      <c r="A490" s="14">
        <v>42613</v>
      </c>
      <c r="B490" s="2">
        <v>0</v>
      </c>
      <c r="C490" s="2">
        <v>0</v>
      </c>
      <c r="D490" s="2">
        <v>71</v>
      </c>
      <c r="E490" s="2">
        <v>74</v>
      </c>
    </row>
    <row r="491" spans="1:5" x14ac:dyDescent="0.2">
      <c r="A491" s="14">
        <v>42614</v>
      </c>
      <c r="B491" s="2">
        <v>0.67</v>
      </c>
      <c r="C491" s="2">
        <v>0.49</v>
      </c>
      <c r="D491" s="2">
        <v>72.5</v>
      </c>
      <c r="E491" s="2">
        <v>71.5</v>
      </c>
    </row>
    <row r="492" spans="1:5" x14ac:dyDescent="0.2">
      <c r="A492" s="14">
        <v>42615</v>
      </c>
      <c r="B492" s="2">
        <v>0</v>
      </c>
      <c r="C492" s="2">
        <v>0</v>
      </c>
      <c r="D492" s="2">
        <v>70</v>
      </c>
      <c r="E492" s="2">
        <v>70.5</v>
      </c>
    </row>
    <row r="493" spans="1:5" x14ac:dyDescent="0.2">
      <c r="A493" s="14">
        <v>42616</v>
      </c>
      <c r="B493" s="2">
        <v>0</v>
      </c>
      <c r="C493" s="2">
        <v>0</v>
      </c>
      <c r="D493" s="2">
        <v>67.5</v>
      </c>
      <c r="E493" s="2">
        <v>68</v>
      </c>
    </row>
    <row r="494" spans="1:5" x14ac:dyDescent="0.2">
      <c r="A494" s="14">
        <v>42617</v>
      </c>
      <c r="B494" s="2">
        <v>0</v>
      </c>
      <c r="C494" s="2">
        <v>0</v>
      </c>
      <c r="D494" s="2">
        <v>66</v>
      </c>
      <c r="E494" s="2">
        <v>68.5</v>
      </c>
    </row>
    <row r="495" spans="1:5" x14ac:dyDescent="0.2">
      <c r="A495" s="14">
        <v>42618</v>
      </c>
      <c r="B495" s="2">
        <v>0</v>
      </c>
      <c r="C495" s="2">
        <v>0.02</v>
      </c>
      <c r="D495" s="2">
        <v>67.5</v>
      </c>
      <c r="E495" s="2">
        <v>68.5</v>
      </c>
    </row>
    <row r="496" spans="1:5" x14ac:dyDescent="0.2">
      <c r="A496" s="14">
        <v>42619</v>
      </c>
      <c r="B496" s="2">
        <v>0.64</v>
      </c>
      <c r="C496" s="2">
        <v>0.15</v>
      </c>
      <c r="D496" s="2">
        <v>68.5</v>
      </c>
      <c r="E496" s="2">
        <v>71</v>
      </c>
    </row>
    <row r="497" spans="1:5" x14ac:dyDescent="0.2">
      <c r="A497" s="14">
        <v>42620</v>
      </c>
      <c r="B497" s="2">
        <v>0.44</v>
      </c>
      <c r="C497" s="2">
        <v>0.01</v>
      </c>
      <c r="D497" s="2">
        <v>73.5</v>
      </c>
      <c r="E497" s="2">
        <v>75</v>
      </c>
    </row>
    <row r="498" spans="1:5" x14ac:dyDescent="0.2">
      <c r="A498" s="14">
        <v>42621</v>
      </c>
      <c r="B498" s="2">
        <v>0.15</v>
      </c>
      <c r="C498" s="2">
        <v>0</v>
      </c>
      <c r="D498" s="2">
        <v>76</v>
      </c>
      <c r="E498" s="2">
        <v>77</v>
      </c>
    </row>
    <row r="499" spans="1:5" x14ac:dyDescent="0.2">
      <c r="A499" s="14">
        <v>42622</v>
      </c>
      <c r="B499" s="2">
        <v>0</v>
      </c>
      <c r="C499" s="2">
        <v>0</v>
      </c>
      <c r="D499" s="2">
        <v>80.5</v>
      </c>
      <c r="E499" s="2">
        <v>81.5</v>
      </c>
    </row>
    <row r="500" spans="1:5" x14ac:dyDescent="0.2">
      <c r="A500" s="14">
        <v>42623</v>
      </c>
      <c r="B500" s="2">
        <v>0</v>
      </c>
      <c r="C500" s="2">
        <v>0</v>
      </c>
      <c r="D500" s="2">
        <v>80.5</v>
      </c>
      <c r="E500" s="2">
        <v>78.5</v>
      </c>
    </row>
    <row r="501" spans="1:5" x14ac:dyDescent="0.2">
      <c r="A501" s="14">
        <v>42624</v>
      </c>
      <c r="B501" s="2">
        <v>0</v>
      </c>
      <c r="C501" s="2">
        <v>0.01</v>
      </c>
      <c r="D501" s="2">
        <v>76</v>
      </c>
      <c r="E501" s="2">
        <v>71.5</v>
      </c>
    </row>
    <row r="502" spans="1:5" x14ac:dyDescent="0.2">
      <c r="A502" s="14">
        <v>42625</v>
      </c>
      <c r="B502" s="2">
        <v>0</v>
      </c>
      <c r="C502" s="2">
        <v>0</v>
      </c>
      <c r="D502" s="2">
        <v>63.5</v>
      </c>
      <c r="E502" s="2">
        <v>65</v>
      </c>
    </row>
    <row r="503" spans="1:5" x14ac:dyDescent="0.2">
      <c r="A503" s="14">
        <v>42626</v>
      </c>
      <c r="B503" s="2">
        <v>0</v>
      </c>
      <c r="C503" s="2">
        <v>0</v>
      </c>
      <c r="D503" s="2">
        <v>62.5</v>
      </c>
      <c r="E503" s="2">
        <v>68.5</v>
      </c>
    </row>
    <row r="504" spans="1:5" x14ac:dyDescent="0.2">
      <c r="A504" s="14">
        <v>42627</v>
      </c>
      <c r="B504" s="2">
        <v>0</v>
      </c>
      <c r="C504" s="2">
        <v>7.0000000000000007E-2</v>
      </c>
      <c r="D504" s="2">
        <v>72</v>
      </c>
      <c r="E504" s="2">
        <v>76.5</v>
      </c>
    </row>
    <row r="505" spans="1:5" x14ac:dyDescent="0.2">
      <c r="A505" s="14">
        <v>42628</v>
      </c>
      <c r="B505" s="2">
        <v>0.03</v>
      </c>
      <c r="C505" s="2">
        <v>0</v>
      </c>
      <c r="D505" s="2">
        <v>65</v>
      </c>
      <c r="E505" s="2">
        <v>64</v>
      </c>
    </row>
    <row r="506" spans="1:5" x14ac:dyDescent="0.2">
      <c r="A506" s="14">
        <v>42629</v>
      </c>
      <c r="B506" s="2">
        <v>0</v>
      </c>
      <c r="C506" s="2">
        <v>0</v>
      </c>
      <c r="D506" s="2">
        <v>57.5</v>
      </c>
      <c r="E506" s="2">
        <v>61.5</v>
      </c>
    </row>
    <row r="507" spans="1:5" x14ac:dyDescent="0.2">
      <c r="A507" s="14">
        <v>42630</v>
      </c>
      <c r="B507" s="2">
        <v>0</v>
      </c>
      <c r="C507" s="2">
        <v>0</v>
      </c>
      <c r="D507" s="2">
        <v>58.5</v>
      </c>
      <c r="E507" s="2">
        <v>63</v>
      </c>
    </row>
    <row r="508" spans="1:5" x14ac:dyDescent="0.2">
      <c r="A508" s="14">
        <v>42631</v>
      </c>
      <c r="B508" s="2">
        <v>0.01</v>
      </c>
      <c r="C508" s="2">
        <v>0</v>
      </c>
      <c r="D508" s="2">
        <v>69.5</v>
      </c>
      <c r="E508" s="2">
        <v>75.5</v>
      </c>
    </row>
    <row r="509" spans="1:5" x14ac:dyDescent="0.2">
      <c r="A509" s="14">
        <v>42632</v>
      </c>
      <c r="B509" s="2">
        <v>1</v>
      </c>
      <c r="C509" s="2">
        <v>0.83</v>
      </c>
      <c r="D509" s="2">
        <v>72.5</v>
      </c>
      <c r="E509" s="2">
        <v>71</v>
      </c>
    </row>
    <row r="510" spans="1:5" x14ac:dyDescent="0.2">
      <c r="A510" s="14">
        <v>42633</v>
      </c>
      <c r="B510" s="2">
        <v>0.08</v>
      </c>
      <c r="C510" s="2">
        <v>0.05</v>
      </c>
      <c r="D510" s="2">
        <v>73</v>
      </c>
      <c r="E510" s="2">
        <v>73.5</v>
      </c>
    </row>
    <row r="511" spans="1:5" x14ac:dyDescent="0.2">
      <c r="A511" s="14">
        <v>42634</v>
      </c>
      <c r="B511" s="2">
        <v>0</v>
      </c>
      <c r="C511" s="2">
        <v>0</v>
      </c>
      <c r="D511" s="2">
        <v>72</v>
      </c>
      <c r="E511" s="2">
        <v>73.5</v>
      </c>
    </row>
    <row r="512" spans="1:5" x14ac:dyDescent="0.2">
      <c r="A512" s="14">
        <v>42635</v>
      </c>
      <c r="B512" s="2">
        <v>0</v>
      </c>
      <c r="C512" s="2">
        <v>0</v>
      </c>
      <c r="D512" s="2">
        <v>67</v>
      </c>
      <c r="E512" s="2">
        <v>70</v>
      </c>
    </row>
    <row r="513" spans="1:5" x14ac:dyDescent="0.2">
      <c r="A513" s="14">
        <v>42636</v>
      </c>
      <c r="B513" s="2">
        <v>0</v>
      </c>
      <c r="C513" s="2">
        <v>0.28999999999999998</v>
      </c>
      <c r="D513" s="2">
        <v>64.5</v>
      </c>
      <c r="E513" s="2">
        <v>69.5</v>
      </c>
    </row>
    <row r="514" spans="1:5" x14ac:dyDescent="0.2">
      <c r="A514" s="14">
        <v>42637</v>
      </c>
      <c r="B514" s="2">
        <v>0.04</v>
      </c>
      <c r="C514" s="2">
        <v>0.02</v>
      </c>
      <c r="D514" s="2">
        <v>66.5</v>
      </c>
      <c r="E514" s="2">
        <v>60.5</v>
      </c>
    </row>
    <row r="515" spans="1:5" x14ac:dyDescent="0.2">
      <c r="A515" s="14">
        <v>42638</v>
      </c>
      <c r="B515" s="2">
        <v>0</v>
      </c>
      <c r="C515" s="2">
        <v>0</v>
      </c>
      <c r="D515" s="2">
        <v>52.5</v>
      </c>
      <c r="E515" s="2">
        <v>58.5</v>
      </c>
    </row>
    <row r="516" spans="1:5" x14ac:dyDescent="0.2">
      <c r="A516" s="14">
        <v>42639</v>
      </c>
      <c r="B516" s="2">
        <v>0</v>
      </c>
      <c r="C516" s="2">
        <v>0</v>
      </c>
      <c r="D516" s="2">
        <v>50.5</v>
      </c>
      <c r="E516" s="2">
        <v>54.5</v>
      </c>
    </row>
    <row r="517" spans="1:5" x14ac:dyDescent="0.2">
      <c r="A517" s="14">
        <v>42640</v>
      </c>
      <c r="B517" s="2">
        <v>0.48</v>
      </c>
      <c r="C517" s="2">
        <v>0.26</v>
      </c>
      <c r="D517" s="2">
        <v>60.5</v>
      </c>
      <c r="E517" s="2">
        <v>65</v>
      </c>
    </row>
    <row r="518" spans="1:5" x14ac:dyDescent="0.2">
      <c r="A518" s="14">
        <v>42641</v>
      </c>
      <c r="B518" s="2">
        <v>0.01</v>
      </c>
      <c r="C518" s="2">
        <v>0</v>
      </c>
      <c r="D518" s="2">
        <v>64</v>
      </c>
      <c r="E518" s="2">
        <v>59.5</v>
      </c>
    </row>
    <row r="519" spans="1:5" x14ac:dyDescent="0.2">
      <c r="A519" s="14">
        <v>42642</v>
      </c>
      <c r="B519" s="2">
        <v>0</v>
      </c>
      <c r="C519" s="2">
        <v>0</v>
      </c>
      <c r="D519" s="2">
        <v>59</v>
      </c>
      <c r="E519" s="2">
        <v>58.5</v>
      </c>
    </row>
    <row r="520" spans="1:5" x14ac:dyDescent="0.2">
      <c r="A520" s="14">
        <v>42643</v>
      </c>
      <c r="B520" s="2">
        <v>0.06</v>
      </c>
      <c r="C520" s="2">
        <v>0.54</v>
      </c>
      <c r="D520" s="2">
        <v>59</v>
      </c>
      <c r="E520" s="2">
        <v>59</v>
      </c>
    </row>
    <row r="521" spans="1:5" x14ac:dyDescent="0.2">
      <c r="A521" s="14">
        <v>42644</v>
      </c>
      <c r="B521" s="2">
        <v>0.69</v>
      </c>
      <c r="C521" s="2">
        <v>0.55000000000000004</v>
      </c>
      <c r="D521" s="2">
        <v>58.5</v>
      </c>
      <c r="E521" s="2">
        <v>58.5</v>
      </c>
    </row>
    <row r="522" spans="1:5" x14ac:dyDescent="0.2">
      <c r="A522" s="14">
        <v>42645</v>
      </c>
      <c r="B522" s="2">
        <v>0</v>
      </c>
      <c r="C522" s="2">
        <v>0</v>
      </c>
      <c r="D522" s="2">
        <v>57.5</v>
      </c>
      <c r="E522" s="2">
        <v>57.5</v>
      </c>
    </row>
    <row r="523" spans="1:5" x14ac:dyDescent="0.2">
      <c r="A523" s="14">
        <v>42646</v>
      </c>
      <c r="B523" s="2">
        <v>0</v>
      </c>
      <c r="C523" s="2">
        <v>0</v>
      </c>
      <c r="D523" s="2">
        <v>64.5</v>
      </c>
      <c r="E523" s="2">
        <v>65</v>
      </c>
    </row>
    <row r="524" spans="1:5" x14ac:dyDescent="0.2">
      <c r="A524" s="14">
        <v>42647</v>
      </c>
      <c r="B524" s="2">
        <v>0</v>
      </c>
      <c r="C524" s="2">
        <v>0</v>
      </c>
      <c r="D524" s="2">
        <v>64</v>
      </c>
      <c r="E524" s="2">
        <v>59</v>
      </c>
    </row>
    <row r="525" spans="1:5" x14ac:dyDescent="0.2">
      <c r="A525" s="14">
        <v>42648</v>
      </c>
      <c r="B525" s="2">
        <v>0</v>
      </c>
      <c r="C525" s="2">
        <v>0</v>
      </c>
      <c r="D525" s="2">
        <v>57.5</v>
      </c>
      <c r="E525" s="2">
        <v>57.5</v>
      </c>
    </row>
    <row r="526" spans="1:5" x14ac:dyDescent="0.2">
      <c r="A526" s="14">
        <v>42649</v>
      </c>
      <c r="B526" s="2">
        <v>0</v>
      </c>
      <c r="C526" s="2">
        <v>0</v>
      </c>
      <c r="D526" s="2">
        <v>55.5</v>
      </c>
      <c r="E526" s="2">
        <v>56.5</v>
      </c>
    </row>
    <row r="527" spans="1:5" x14ac:dyDescent="0.2">
      <c r="A527" s="14">
        <v>42650</v>
      </c>
      <c r="B527" s="2">
        <v>0</v>
      </c>
      <c r="C527" s="2">
        <v>0</v>
      </c>
      <c r="D527" s="2">
        <v>58</v>
      </c>
      <c r="E527" s="2">
        <v>61</v>
      </c>
    </row>
    <row r="528" spans="1:5" x14ac:dyDescent="0.2">
      <c r="A528" s="14">
        <v>42651</v>
      </c>
      <c r="B528" s="2">
        <v>0</v>
      </c>
      <c r="C528" s="2">
        <v>0.12</v>
      </c>
      <c r="D528" s="2">
        <v>56.5</v>
      </c>
      <c r="E528" s="2">
        <v>58</v>
      </c>
    </row>
    <row r="529" spans="1:5" x14ac:dyDescent="0.2">
      <c r="A529" s="14">
        <v>42652</v>
      </c>
      <c r="B529" s="2">
        <v>1.24</v>
      </c>
      <c r="C529" s="2">
        <v>1.55</v>
      </c>
      <c r="D529" s="2">
        <v>60</v>
      </c>
      <c r="E529" s="2">
        <v>56</v>
      </c>
    </row>
    <row r="530" spans="1:5" x14ac:dyDescent="0.2">
      <c r="A530" s="14">
        <v>42653</v>
      </c>
      <c r="B530" s="2">
        <v>0.56999999999999995</v>
      </c>
      <c r="C530" s="2">
        <v>0</v>
      </c>
      <c r="D530" s="2">
        <v>55.5</v>
      </c>
      <c r="E530" s="2">
        <v>52.5</v>
      </c>
    </row>
    <row r="531" spans="1:5" x14ac:dyDescent="0.2">
      <c r="A531" s="14">
        <v>42654</v>
      </c>
      <c r="B531" s="2">
        <v>0</v>
      </c>
      <c r="C531" s="2">
        <v>0</v>
      </c>
      <c r="D531" s="2">
        <v>48</v>
      </c>
      <c r="E531" s="2">
        <v>51</v>
      </c>
    </row>
    <row r="532" spans="1:5" x14ac:dyDescent="0.2">
      <c r="A532" s="14">
        <v>42655</v>
      </c>
      <c r="B532" s="2">
        <v>0</v>
      </c>
      <c r="C532" s="2">
        <v>0</v>
      </c>
      <c r="D532" s="2">
        <v>51.5</v>
      </c>
      <c r="E532" s="2">
        <v>54</v>
      </c>
    </row>
    <row r="533" spans="1:5" x14ac:dyDescent="0.2">
      <c r="A533" s="14">
        <v>42656</v>
      </c>
      <c r="B533" s="2">
        <v>0</v>
      </c>
      <c r="C533" s="2">
        <v>0</v>
      </c>
      <c r="D533" s="2">
        <v>58</v>
      </c>
      <c r="E533" s="2">
        <v>60</v>
      </c>
    </row>
    <row r="534" spans="1:5" x14ac:dyDescent="0.2">
      <c r="A534" s="14">
        <v>42657</v>
      </c>
      <c r="B534" s="2">
        <v>0</v>
      </c>
      <c r="C534" s="2">
        <v>0</v>
      </c>
      <c r="D534" s="2">
        <v>52</v>
      </c>
      <c r="E534" s="2">
        <v>51</v>
      </c>
    </row>
    <row r="535" spans="1:5" x14ac:dyDescent="0.2">
      <c r="A535" s="14">
        <v>42658</v>
      </c>
      <c r="B535" s="2">
        <v>0</v>
      </c>
      <c r="C535" s="2">
        <v>0</v>
      </c>
      <c r="D535" s="2">
        <v>46</v>
      </c>
      <c r="E535" s="2">
        <v>49</v>
      </c>
    </row>
    <row r="536" spans="1:5" x14ac:dyDescent="0.2">
      <c r="A536" s="14">
        <v>42659</v>
      </c>
      <c r="B536" s="2">
        <v>0</v>
      </c>
      <c r="C536" s="2">
        <v>0</v>
      </c>
      <c r="D536" s="2">
        <v>51</v>
      </c>
      <c r="E536" s="2">
        <v>55</v>
      </c>
    </row>
    <row r="537" spans="1:5" x14ac:dyDescent="0.2">
      <c r="A537" s="14">
        <v>42660</v>
      </c>
      <c r="B537" s="2">
        <v>0</v>
      </c>
      <c r="C537" s="2">
        <v>0</v>
      </c>
      <c r="D537" s="2">
        <v>68</v>
      </c>
      <c r="E537" s="2">
        <v>69</v>
      </c>
    </row>
    <row r="538" spans="1:5" x14ac:dyDescent="0.2">
      <c r="A538" s="14">
        <v>42661</v>
      </c>
      <c r="B538" s="2">
        <v>0</v>
      </c>
      <c r="C538" s="2">
        <v>0</v>
      </c>
      <c r="D538" s="2">
        <v>67.5</v>
      </c>
      <c r="E538" s="2">
        <v>69.5</v>
      </c>
    </row>
    <row r="539" spans="1:5" x14ac:dyDescent="0.2">
      <c r="A539" s="14">
        <v>42662</v>
      </c>
      <c r="B539" s="2">
        <v>0</v>
      </c>
      <c r="C539" s="2">
        <v>0</v>
      </c>
      <c r="D539" s="2">
        <v>73.5</v>
      </c>
      <c r="E539" s="2">
        <v>69.5</v>
      </c>
    </row>
    <row r="540" spans="1:5" x14ac:dyDescent="0.2">
      <c r="A540" s="14">
        <v>42663</v>
      </c>
      <c r="B540" s="2">
        <v>0</v>
      </c>
      <c r="C540" s="2">
        <v>0.04</v>
      </c>
      <c r="D540" s="2">
        <v>66</v>
      </c>
      <c r="E540" s="2">
        <v>61.5</v>
      </c>
    </row>
    <row r="541" spans="1:5" x14ac:dyDescent="0.2">
      <c r="A541" s="14">
        <v>42664</v>
      </c>
      <c r="B541" s="2">
        <v>0.12</v>
      </c>
      <c r="C541" s="2">
        <v>0.24</v>
      </c>
      <c r="D541" s="2">
        <v>66</v>
      </c>
      <c r="E541" s="2">
        <v>65.5</v>
      </c>
    </row>
    <row r="542" spans="1:5" x14ac:dyDescent="0.2">
      <c r="A542" s="14">
        <v>42665</v>
      </c>
      <c r="B542" s="2">
        <v>1.04</v>
      </c>
      <c r="C542" s="2">
        <v>0.61</v>
      </c>
      <c r="D542" s="2">
        <v>60.5</v>
      </c>
      <c r="E542" s="2">
        <v>55</v>
      </c>
    </row>
    <row r="543" spans="1:5" x14ac:dyDescent="0.2">
      <c r="A543" s="14">
        <v>42666</v>
      </c>
      <c r="B543" s="2">
        <v>0.04</v>
      </c>
      <c r="C543" s="2">
        <v>0.01</v>
      </c>
      <c r="D543" s="2">
        <v>51.5</v>
      </c>
      <c r="E543" s="2">
        <v>53</v>
      </c>
    </row>
    <row r="544" spans="1:5" x14ac:dyDescent="0.2">
      <c r="A544" s="14">
        <v>42667</v>
      </c>
      <c r="B544" s="2">
        <v>0.18</v>
      </c>
      <c r="C544" s="2">
        <v>0.05</v>
      </c>
      <c r="D544" s="2">
        <v>50.5</v>
      </c>
      <c r="E544" s="2">
        <v>52.5</v>
      </c>
    </row>
    <row r="545" spans="1:5" x14ac:dyDescent="0.2">
      <c r="A545" s="14">
        <v>42668</v>
      </c>
      <c r="B545" s="2">
        <v>0</v>
      </c>
      <c r="C545" s="2">
        <v>0</v>
      </c>
      <c r="D545" s="2">
        <v>46</v>
      </c>
      <c r="E545" s="2">
        <v>45.5</v>
      </c>
    </row>
    <row r="546" spans="1:5" x14ac:dyDescent="0.2">
      <c r="A546" s="14">
        <v>42669</v>
      </c>
      <c r="B546" s="2">
        <v>0</v>
      </c>
      <c r="C546" s="2">
        <v>0</v>
      </c>
      <c r="D546" s="2">
        <v>38.5</v>
      </c>
      <c r="E546" s="2">
        <v>42.5</v>
      </c>
    </row>
    <row r="547" spans="1:5" x14ac:dyDescent="0.2">
      <c r="A547" s="14">
        <v>42670</v>
      </c>
      <c r="B547" s="2">
        <v>0.15</v>
      </c>
      <c r="C547" s="2">
        <v>0.99</v>
      </c>
      <c r="D547" s="2">
        <v>39</v>
      </c>
      <c r="E547" s="2">
        <v>40</v>
      </c>
    </row>
    <row r="548" spans="1:5" x14ac:dyDescent="0.2">
      <c r="A548" s="14">
        <v>42671</v>
      </c>
      <c r="B548" s="2">
        <v>1.25</v>
      </c>
      <c r="C548" s="2">
        <v>0.18</v>
      </c>
      <c r="D548" s="2">
        <v>49</v>
      </c>
      <c r="E548" s="2">
        <v>49</v>
      </c>
    </row>
    <row r="549" spans="1:5" x14ac:dyDescent="0.2">
      <c r="A549" s="14">
        <v>42672</v>
      </c>
      <c r="B549" s="2">
        <v>0</v>
      </c>
      <c r="C549" s="2">
        <v>0</v>
      </c>
      <c r="D549" s="2">
        <v>47</v>
      </c>
      <c r="E549" s="2">
        <v>49.5</v>
      </c>
    </row>
    <row r="550" spans="1:5" x14ac:dyDescent="0.2">
      <c r="A550" s="14">
        <v>42673</v>
      </c>
      <c r="B550" s="2">
        <v>0</v>
      </c>
      <c r="C550" s="2">
        <v>0.49</v>
      </c>
      <c r="D550" s="2">
        <v>61</v>
      </c>
      <c r="E550" s="2">
        <v>59</v>
      </c>
    </row>
    <row r="551" spans="1:5" x14ac:dyDescent="0.2">
      <c r="A551" s="14">
        <v>42674</v>
      </c>
      <c r="B551" s="2">
        <v>0.81</v>
      </c>
      <c r="C551" s="2">
        <v>0</v>
      </c>
      <c r="D551" s="2">
        <v>51</v>
      </c>
      <c r="E551" s="2">
        <v>45.5</v>
      </c>
    </row>
    <row r="552" spans="1:5" x14ac:dyDescent="0.2">
      <c r="A552" s="14">
        <v>42675</v>
      </c>
      <c r="B552" s="2">
        <v>0</v>
      </c>
      <c r="C552" s="2">
        <v>0</v>
      </c>
      <c r="D552" s="2">
        <v>43</v>
      </c>
      <c r="E552" s="2">
        <v>44</v>
      </c>
    </row>
    <row r="553" spans="1:5" x14ac:dyDescent="0.2">
      <c r="A553" s="14">
        <v>42676</v>
      </c>
      <c r="B553" s="2">
        <v>0</v>
      </c>
      <c r="C553" s="2">
        <v>0</v>
      </c>
      <c r="D553" s="2">
        <v>51</v>
      </c>
      <c r="E553" s="2">
        <v>56</v>
      </c>
    </row>
    <row r="554" spans="1:5" x14ac:dyDescent="0.2">
      <c r="A554" s="14">
        <v>42677</v>
      </c>
      <c r="B554" s="2">
        <v>0</v>
      </c>
      <c r="C554" s="2">
        <v>0</v>
      </c>
      <c r="D554" s="2">
        <v>57.5</v>
      </c>
      <c r="E554" s="2">
        <v>60.5</v>
      </c>
    </row>
    <row r="555" spans="1:5" x14ac:dyDescent="0.2">
      <c r="A555" s="14">
        <v>42678</v>
      </c>
      <c r="B555" s="2">
        <v>0</v>
      </c>
      <c r="C555" s="2">
        <v>0</v>
      </c>
      <c r="D555" s="2">
        <v>55.5</v>
      </c>
      <c r="E555" s="2">
        <v>49.5</v>
      </c>
    </row>
    <row r="556" spans="1:5" x14ac:dyDescent="0.2">
      <c r="A556" s="14">
        <v>42679</v>
      </c>
      <c r="B556" s="2">
        <v>0</v>
      </c>
      <c r="C556" s="2">
        <v>0</v>
      </c>
      <c r="D556" s="2">
        <v>42.5</v>
      </c>
      <c r="E556" s="2">
        <v>44.5</v>
      </c>
    </row>
    <row r="557" spans="1:5" x14ac:dyDescent="0.2">
      <c r="A557" s="14">
        <v>42680</v>
      </c>
      <c r="B557" s="2">
        <v>0.05</v>
      </c>
      <c r="C557" s="2">
        <v>0.05</v>
      </c>
      <c r="D557" s="2">
        <v>47</v>
      </c>
      <c r="E557" s="2">
        <v>46</v>
      </c>
    </row>
    <row r="558" spans="1:5" x14ac:dyDescent="0.2">
      <c r="A558" s="14">
        <v>42681</v>
      </c>
      <c r="B558" s="2">
        <v>0</v>
      </c>
      <c r="C558" s="2">
        <v>0</v>
      </c>
      <c r="D558" s="2">
        <v>44</v>
      </c>
      <c r="E558" s="2">
        <v>41</v>
      </c>
    </row>
    <row r="559" spans="1:5" x14ac:dyDescent="0.2">
      <c r="A559" s="14">
        <v>42682</v>
      </c>
      <c r="B559" s="2">
        <v>0</v>
      </c>
      <c r="C559" s="2">
        <v>0</v>
      </c>
      <c r="D559" s="2">
        <v>45</v>
      </c>
      <c r="E559" s="2">
        <v>47</v>
      </c>
    </row>
    <row r="560" spans="1:5" x14ac:dyDescent="0.2">
      <c r="A560" s="14">
        <v>42683</v>
      </c>
      <c r="B560" s="2">
        <v>0</v>
      </c>
      <c r="C560" s="2">
        <v>0</v>
      </c>
      <c r="D560" s="2">
        <v>47.5</v>
      </c>
      <c r="E560" s="2">
        <v>50.5</v>
      </c>
    </row>
    <row r="561" spans="1:5" x14ac:dyDescent="0.2">
      <c r="A561" s="14">
        <v>42684</v>
      </c>
      <c r="B561" s="2">
        <v>0</v>
      </c>
      <c r="C561" s="2">
        <v>0</v>
      </c>
      <c r="D561" s="2">
        <v>47</v>
      </c>
      <c r="E561" s="2">
        <v>46</v>
      </c>
    </row>
    <row r="562" spans="1:5" x14ac:dyDescent="0.2">
      <c r="A562" s="14">
        <v>42685</v>
      </c>
      <c r="B562" s="2">
        <v>0</v>
      </c>
      <c r="C562" s="2">
        <v>0</v>
      </c>
      <c r="D562" s="2">
        <v>53.5</v>
      </c>
      <c r="E562" s="2">
        <v>51.5</v>
      </c>
    </row>
    <row r="563" spans="1:5" x14ac:dyDescent="0.2">
      <c r="A563" s="14">
        <v>42686</v>
      </c>
      <c r="B563" s="2">
        <v>0</v>
      </c>
      <c r="C563" s="2">
        <v>0</v>
      </c>
      <c r="D563" s="2">
        <v>39</v>
      </c>
      <c r="E563" s="2">
        <v>40.5</v>
      </c>
    </row>
    <row r="564" spans="1:5" x14ac:dyDescent="0.2">
      <c r="A564" s="14">
        <v>42687</v>
      </c>
      <c r="B564" s="2">
        <v>0</v>
      </c>
      <c r="C564" s="2">
        <v>0</v>
      </c>
      <c r="D564" s="2">
        <v>46</v>
      </c>
      <c r="E564" s="2">
        <v>49.5</v>
      </c>
    </row>
    <row r="565" spans="1:5" x14ac:dyDescent="0.2">
      <c r="A565" s="14">
        <v>42688</v>
      </c>
      <c r="B565" s="2">
        <v>0</v>
      </c>
      <c r="C565" s="2">
        <v>0</v>
      </c>
      <c r="D565" s="2">
        <v>45.5</v>
      </c>
      <c r="E565" s="2">
        <v>51.5</v>
      </c>
    </row>
    <row r="566" spans="1:5" x14ac:dyDescent="0.2">
      <c r="A566" s="14">
        <v>42689</v>
      </c>
      <c r="B566" s="2">
        <v>1.07</v>
      </c>
      <c r="C566" s="2">
        <v>1.1299999999999999</v>
      </c>
      <c r="D566" s="2">
        <v>49</v>
      </c>
      <c r="E566" s="2">
        <v>51.5</v>
      </c>
    </row>
    <row r="567" spans="1:5" x14ac:dyDescent="0.2">
      <c r="A567" s="14">
        <v>42690</v>
      </c>
      <c r="B567" s="2">
        <v>0.18</v>
      </c>
      <c r="C567" s="2">
        <v>0</v>
      </c>
      <c r="D567" s="2">
        <v>54</v>
      </c>
      <c r="E567" s="2">
        <v>49.5</v>
      </c>
    </row>
    <row r="568" spans="1:5" x14ac:dyDescent="0.2">
      <c r="A568" s="14">
        <v>42691</v>
      </c>
      <c r="B568" s="2">
        <v>0</v>
      </c>
      <c r="C568" s="2">
        <v>0</v>
      </c>
      <c r="D568" s="2">
        <v>44.5</v>
      </c>
      <c r="E568" s="2">
        <v>50</v>
      </c>
    </row>
    <row r="569" spans="1:5" x14ac:dyDescent="0.2">
      <c r="A569" s="14">
        <v>42692</v>
      </c>
      <c r="B569" s="2">
        <v>0</v>
      </c>
      <c r="C569" s="2">
        <v>0</v>
      </c>
      <c r="D569" s="2">
        <v>50</v>
      </c>
      <c r="E569" s="2">
        <v>51.5</v>
      </c>
    </row>
    <row r="570" spans="1:5" x14ac:dyDescent="0.2">
      <c r="A570" s="14">
        <v>42693</v>
      </c>
      <c r="B570" s="2">
        <v>0</v>
      </c>
      <c r="C570" s="2">
        <v>0.02</v>
      </c>
      <c r="D570" s="2">
        <v>48</v>
      </c>
      <c r="E570" s="2">
        <v>51</v>
      </c>
    </row>
    <row r="571" spans="1:5" x14ac:dyDescent="0.2">
      <c r="A571" s="14">
        <v>42694</v>
      </c>
      <c r="B571" s="2">
        <v>0.28000000000000003</v>
      </c>
      <c r="C571" s="2">
        <v>0.16</v>
      </c>
      <c r="D571" s="2">
        <v>47</v>
      </c>
      <c r="E571" s="2">
        <v>41</v>
      </c>
    </row>
    <row r="572" spans="1:5" x14ac:dyDescent="0.2">
      <c r="A572" s="14">
        <v>42695</v>
      </c>
      <c r="B572" s="2">
        <v>0</v>
      </c>
      <c r="C572" s="2">
        <v>0</v>
      </c>
      <c r="D572" s="2">
        <v>35</v>
      </c>
      <c r="E572" s="2">
        <v>35.5</v>
      </c>
    </row>
    <row r="573" spans="1:5" x14ac:dyDescent="0.2">
      <c r="A573" s="14">
        <v>42696</v>
      </c>
      <c r="B573" s="2">
        <v>0</v>
      </c>
      <c r="C573" s="2">
        <v>0</v>
      </c>
      <c r="D573" s="2">
        <v>36.5</v>
      </c>
      <c r="E573" s="2">
        <v>37</v>
      </c>
    </row>
    <row r="574" spans="1:5" x14ac:dyDescent="0.2">
      <c r="A574" s="14">
        <v>42697</v>
      </c>
      <c r="B574" s="2">
        <v>0</v>
      </c>
      <c r="C574" s="2">
        <v>0</v>
      </c>
      <c r="D574" s="2">
        <v>37.5</v>
      </c>
      <c r="E574" s="2">
        <v>38.5</v>
      </c>
    </row>
    <row r="575" spans="1:5" x14ac:dyDescent="0.2">
      <c r="A575" s="14">
        <v>42698</v>
      </c>
      <c r="B575" s="2">
        <v>0</v>
      </c>
      <c r="C575" s="2">
        <v>0.05</v>
      </c>
      <c r="D575" s="2">
        <v>35.5</v>
      </c>
      <c r="E575" s="2">
        <v>39.5</v>
      </c>
    </row>
    <row r="576" spans="1:5" x14ac:dyDescent="0.2">
      <c r="A576" s="14">
        <v>42699</v>
      </c>
      <c r="B576" s="2">
        <v>0.32</v>
      </c>
      <c r="C576" s="2">
        <v>0.11</v>
      </c>
      <c r="D576" s="2">
        <v>46</v>
      </c>
      <c r="E576" s="2">
        <v>46</v>
      </c>
    </row>
    <row r="577" spans="1:5" x14ac:dyDescent="0.2">
      <c r="A577" s="14">
        <v>42700</v>
      </c>
      <c r="B577" s="2">
        <v>0</v>
      </c>
      <c r="C577" s="2">
        <v>0</v>
      </c>
      <c r="D577" s="2">
        <v>46</v>
      </c>
      <c r="E577" s="2">
        <v>44.5</v>
      </c>
    </row>
    <row r="578" spans="1:5" x14ac:dyDescent="0.2">
      <c r="A578" s="14">
        <v>42701</v>
      </c>
      <c r="B578" s="2">
        <v>0</v>
      </c>
      <c r="C578" s="2">
        <v>0</v>
      </c>
      <c r="D578" s="2">
        <v>41.5</v>
      </c>
      <c r="E578" s="2">
        <v>40.5</v>
      </c>
    </row>
    <row r="579" spans="1:5" x14ac:dyDescent="0.2">
      <c r="A579" s="14">
        <v>42702</v>
      </c>
      <c r="B579" s="2">
        <v>0</v>
      </c>
      <c r="C579" s="2">
        <v>0</v>
      </c>
      <c r="D579" s="2">
        <v>36.5</v>
      </c>
      <c r="E579" s="2">
        <v>40</v>
      </c>
    </row>
    <row r="580" spans="1:5" x14ac:dyDescent="0.2">
      <c r="A580" s="14">
        <v>42703</v>
      </c>
      <c r="B580" s="2">
        <v>0.38</v>
      </c>
      <c r="C580" s="2">
        <v>1.58</v>
      </c>
      <c r="D580" s="2">
        <v>40</v>
      </c>
      <c r="E580" s="2">
        <v>45</v>
      </c>
    </row>
    <row r="581" spans="1:5" x14ac:dyDescent="0.2">
      <c r="A581" s="14">
        <v>42704</v>
      </c>
      <c r="B581" s="2">
        <v>1.82</v>
      </c>
      <c r="C581" s="2">
        <v>0.36</v>
      </c>
      <c r="D581" s="2">
        <v>54</v>
      </c>
      <c r="E581" s="2">
        <v>53.5</v>
      </c>
    </row>
    <row r="582" spans="1:5" x14ac:dyDescent="0.2">
      <c r="A582" s="14">
        <v>42705</v>
      </c>
      <c r="B582" s="2">
        <v>0.41</v>
      </c>
      <c r="C582" s="2">
        <v>0.19</v>
      </c>
      <c r="D582" s="2">
        <v>54</v>
      </c>
      <c r="E582" s="2">
        <v>50.5</v>
      </c>
    </row>
    <row r="583" spans="1:5" x14ac:dyDescent="0.2">
      <c r="A583" s="14">
        <v>42706</v>
      </c>
      <c r="B583" s="2">
        <v>0</v>
      </c>
      <c r="C583" s="2">
        <v>0</v>
      </c>
      <c r="D583" s="2">
        <v>42.5</v>
      </c>
      <c r="E583" s="2">
        <v>44.5</v>
      </c>
    </row>
    <row r="584" spans="1:5" x14ac:dyDescent="0.2">
      <c r="A584" s="14">
        <v>42707</v>
      </c>
      <c r="B584" s="2">
        <v>0</v>
      </c>
      <c r="C584" s="2">
        <v>0</v>
      </c>
      <c r="D584" s="2">
        <v>43</v>
      </c>
      <c r="E584" s="2">
        <v>40.5</v>
      </c>
    </row>
    <row r="585" spans="1:5" x14ac:dyDescent="0.2">
      <c r="A585" s="14">
        <v>42708</v>
      </c>
      <c r="B585" s="2">
        <v>0</v>
      </c>
      <c r="C585" s="2">
        <v>0</v>
      </c>
      <c r="D585" s="2">
        <v>34.5</v>
      </c>
      <c r="E585" s="2">
        <v>35</v>
      </c>
    </row>
    <row r="586" spans="1:5" x14ac:dyDescent="0.2">
      <c r="A586" s="14">
        <v>42709</v>
      </c>
      <c r="B586" s="2">
        <v>0.15</v>
      </c>
      <c r="C586" s="2">
        <v>0.09</v>
      </c>
      <c r="D586" s="2">
        <v>34</v>
      </c>
      <c r="E586" s="2">
        <v>36</v>
      </c>
    </row>
    <row r="587" spans="1:5" x14ac:dyDescent="0.2">
      <c r="A587" s="14">
        <v>42710</v>
      </c>
      <c r="B587" s="2">
        <v>0</v>
      </c>
      <c r="C587" s="2">
        <v>0.01</v>
      </c>
      <c r="D587" s="2">
        <v>36</v>
      </c>
      <c r="E587" s="2">
        <v>37.5</v>
      </c>
    </row>
    <row r="588" spans="1:5" x14ac:dyDescent="0.2">
      <c r="A588" s="14">
        <v>42711</v>
      </c>
      <c r="B588" s="2">
        <v>0.21</v>
      </c>
      <c r="C588" s="2">
        <v>0.17</v>
      </c>
      <c r="D588" s="2">
        <v>40</v>
      </c>
      <c r="E588" s="2">
        <v>40.5</v>
      </c>
    </row>
    <row r="589" spans="1:5" x14ac:dyDescent="0.2">
      <c r="A589" s="14">
        <v>42712</v>
      </c>
      <c r="B589" s="2">
        <v>0</v>
      </c>
      <c r="C589" s="2">
        <v>0</v>
      </c>
      <c r="D589" s="2">
        <v>36</v>
      </c>
      <c r="E589" s="2">
        <v>37</v>
      </c>
    </row>
    <row r="590" spans="1:5" x14ac:dyDescent="0.2">
      <c r="A590" s="14">
        <v>42713</v>
      </c>
      <c r="B590" s="2">
        <v>0</v>
      </c>
      <c r="C590" s="2">
        <v>0</v>
      </c>
      <c r="D590" s="2">
        <v>33.5</v>
      </c>
      <c r="E590" s="2">
        <v>31</v>
      </c>
    </row>
    <row r="591" spans="1:5" x14ac:dyDescent="0.2">
      <c r="A591" s="14">
        <v>42714</v>
      </c>
      <c r="B591" s="2">
        <v>0</v>
      </c>
      <c r="C591" s="2">
        <v>0</v>
      </c>
      <c r="D591" s="2">
        <v>24.5</v>
      </c>
      <c r="E591" s="2">
        <v>25</v>
      </c>
    </row>
    <row r="592" spans="1:5" x14ac:dyDescent="0.2">
      <c r="A592" s="14">
        <v>42715</v>
      </c>
      <c r="B592" s="2">
        <v>0</v>
      </c>
      <c r="C592" s="2">
        <v>7.0000000000000007E-2</v>
      </c>
      <c r="D592" s="2">
        <v>23</v>
      </c>
      <c r="E592" s="2">
        <v>24</v>
      </c>
    </row>
    <row r="593" spans="1:5" x14ac:dyDescent="0.2">
      <c r="A593" s="14">
        <v>42716</v>
      </c>
      <c r="B593" s="2">
        <v>0.7</v>
      </c>
      <c r="C593" s="2">
        <v>0.39</v>
      </c>
      <c r="D593" s="2">
        <v>37.5</v>
      </c>
      <c r="E593" s="2">
        <v>37.5</v>
      </c>
    </row>
    <row r="594" spans="1:5" x14ac:dyDescent="0.2">
      <c r="A594" s="14">
        <v>42717</v>
      </c>
      <c r="B594" s="2">
        <v>0</v>
      </c>
      <c r="C594" s="2">
        <v>0</v>
      </c>
      <c r="D594" s="2">
        <v>34</v>
      </c>
      <c r="E594" s="2">
        <v>34</v>
      </c>
    </row>
    <row r="595" spans="1:5" x14ac:dyDescent="0.2">
      <c r="A595" s="14">
        <v>42718</v>
      </c>
      <c r="B595" s="2">
        <v>0</v>
      </c>
      <c r="C595" s="2">
        <v>0</v>
      </c>
      <c r="D595" s="2">
        <v>36</v>
      </c>
      <c r="E595" s="2">
        <v>35</v>
      </c>
    </row>
    <row r="596" spans="1:5" x14ac:dyDescent="0.2">
      <c r="A596" s="14">
        <v>42719</v>
      </c>
      <c r="B596" s="2">
        <v>0</v>
      </c>
      <c r="C596" s="2">
        <v>0</v>
      </c>
      <c r="D596" s="2">
        <v>30.5</v>
      </c>
      <c r="E596" s="2">
        <v>24.5</v>
      </c>
    </row>
    <row r="597" spans="1:5" x14ac:dyDescent="0.2">
      <c r="A597" s="14">
        <v>42720</v>
      </c>
      <c r="B597" s="2">
        <v>0</v>
      </c>
      <c r="C597" s="2">
        <v>0</v>
      </c>
      <c r="D597" s="2">
        <v>15.5</v>
      </c>
      <c r="E597" s="2">
        <v>15.5</v>
      </c>
    </row>
    <row r="598" spans="1:5" x14ac:dyDescent="0.2">
      <c r="A598" s="14">
        <v>42721</v>
      </c>
      <c r="B598" s="2">
        <v>0.83</v>
      </c>
      <c r="C598" s="2">
        <v>0.56999999999999995</v>
      </c>
      <c r="D598" s="2">
        <v>24.5</v>
      </c>
      <c r="E598" s="2">
        <v>29.5</v>
      </c>
    </row>
    <row r="599" spans="1:5" x14ac:dyDescent="0.2">
      <c r="A599" s="14">
        <v>42722</v>
      </c>
      <c r="B599" s="2">
        <v>0.17</v>
      </c>
      <c r="C599" s="2">
        <v>0.12</v>
      </c>
      <c r="D599" s="2">
        <v>45.5</v>
      </c>
      <c r="E599" s="2">
        <v>45</v>
      </c>
    </row>
    <row r="600" spans="1:5" x14ac:dyDescent="0.2">
      <c r="A600" s="14">
        <v>42723</v>
      </c>
      <c r="B600" s="2">
        <v>0</v>
      </c>
      <c r="C600" s="2">
        <v>0</v>
      </c>
      <c r="D600" s="2">
        <v>39.5</v>
      </c>
      <c r="E600" s="2">
        <v>27</v>
      </c>
    </row>
    <row r="601" spans="1:5" x14ac:dyDescent="0.2">
      <c r="A601" s="14">
        <v>42724</v>
      </c>
      <c r="B601" s="2">
        <v>0</v>
      </c>
      <c r="C601" s="2">
        <v>0</v>
      </c>
      <c r="D601" s="2">
        <v>27.5</v>
      </c>
      <c r="E601" s="2">
        <v>26</v>
      </c>
    </row>
    <row r="602" spans="1:5" x14ac:dyDescent="0.2">
      <c r="A602" s="14">
        <v>42725</v>
      </c>
      <c r="B602" s="2">
        <v>0</v>
      </c>
      <c r="C602" s="2">
        <v>0</v>
      </c>
      <c r="D602" s="2">
        <v>32</v>
      </c>
      <c r="E602" s="2">
        <v>33.5</v>
      </c>
    </row>
    <row r="603" spans="1:5" x14ac:dyDescent="0.2">
      <c r="A603" s="14">
        <v>42726</v>
      </c>
      <c r="B603" s="2">
        <v>0</v>
      </c>
      <c r="C603" s="2">
        <v>0</v>
      </c>
      <c r="D603" s="2">
        <v>34</v>
      </c>
      <c r="E603" s="2">
        <v>35</v>
      </c>
    </row>
    <row r="604" spans="1:5" x14ac:dyDescent="0.2">
      <c r="A604" s="14">
        <v>42727</v>
      </c>
      <c r="B604" s="2">
        <v>0</v>
      </c>
      <c r="C604" s="2">
        <v>0</v>
      </c>
      <c r="D604" s="2">
        <v>34.5</v>
      </c>
      <c r="E604" s="2">
        <v>37</v>
      </c>
    </row>
    <row r="605" spans="1:5" x14ac:dyDescent="0.2">
      <c r="A605" s="14">
        <v>42728</v>
      </c>
      <c r="B605" s="2">
        <v>0.51</v>
      </c>
      <c r="C605" s="2">
        <v>0.42</v>
      </c>
      <c r="D605" s="2">
        <v>39</v>
      </c>
      <c r="E605" s="2">
        <v>38.5</v>
      </c>
    </row>
    <row r="606" spans="1:5" x14ac:dyDescent="0.2">
      <c r="A606" s="14">
        <v>42729</v>
      </c>
      <c r="B606" s="2">
        <v>0</v>
      </c>
      <c r="C606" s="2">
        <v>0</v>
      </c>
      <c r="D606" s="2">
        <v>37</v>
      </c>
      <c r="E606" s="2">
        <v>37.5</v>
      </c>
    </row>
    <row r="607" spans="1:5" x14ac:dyDescent="0.2">
      <c r="A607" s="14">
        <v>42730</v>
      </c>
      <c r="B607" s="2">
        <v>0</v>
      </c>
      <c r="C607" s="2">
        <v>0.1</v>
      </c>
      <c r="D607" s="2">
        <v>33</v>
      </c>
      <c r="E607" s="2">
        <v>37</v>
      </c>
    </row>
    <row r="608" spans="1:5" x14ac:dyDescent="0.2">
      <c r="A608" s="14">
        <v>42731</v>
      </c>
      <c r="B608" s="2">
        <v>0.09</v>
      </c>
      <c r="C608" s="2">
        <v>0.05</v>
      </c>
      <c r="D608" s="2">
        <v>48</v>
      </c>
      <c r="E608" s="2">
        <v>47</v>
      </c>
    </row>
    <row r="609" spans="1:5" x14ac:dyDescent="0.2">
      <c r="A609" s="14">
        <v>42732</v>
      </c>
      <c r="B609" s="2">
        <v>0</v>
      </c>
      <c r="C609" s="2">
        <v>0</v>
      </c>
      <c r="D609" s="2">
        <v>40.5</v>
      </c>
      <c r="E609" s="2">
        <v>35</v>
      </c>
    </row>
    <row r="610" spans="1:5" x14ac:dyDescent="0.2">
      <c r="A610" s="14">
        <v>42733</v>
      </c>
      <c r="B610" s="2">
        <v>0.25</v>
      </c>
      <c r="C610" s="2">
        <v>0.94</v>
      </c>
      <c r="D610" s="2">
        <v>32</v>
      </c>
      <c r="E610" s="2">
        <v>34</v>
      </c>
    </row>
    <row r="611" spans="1:5" x14ac:dyDescent="0.2">
      <c r="A611" s="14">
        <v>42734</v>
      </c>
      <c r="B611" s="2">
        <v>0.76</v>
      </c>
      <c r="C611" s="2">
        <v>0</v>
      </c>
      <c r="D611" s="2">
        <v>37.5</v>
      </c>
      <c r="E611" s="2">
        <v>36</v>
      </c>
    </row>
    <row r="612" spans="1:5" x14ac:dyDescent="0.2">
      <c r="A612" s="14">
        <v>42735</v>
      </c>
      <c r="B612" s="2">
        <v>0</v>
      </c>
      <c r="C612" s="2">
        <v>0.02</v>
      </c>
      <c r="D612" s="2">
        <v>31</v>
      </c>
      <c r="E612" s="2">
        <v>34.5</v>
      </c>
    </row>
    <row r="613" spans="1:5" x14ac:dyDescent="0.2">
      <c r="A613" s="14">
        <v>42736</v>
      </c>
      <c r="B613" s="2">
        <v>0.1</v>
      </c>
      <c r="C613" s="2">
        <v>7.0000000000000007E-2</v>
      </c>
      <c r="D613" s="2">
        <v>39.5</v>
      </c>
      <c r="E613" s="2">
        <v>36.5</v>
      </c>
    </row>
    <row r="614" spans="1:5" x14ac:dyDescent="0.2">
      <c r="A614" s="14">
        <v>42737</v>
      </c>
      <c r="B614" s="2">
        <v>0.02</v>
      </c>
      <c r="C614" s="2">
        <v>0.01</v>
      </c>
      <c r="D614" s="2">
        <v>33.5</v>
      </c>
      <c r="E614" s="2">
        <v>31</v>
      </c>
    </row>
    <row r="615" spans="1:5" x14ac:dyDescent="0.2">
      <c r="A615" s="14">
        <v>42738</v>
      </c>
      <c r="B615" s="2">
        <v>0.49</v>
      </c>
      <c r="C615" s="2">
        <v>0.92</v>
      </c>
      <c r="D615" s="2">
        <v>38.5</v>
      </c>
      <c r="E615" s="2">
        <v>41.5</v>
      </c>
    </row>
    <row r="616" spans="1:5" x14ac:dyDescent="0.2">
      <c r="A616" s="14">
        <v>42739</v>
      </c>
      <c r="B616" s="2">
        <v>0.68</v>
      </c>
      <c r="C616" s="2">
        <v>0</v>
      </c>
      <c r="D616" s="2">
        <v>43</v>
      </c>
      <c r="E616" s="2">
        <v>41.5</v>
      </c>
    </row>
    <row r="617" spans="1:5" x14ac:dyDescent="0.2">
      <c r="A617" s="14">
        <v>42740</v>
      </c>
      <c r="B617" s="2">
        <v>0</v>
      </c>
      <c r="C617" s="2">
        <v>0</v>
      </c>
      <c r="D617" s="2">
        <v>36</v>
      </c>
      <c r="E617" s="2">
        <v>30.5</v>
      </c>
    </row>
    <row r="618" spans="1:5" x14ac:dyDescent="0.2">
      <c r="A618" s="14">
        <v>42741</v>
      </c>
      <c r="B618" s="2">
        <v>0.15</v>
      </c>
      <c r="C618" s="2">
        <v>0.13</v>
      </c>
      <c r="D618" s="2">
        <v>29.5</v>
      </c>
      <c r="E618" s="2">
        <v>27</v>
      </c>
    </row>
    <row r="619" spans="1:5" x14ac:dyDescent="0.2">
      <c r="A619" s="14">
        <v>42742</v>
      </c>
      <c r="B619" s="2">
        <v>0.35</v>
      </c>
      <c r="C619" s="2">
        <v>0.55000000000000004</v>
      </c>
      <c r="D619" s="2">
        <v>22.5</v>
      </c>
      <c r="E619" s="2">
        <v>21</v>
      </c>
    </row>
    <row r="620" spans="1:5" x14ac:dyDescent="0.2">
      <c r="A620" s="14">
        <v>42743</v>
      </c>
      <c r="B620" s="2">
        <v>0.27</v>
      </c>
      <c r="C620" s="2">
        <v>0</v>
      </c>
      <c r="D620" s="2">
        <v>17</v>
      </c>
      <c r="E620" s="2">
        <v>17.5</v>
      </c>
    </row>
    <row r="621" spans="1:5" x14ac:dyDescent="0.2">
      <c r="A621" s="14">
        <v>42744</v>
      </c>
      <c r="B621" s="2">
        <v>0</v>
      </c>
      <c r="C621" s="2">
        <v>0</v>
      </c>
      <c r="D621" s="2">
        <v>11.5</v>
      </c>
      <c r="E621" s="2">
        <v>12.5</v>
      </c>
    </row>
    <row r="622" spans="1:5" x14ac:dyDescent="0.2">
      <c r="A622" s="14">
        <v>42745</v>
      </c>
      <c r="B622" s="2">
        <v>0</v>
      </c>
      <c r="C622" s="2">
        <v>0.18</v>
      </c>
      <c r="D622" s="2">
        <v>20.5</v>
      </c>
      <c r="E622" s="2">
        <v>25.5</v>
      </c>
    </row>
    <row r="623" spans="1:5" x14ac:dyDescent="0.2">
      <c r="A623" s="14">
        <v>42746</v>
      </c>
      <c r="B623" s="2">
        <v>0.3</v>
      </c>
      <c r="C623" s="2">
        <v>0.18</v>
      </c>
      <c r="D623" s="2">
        <v>46.5</v>
      </c>
      <c r="E623" s="2">
        <v>48</v>
      </c>
    </row>
    <row r="624" spans="1:5" x14ac:dyDescent="0.2">
      <c r="A624" s="14">
        <v>42747</v>
      </c>
      <c r="B624" s="2">
        <v>0.43</v>
      </c>
      <c r="C624" s="2">
        <v>0.36</v>
      </c>
      <c r="D624" s="2">
        <v>47</v>
      </c>
      <c r="E624" s="2">
        <v>52</v>
      </c>
    </row>
    <row r="625" spans="1:5" x14ac:dyDescent="0.2">
      <c r="A625" s="14">
        <v>42748</v>
      </c>
      <c r="B625" s="2">
        <v>0</v>
      </c>
      <c r="C625" s="2">
        <v>0</v>
      </c>
      <c r="D625" s="2">
        <v>48</v>
      </c>
      <c r="E625" s="2">
        <v>42.5</v>
      </c>
    </row>
    <row r="626" spans="1:5" x14ac:dyDescent="0.2">
      <c r="A626" s="14">
        <v>42749</v>
      </c>
      <c r="B626" s="2">
        <v>0</v>
      </c>
      <c r="C626" s="2">
        <v>0</v>
      </c>
      <c r="D626" s="2">
        <v>31</v>
      </c>
      <c r="E626" s="2">
        <v>25</v>
      </c>
    </row>
    <row r="627" spans="1:5" x14ac:dyDescent="0.2">
      <c r="A627" s="14">
        <v>42750</v>
      </c>
      <c r="B627" s="2">
        <v>0.05</v>
      </c>
      <c r="C627" s="2">
        <v>0</v>
      </c>
      <c r="D627" s="2">
        <v>30</v>
      </c>
      <c r="E627" s="2">
        <v>30.5</v>
      </c>
    </row>
    <row r="628" spans="1:5" x14ac:dyDescent="0.2">
      <c r="A628" s="14">
        <v>42751</v>
      </c>
      <c r="B628" s="2">
        <v>0</v>
      </c>
      <c r="C628" s="2">
        <v>0</v>
      </c>
      <c r="D628" s="2">
        <v>28</v>
      </c>
      <c r="E628" s="2">
        <v>30.5</v>
      </c>
    </row>
    <row r="629" spans="1:5" x14ac:dyDescent="0.2">
      <c r="A629" s="14">
        <v>42752</v>
      </c>
      <c r="B629" s="2">
        <v>0</v>
      </c>
      <c r="C629" s="2">
        <v>0.11</v>
      </c>
      <c r="D629" s="2">
        <v>35.5</v>
      </c>
      <c r="E629" s="2">
        <v>36</v>
      </c>
    </row>
    <row r="630" spans="1:5" x14ac:dyDescent="0.2">
      <c r="A630" s="14">
        <v>42753</v>
      </c>
      <c r="B630" s="2">
        <v>0.38</v>
      </c>
      <c r="C630" s="2">
        <v>0.2</v>
      </c>
      <c r="D630" s="2">
        <v>38.5</v>
      </c>
      <c r="E630" s="2">
        <v>38</v>
      </c>
    </row>
    <row r="631" spans="1:5" x14ac:dyDescent="0.2">
      <c r="A631" s="14">
        <v>42754</v>
      </c>
      <c r="B631" s="2">
        <v>0</v>
      </c>
      <c r="C631" s="2">
        <v>0</v>
      </c>
      <c r="D631" s="2">
        <v>41</v>
      </c>
      <c r="E631" s="2">
        <v>41</v>
      </c>
    </row>
    <row r="632" spans="1:5" x14ac:dyDescent="0.2">
      <c r="A632" s="14">
        <v>42755</v>
      </c>
      <c r="B632" s="2">
        <v>0</v>
      </c>
      <c r="C632" s="2">
        <v>0</v>
      </c>
      <c r="D632" s="2">
        <v>37.5</v>
      </c>
      <c r="E632" s="2">
        <v>36</v>
      </c>
    </row>
    <row r="633" spans="1:5" x14ac:dyDescent="0.2">
      <c r="A633" s="14">
        <v>42756</v>
      </c>
      <c r="B633" s="2">
        <v>0</v>
      </c>
      <c r="C633" s="2">
        <v>0</v>
      </c>
      <c r="D633" s="2">
        <v>46</v>
      </c>
      <c r="E633" s="2">
        <v>44.5</v>
      </c>
    </row>
    <row r="634" spans="1:5" x14ac:dyDescent="0.2">
      <c r="A634" s="14">
        <v>42757</v>
      </c>
      <c r="B634" s="2">
        <v>0</v>
      </c>
      <c r="C634" s="2">
        <v>0</v>
      </c>
      <c r="D634" s="2">
        <v>46</v>
      </c>
      <c r="E634" s="2">
        <v>43</v>
      </c>
    </row>
    <row r="635" spans="1:5" x14ac:dyDescent="0.2">
      <c r="A635" s="14">
        <v>42758</v>
      </c>
      <c r="B635" s="2">
        <v>0</v>
      </c>
      <c r="C635" s="2">
        <v>0.57999999999999996</v>
      </c>
      <c r="D635" s="2">
        <v>43</v>
      </c>
      <c r="E635" s="2">
        <v>38.5</v>
      </c>
    </row>
    <row r="636" spans="1:5" x14ac:dyDescent="0.2">
      <c r="A636" s="14">
        <v>42759</v>
      </c>
      <c r="B636" s="2">
        <v>1.92</v>
      </c>
      <c r="C636" s="2">
        <v>1.37</v>
      </c>
      <c r="D636" s="2">
        <v>39.5</v>
      </c>
      <c r="E636" s="2">
        <v>40</v>
      </c>
    </row>
    <row r="637" spans="1:5" x14ac:dyDescent="0.2">
      <c r="A637" s="14">
        <v>42760</v>
      </c>
      <c r="B637" s="2">
        <v>0.28000000000000003</v>
      </c>
      <c r="C637" s="2">
        <v>0.08</v>
      </c>
      <c r="D637" s="2">
        <v>38.5</v>
      </c>
      <c r="E637" s="2">
        <v>40.5</v>
      </c>
    </row>
    <row r="638" spans="1:5" x14ac:dyDescent="0.2">
      <c r="A638" s="14">
        <v>42761</v>
      </c>
      <c r="B638" s="2">
        <v>0.08</v>
      </c>
      <c r="C638" s="2">
        <v>0.06</v>
      </c>
      <c r="D638" s="2">
        <v>39</v>
      </c>
      <c r="E638" s="2">
        <v>43.5</v>
      </c>
    </row>
    <row r="639" spans="1:5" x14ac:dyDescent="0.2">
      <c r="A639" s="14">
        <v>42762</v>
      </c>
      <c r="B639" s="2">
        <v>0</v>
      </c>
      <c r="C639" s="2">
        <v>0</v>
      </c>
      <c r="D639" s="2">
        <v>41.5</v>
      </c>
      <c r="E639" s="2">
        <v>40</v>
      </c>
    </row>
    <row r="640" spans="1:5" x14ac:dyDescent="0.2">
      <c r="A640" s="14">
        <v>42763</v>
      </c>
      <c r="B640" s="2">
        <v>0</v>
      </c>
      <c r="C640" s="2">
        <v>0</v>
      </c>
      <c r="D640" s="2">
        <v>37.5</v>
      </c>
      <c r="E640" s="2">
        <v>35.5</v>
      </c>
    </row>
    <row r="641" spans="1:5" x14ac:dyDescent="0.2">
      <c r="A641" s="14">
        <v>42764</v>
      </c>
      <c r="B641" s="2">
        <v>0</v>
      </c>
      <c r="C641" s="2">
        <v>0</v>
      </c>
      <c r="D641" s="2">
        <v>35</v>
      </c>
      <c r="E641" s="2">
        <v>35.5</v>
      </c>
    </row>
    <row r="642" spans="1:5" x14ac:dyDescent="0.2">
      <c r="A642" s="14">
        <v>42765</v>
      </c>
      <c r="B642" s="2">
        <v>0</v>
      </c>
      <c r="C642" s="2">
        <v>0</v>
      </c>
      <c r="D642" s="2">
        <v>31</v>
      </c>
      <c r="E642" s="2">
        <v>28.5</v>
      </c>
    </row>
    <row r="643" spans="1:5" x14ac:dyDescent="0.2">
      <c r="A643" s="14">
        <v>42766</v>
      </c>
      <c r="B643" s="2">
        <v>0.11</v>
      </c>
      <c r="C643" s="2">
        <v>0.16</v>
      </c>
      <c r="D643" s="2">
        <v>24.5</v>
      </c>
      <c r="E643" s="2">
        <v>24</v>
      </c>
    </row>
    <row r="644" spans="1:5" x14ac:dyDescent="0.2">
      <c r="A644" s="14">
        <v>42767</v>
      </c>
      <c r="B644" s="2">
        <v>7.0000000000000007E-2</v>
      </c>
      <c r="C644" s="2">
        <v>0.01</v>
      </c>
      <c r="D644" s="2">
        <v>31</v>
      </c>
      <c r="E644" s="2">
        <v>33</v>
      </c>
    </row>
    <row r="645" spans="1:5" x14ac:dyDescent="0.2">
      <c r="A645" s="14">
        <v>42768</v>
      </c>
      <c r="B645" s="2">
        <v>0</v>
      </c>
      <c r="C645" s="2">
        <v>0</v>
      </c>
      <c r="D645" s="2">
        <v>32.5</v>
      </c>
      <c r="E645" s="2">
        <v>31</v>
      </c>
    </row>
    <row r="646" spans="1:5" x14ac:dyDescent="0.2">
      <c r="A646" s="14">
        <v>42769</v>
      </c>
      <c r="B646" s="2">
        <v>0</v>
      </c>
      <c r="C646" s="2">
        <v>0</v>
      </c>
      <c r="D646" s="2">
        <v>27.5</v>
      </c>
      <c r="E646" s="2">
        <v>27</v>
      </c>
    </row>
    <row r="647" spans="1:5" x14ac:dyDescent="0.2">
      <c r="A647" s="14">
        <v>42770</v>
      </c>
      <c r="B647" s="2">
        <v>0</v>
      </c>
      <c r="C647" s="2">
        <v>0</v>
      </c>
      <c r="D647" s="2">
        <v>26.5</v>
      </c>
      <c r="E647" s="2">
        <v>26.5</v>
      </c>
    </row>
    <row r="648" spans="1:5" x14ac:dyDescent="0.2">
      <c r="A648" s="14">
        <v>42771</v>
      </c>
      <c r="B648" s="2">
        <v>0</v>
      </c>
      <c r="C648" s="2">
        <v>0</v>
      </c>
      <c r="D648" s="2">
        <v>33.5</v>
      </c>
      <c r="E648" s="2">
        <v>34.5</v>
      </c>
    </row>
    <row r="649" spans="1:5" x14ac:dyDescent="0.2">
      <c r="A649" s="14">
        <v>42772</v>
      </c>
      <c r="B649" s="2">
        <v>0</v>
      </c>
      <c r="C649" s="2">
        <v>0</v>
      </c>
      <c r="D649" s="2">
        <v>35</v>
      </c>
      <c r="E649" s="2">
        <v>33.5</v>
      </c>
    </row>
    <row r="650" spans="1:5" x14ac:dyDescent="0.2">
      <c r="A650" s="14">
        <v>42773</v>
      </c>
      <c r="B650" s="2">
        <v>0.18</v>
      </c>
      <c r="C650" s="2">
        <v>0.18</v>
      </c>
      <c r="D650" s="2">
        <v>33</v>
      </c>
      <c r="E650" s="2">
        <v>33.5</v>
      </c>
    </row>
    <row r="651" spans="1:5" x14ac:dyDescent="0.2">
      <c r="A651" s="14">
        <v>42774</v>
      </c>
      <c r="B651" s="2">
        <v>0.03</v>
      </c>
      <c r="C651" s="2">
        <v>0</v>
      </c>
      <c r="D651" s="2">
        <v>47</v>
      </c>
      <c r="E651" s="2">
        <v>45.5</v>
      </c>
    </row>
    <row r="652" spans="1:5" x14ac:dyDescent="0.2">
      <c r="A652" s="14">
        <v>42775</v>
      </c>
      <c r="B652" s="2">
        <v>1.46</v>
      </c>
      <c r="C652" s="2">
        <v>1.04</v>
      </c>
      <c r="D652" s="2">
        <v>38.5</v>
      </c>
      <c r="E652" s="2">
        <v>26</v>
      </c>
    </row>
    <row r="653" spans="1:5" x14ac:dyDescent="0.2">
      <c r="A653" s="14">
        <v>42776</v>
      </c>
      <c r="B653" s="2">
        <v>0</v>
      </c>
      <c r="C653" s="2">
        <v>0.03</v>
      </c>
      <c r="D653" s="2">
        <v>16.5</v>
      </c>
      <c r="E653" s="2">
        <v>17.5</v>
      </c>
    </row>
    <row r="654" spans="1:5" x14ac:dyDescent="0.2">
      <c r="A654" s="14">
        <v>42777</v>
      </c>
      <c r="B654" s="2">
        <v>0.1</v>
      </c>
      <c r="C654" s="2">
        <v>0.1</v>
      </c>
      <c r="D654" s="2">
        <v>27.5</v>
      </c>
      <c r="E654" s="2">
        <v>24</v>
      </c>
    </row>
    <row r="655" spans="1:5" x14ac:dyDescent="0.2">
      <c r="A655" s="14">
        <v>42778</v>
      </c>
      <c r="B655" s="2">
        <v>0.31</v>
      </c>
      <c r="C655" s="2">
        <v>0.61</v>
      </c>
      <c r="D655" s="2">
        <v>29</v>
      </c>
      <c r="E655" s="2">
        <v>27</v>
      </c>
    </row>
    <row r="656" spans="1:5" x14ac:dyDescent="0.2">
      <c r="A656" s="14">
        <v>42779</v>
      </c>
      <c r="B656" s="2">
        <v>0.26</v>
      </c>
      <c r="C656" s="2">
        <v>0.01</v>
      </c>
      <c r="D656" s="2">
        <v>34</v>
      </c>
      <c r="E656" s="2">
        <v>30.5</v>
      </c>
    </row>
    <row r="657" spans="1:5" x14ac:dyDescent="0.2">
      <c r="A657" s="14">
        <v>42780</v>
      </c>
      <c r="B657" s="2">
        <v>0</v>
      </c>
      <c r="C657" s="2">
        <v>0</v>
      </c>
      <c r="D657" s="2">
        <v>27.5</v>
      </c>
      <c r="E657" s="2">
        <v>29</v>
      </c>
    </row>
    <row r="658" spans="1:5" x14ac:dyDescent="0.2">
      <c r="A658" s="14">
        <v>42781</v>
      </c>
      <c r="B658" s="2">
        <v>0.04</v>
      </c>
      <c r="C658" s="2">
        <v>0.09</v>
      </c>
      <c r="D658" s="2">
        <v>29</v>
      </c>
      <c r="E658" s="2">
        <v>30.5</v>
      </c>
    </row>
    <row r="659" spans="1:5" x14ac:dyDescent="0.2">
      <c r="A659" s="14">
        <v>42782</v>
      </c>
      <c r="B659" s="2">
        <v>0</v>
      </c>
      <c r="C659" s="2">
        <v>0</v>
      </c>
      <c r="D659" s="2">
        <v>36</v>
      </c>
      <c r="E659" s="2">
        <v>31</v>
      </c>
    </row>
    <row r="660" spans="1:5" x14ac:dyDescent="0.2">
      <c r="A660" s="14">
        <v>42783</v>
      </c>
      <c r="B660" s="2">
        <v>0</v>
      </c>
      <c r="C660" s="2">
        <v>0</v>
      </c>
      <c r="D660" s="2">
        <v>32</v>
      </c>
      <c r="E660" s="2">
        <v>31.5</v>
      </c>
    </row>
    <row r="661" spans="1:5" x14ac:dyDescent="0.2">
      <c r="A661" s="14">
        <v>42784</v>
      </c>
      <c r="B661" s="2">
        <v>0</v>
      </c>
      <c r="C661" s="2">
        <v>0</v>
      </c>
      <c r="D661" s="2">
        <v>33.5</v>
      </c>
      <c r="E661" s="2">
        <v>34.5</v>
      </c>
    </row>
    <row r="662" spans="1:5" x14ac:dyDescent="0.2">
      <c r="A662" s="14">
        <v>42785</v>
      </c>
      <c r="B662" s="2">
        <v>0</v>
      </c>
      <c r="C662" s="2">
        <v>0</v>
      </c>
      <c r="D662" s="2">
        <v>45</v>
      </c>
      <c r="E662" s="2">
        <v>49.5</v>
      </c>
    </row>
    <row r="663" spans="1:5" x14ac:dyDescent="0.2">
      <c r="A663" s="14">
        <v>42786</v>
      </c>
      <c r="B663" s="2">
        <v>0</v>
      </c>
      <c r="C663" s="2">
        <v>0</v>
      </c>
      <c r="D663" s="2">
        <v>45</v>
      </c>
      <c r="E663" s="2">
        <v>40</v>
      </c>
    </row>
    <row r="664" spans="1:5" x14ac:dyDescent="0.2">
      <c r="A664" s="14">
        <v>42787</v>
      </c>
      <c r="B664" s="2">
        <v>0</v>
      </c>
      <c r="C664" s="2">
        <v>0</v>
      </c>
      <c r="D664" s="2">
        <v>34.5</v>
      </c>
      <c r="E664" s="2">
        <v>35.5</v>
      </c>
    </row>
    <row r="665" spans="1:5" x14ac:dyDescent="0.2">
      <c r="A665" s="14">
        <v>42788</v>
      </c>
      <c r="B665" s="2">
        <v>0</v>
      </c>
      <c r="C665" s="2">
        <v>0</v>
      </c>
      <c r="D665" s="2">
        <v>47</v>
      </c>
      <c r="E665" s="2">
        <v>46</v>
      </c>
    </row>
    <row r="666" spans="1:5" x14ac:dyDescent="0.2">
      <c r="A666" s="14">
        <v>42789</v>
      </c>
      <c r="B666" s="2">
        <v>0</v>
      </c>
      <c r="C666" s="2">
        <v>0</v>
      </c>
      <c r="D666" s="2">
        <v>48</v>
      </c>
      <c r="E666" s="2">
        <v>50.5</v>
      </c>
    </row>
    <row r="667" spans="1:5" x14ac:dyDescent="0.2">
      <c r="A667" s="14">
        <v>42790</v>
      </c>
      <c r="B667" s="2">
        <v>0</v>
      </c>
      <c r="C667" s="2">
        <v>0</v>
      </c>
      <c r="D667" s="2">
        <v>54.5</v>
      </c>
      <c r="E667" s="2">
        <v>58</v>
      </c>
    </row>
    <row r="668" spans="1:5" x14ac:dyDescent="0.2">
      <c r="A668" s="14">
        <v>42791</v>
      </c>
      <c r="B668" s="2">
        <v>0</v>
      </c>
      <c r="C668" s="2">
        <v>0.13</v>
      </c>
      <c r="D668" s="2">
        <v>51.5</v>
      </c>
      <c r="E668" s="2">
        <v>55</v>
      </c>
    </row>
    <row r="669" spans="1:5" x14ac:dyDescent="0.2">
      <c r="A669" s="14">
        <v>42792</v>
      </c>
      <c r="B669" s="2">
        <v>0.08</v>
      </c>
      <c r="C669" s="2">
        <v>0</v>
      </c>
      <c r="D669" s="2">
        <v>46.5</v>
      </c>
      <c r="E669" s="2">
        <v>38</v>
      </c>
    </row>
    <row r="670" spans="1:5" x14ac:dyDescent="0.2">
      <c r="A670" s="14">
        <v>42793</v>
      </c>
      <c r="B670" s="2">
        <v>0</v>
      </c>
      <c r="C670" s="2">
        <v>0</v>
      </c>
      <c r="D670" s="2">
        <v>36</v>
      </c>
      <c r="E670" s="2">
        <v>39</v>
      </c>
    </row>
    <row r="671" spans="1:5" x14ac:dyDescent="0.2">
      <c r="A671" s="14">
        <v>42794</v>
      </c>
      <c r="B671" s="2">
        <v>0</v>
      </c>
      <c r="C671" s="2">
        <v>0.02</v>
      </c>
      <c r="D671" s="2">
        <v>40</v>
      </c>
      <c r="E671" s="2">
        <v>41.5</v>
      </c>
    </row>
    <row r="672" spans="1:5" x14ac:dyDescent="0.2">
      <c r="A672" s="14">
        <v>42795</v>
      </c>
      <c r="B672" s="2">
        <v>0.2</v>
      </c>
      <c r="C672" s="2">
        <v>0.05</v>
      </c>
      <c r="D672" s="2">
        <v>48.5</v>
      </c>
      <c r="E672" s="2">
        <v>46</v>
      </c>
    </row>
    <row r="673" spans="1:5" x14ac:dyDescent="0.2">
      <c r="A673" s="14">
        <v>42796</v>
      </c>
      <c r="B673" s="2">
        <v>0</v>
      </c>
      <c r="C673" s="2">
        <v>7.0000000000000007E-2</v>
      </c>
      <c r="D673" s="2">
        <v>47.5</v>
      </c>
      <c r="E673" s="2">
        <v>52.5</v>
      </c>
    </row>
    <row r="674" spans="1:5" x14ac:dyDescent="0.2">
      <c r="A674" s="14">
        <v>42797</v>
      </c>
      <c r="B674" s="2">
        <v>0</v>
      </c>
      <c r="C674" s="2">
        <v>0</v>
      </c>
      <c r="D674" s="2">
        <v>32.5</v>
      </c>
      <c r="E674" s="2">
        <v>37.5</v>
      </c>
    </row>
    <row r="675" spans="1:5" x14ac:dyDescent="0.2">
      <c r="A675" s="14">
        <v>42798</v>
      </c>
      <c r="B675" s="2">
        <v>0</v>
      </c>
      <c r="C675" s="2">
        <v>0</v>
      </c>
      <c r="D675" s="2">
        <v>27</v>
      </c>
      <c r="E675" s="2">
        <v>25</v>
      </c>
    </row>
    <row r="676" spans="1:5" x14ac:dyDescent="0.2">
      <c r="A676" s="14">
        <v>42799</v>
      </c>
      <c r="B676" s="2">
        <v>0</v>
      </c>
      <c r="C676" s="2">
        <v>0</v>
      </c>
      <c r="D676" s="2">
        <v>22</v>
      </c>
      <c r="E676" s="2">
        <v>17</v>
      </c>
    </row>
    <row r="677" spans="1:5" x14ac:dyDescent="0.2">
      <c r="A677" s="14">
        <v>42800</v>
      </c>
      <c r="B677" s="2">
        <v>0</v>
      </c>
      <c r="C677" s="2">
        <v>0</v>
      </c>
      <c r="D677" s="2">
        <v>23.5</v>
      </c>
      <c r="E677" s="2">
        <v>21.5</v>
      </c>
    </row>
    <row r="678" spans="1:5" x14ac:dyDescent="0.2">
      <c r="A678" s="14">
        <v>42801</v>
      </c>
      <c r="B678" s="2">
        <v>0.05</v>
      </c>
      <c r="C678" s="2">
        <v>0</v>
      </c>
      <c r="D678" s="2">
        <v>34.5</v>
      </c>
      <c r="E678" s="2">
        <v>26</v>
      </c>
    </row>
    <row r="679" spans="1:5" x14ac:dyDescent="0.2">
      <c r="A679" s="14">
        <v>42802</v>
      </c>
      <c r="B679" s="2">
        <v>0.28000000000000003</v>
      </c>
      <c r="C679" s="2">
        <v>0.08</v>
      </c>
      <c r="D679" s="2">
        <v>52</v>
      </c>
      <c r="E679" s="2">
        <v>42</v>
      </c>
    </row>
    <row r="680" spans="1:5" x14ac:dyDescent="0.2">
      <c r="A680" s="14">
        <v>42803</v>
      </c>
      <c r="B680" s="2">
        <v>0</v>
      </c>
      <c r="C680" s="2">
        <v>0.02</v>
      </c>
      <c r="D680" s="2">
        <v>47.5</v>
      </c>
      <c r="E680" s="2">
        <v>46</v>
      </c>
    </row>
    <row r="681" spans="1:5" x14ac:dyDescent="0.2">
      <c r="A681" s="14">
        <v>42804</v>
      </c>
      <c r="B681" s="2">
        <v>0.4</v>
      </c>
      <c r="C681" s="2">
        <v>0.09</v>
      </c>
      <c r="D681" s="2">
        <v>43</v>
      </c>
      <c r="E681" s="2">
        <v>43.5</v>
      </c>
    </row>
    <row r="682" spans="1:5" x14ac:dyDescent="0.2">
      <c r="A682" s="14">
        <v>42805</v>
      </c>
      <c r="B682" s="2">
        <v>0</v>
      </c>
      <c r="C682" s="2">
        <v>0.27</v>
      </c>
      <c r="D682" s="2">
        <v>23</v>
      </c>
      <c r="E682" s="2">
        <v>22</v>
      </c>
    </row>
    <row r="683" spans="1:5" x14ac:dyDescent="0.2">
      <c r="A683" s="14">
        <v>42806</v>
      </c>
      <c r="B683" s="2">
        <v>0</v>
      </c>
      <c r="C683" s="2">
        <v>0</v>
      </c>
      <c r="D683" s="2">
        <v>19</v>
      </c>
      <c r="E683" s="2">
        <v>17</v>
      </c>
    </row>
    <row r="684" spans="1:5" x14ac:dyDescent="0.2">
      <c r="A684" s="14">
        <v>42807</v>
      </c>
      <c r="B684" s="2">
        <v>0</v>
      </c>
      <c r="C684" s="2">
        <v>0</v>
      </c>
      <c r="D684" s="2">
        <v>20</v>
      </c>
      <c r="E684" s="2">
        <v>19</v>
      </c>
    </row>
    <row r="685" spans="1:5" x14ac:dyDescent="0.2">
      <c r="A685" s="14">
        <v>42808</v>
      </c>
      <c r="B685" s="2">
        <v>2.42</v>
      </c>
      <c r="C685" s="2">
        <v>0.04</v>
      </c>
      <c r="D685" s="2">
        <v>30.5</v>
      </c>
      <c r="E685" s="2">
        <v>24</v>
      </c>
    </row>
    <row r="686" spans="1:5" x14ac:dyDescent="0.2">
      <c r="A686" s="14">
        <v>42809</v>
      </c>
      <c r="B686" s="2">
        <v>7.0000000000000007E-2</v>
      </c>
      <c r="C686" s="2">
        <v>1.43</v>
      </c>
      <c r="D686" s="2">
        <v>31.5</v>
      </c>
      <c r="E686" s="2">
        <v>25</v>
      </c>
    </row>
    <row r="687" spans="1:5" x14ac:dyDescent="0.2">
      <c r="A687" s="14">
        <v>42810</v>
      </c>
      <c r="B687" s="2">
        <v>0</v>
      </c>
      <c r="C687" s="2">
        <v>0</v>
      </c>
      <c r="D687" s="2">
        <v>28</v>
      </c>
      <c r="E687" s="2">
        <v>22.5</v>
      </c>
    </row>
    <row r="688" spans="1:5" x14ac:dyDescent="0.2">
      <c r="A688" s="14">
        <v>42811</v>
      </c>
      <c r="B688" s="2">
        <v>0</v>
      </c>
      <c r="C688" s="2">
        <v>0</v>
      </c>
      <c r="D688" s="2">
        <v>32.5</v>
      </c>
      <c r="E688" s="2">
        <v>29</v>
      </c>
    </row>
    <row r="689" spans="1:5" x14ac:dyDescent="0.2">
      <c r="A689" s="14">
        <v>42812</v>
      </c>
      <c r="B689" s="2">
        <v>0</v>
      </c>
      <c r="C689" s="2">
        <v>0</v>
      </c>
      <c r="D689" s="2">
        <v>31</v>
      </c>
      <c r="E689" s="2">
        <v>30.5</v>
      </c>
    </row>
    <row r="690" spans="1:5" x14ac:dyDescent="0.2">
      <c r="A690" s="14">
        <v>42813</v>
      </c>
      <c r="B690" s="2">
        <v>0</v>
      </c>
      <c r="C690" s="2">
        <v>0</v>
      </c>
      <c r="D690" s="2">
        <v>37</v>
      </c>
      <c r="E690" s="2">
        <v>31.5</v>
      </c>
    </row>
    <row r="691" spans="1:5" x14ac:dyDescent="0.2">
      <c r="A691" s="14">
        <v>42814</v>
      </c>
      <c r="B691" s="2">
        <v>0</v>
      </c>
      <c r="C691" s="2">
        <v>0</v>
      </c>
      <c r="D691" s="2">
        <v>42.5</v>
      </c>
      <c r="E691" s="2">
        <v>35.5</v>
      </c>
    </row>
    <row r="692" spans="1:5" x14ac:dyDescent="0.2">
      <c r="A692" s="14">
        <v>42815</v>
      </c>
      <c r="B692" s="2">
        <v>0</v>
      </c>
      <c r="C692" s="2">
        <v>0</v>
      </c>
      <c r="D692" s="2">
        <v>41</v>
      </c>
      <c r="E692" s="2">
        <v>41.5</v>
      </c>
    </row>
    <row r="693" spans="1:5" x14ac:dyDescent="0.2">
      <c r="A693" s="14">
        <v>42816</v>
      </c>
      <c r="B693" s="2">
        <v>0</v>
      </c>
      <c r="C693" s="2">
        <v>0</v>
      </c>
      <c r="D693" s="2">
        <v>40</v>
      </c>
      <c r="E693" s="2">
        <v>43.5</v>
      </c>
    </row>
    <row r="694" spans="1:5" x14ac:dyDescent="0.2">
      <c r="A694" s="14">
        <v>42817</v>
      </c>
      <c r="B694" s="2">
        <v>0</v>
      </c>
      <c r="C694" s="2">
        <v>0</v>
      </c>
      <c r="D694" s="2">
        <v>27.5</v>
      </c>
      <c r="E694" s="2">
        <v>28</v>
      </c>
    </row>
    <row r="695" spans="1:5" x14ac:dyDescent="0.2">
      <c r="A695" s="14">
        <v>42818</v>
      </c>
      <c r="B695" s="2">
        <v>0</v>
      </c>
      <c r="C695" s="2">
        <v>0</v>
      </c>
      <c r="D695" s="2">
        <v>31.5</v>
      </c>
      <c r="E695" s="2">
        <v>28.5</v>
      </c>
    </row>
    <row r="696" spans="1:5" x14ac:dyDescent="0.2">
      <c r="A696" s="14">
        <v>42819</v>
      </c>
      <c r="B696" s="2">
        <v>0</v>
      </c>
      <c r="C696" s="2">
        <v>0</v>
      </c>
      <c r="D696" s="2">
        <v>44</v>
      </c>
      <c r="E696" s="2">
        <v>34</v>
      </c>
    </row>
    <row r="697" spans="1:5" x14ac:dyDescent="0.2">
      <c r="A697" s="14">
        <v>42820</v>
      </c>
      <c r="B697" s="2">
        <v>0</v>
      </c>
      <c r="C697" s="2">
        <v>0.01</v>
      </c>
      <c r="D697" s="2">
        <v>35.5</v>
      </c>
      <c r="E697" s="2">
        <v>39</v>
      </c>
    </row>
    <row r="698" spans="1:5" x14ac:dyDescent="0.2">
      <c r="A698" s="14">
        <v>42821</v>
      </c>
      <c r="B698" s="2">
        <v>0.25</v>
      </c>
      <c r="C698" s="2">
        <v>0.01</v>
      </c>
      <c r="D698" s="2">
        <v>42.5</v>
      </c>
      <c r="E698" s="2">
        <v>36.5</v>
      </c>
    </row>
    <row r="699" spans="1:5" x14ac:dyDescent="0.2">
      <c r="A699" s="14">
        <v>42822</v>
      </c>
      <c r="B699" s="2">
        <v>0.1</v>
      </c>
      <c r="C699" s="2">
        <v>0.42</v>
      </c>
      <c r="D699" s="2">
        <v>44.5</v>
      </c>
      <c r="E699" s="2">
        <v>43</v>
      </c>
    </row>
    <row r="700" spans="1:5" x14ac:dyDescent="0.2">
      <c r="A700" s="14">
        <v>42823</v>
      </c>
      <c r="B700" s="2">
        <v>0.65</v>
      </c>
      <c r="C700" s="2">
        <v>0.51</v>
      </c>
      <c r="D700" s="2">
        <v>46.5</v>
      </c>
      <c r="E700" s="2">
        <v>40.5</v>
      </c>
    </row>
    <row r="701" spans="1:5" x14ac:dyDescent="0.2">
      <c r="A701" s="14">
        <v>42824</v>
      </c>
      <c r="B701" s="2">
        <v>0</v>
      </c>
      <c r="C701" s="2">
        <v>0</v>
      </c>
      <c r="D701" s="2">
        <v>40</v>
      </c>
      <c r="E701" s="2">
        <v>41</v>
      </c>
    </row>
    <row r="702" spans="1:5" x14ac:dyDescent="0.2">
      <c r="A702" s="14">
        <v>42825</v>
      </c>
      <c r="B702" s="2">
        <v>0.18</v>
      </c>
      <c r="C702" s="2">
        <v>0</v>
      </c>
      <c r="D702" s="2">
        <v>41</v>
      </c>
      <c r="E702" s="2">
        <v>43</v>
      </c>
    </row>
    <row r="703" spans="1:5" x14ac:dyDescent="0.2">
      <c r="A703" s="14">
        <v>42826</v>
      </c>
      <c r="B703" s="2">
        <v>1.89</v>
      </c>
      <c r="C703" s="2">
        <v>1.49</v>
      </c>
      <c r="D703" s="2">
        <v>37</v>
      </c>
      <c r="E703" s="2">
        <v>36.5</v>
      </c>
    </row>
    <row r="704" spans="1:5" x14ac:dyDescent="0.2">
      <c r="A704" s="14">
        <v>42827</v>
      </c>
      <c r="B704" s="2">
        <v>0</v>
      </c>
      <c r="C704" s="2">
        <v>0.53</v>
      </c>
      <c r="D704" s="2">
        <v>46.5</v>
      </c>
      <c r="E704" s="2">
        <v>36</v>
      </c>
    </row>
    <row r="705" spans="1:9" x14ac:dyDescent="0.2">
      <c r="A705" s="14">
        <v>42828</v>
      </c>
      <c r="B705" s="2">
        <v>0</v>
      </c>
      <c r="C705" s="2">
        <v>0</v>
      </c>
      <c r="D705" s="2">
        <v>45</v>
      </c>
      <c r="E705" s="2">
        <v>45.5</v>
      </c>
    </row>
    <row r="706" spans="1:9" x14ac:dyDescent="0.2">
      <c r="A706" s="14">
        <v>42829</v>
      </c>
      <c r="B706" s="2">
        <v>1.85</v>
      </c>
      <c r="C706" s="2">
        <v>0.22</v>
      </c>
      <c r="D706" s="2">
        <v>47</v>
      </c>
      <c r="E706" s="2">
        <v>47</v>
      </c>
    </row>
    <row r="707" spans="1:9" x14ac:dyDescent="0.2">
      <c r="A707" s="14">
        <v>42830</v>
      </c>
      <c r="B707" s="2">
        <v>0.09</v>
      </c>
      <c r="C707" s="2">
        <v>0.89</v>
      </c>
      <c r="D707" s="2">
        <v>46</v>
      </c>
      <c r="E707" s="2">
        <v>40.5</v>
      </c>
    </row>
    <row r="708" spans="1:9" x14ac:dyDescent="0.2">
      <c r="A708" s="14">
        <v>42831</v>
      </c>
      <c r="B708" s="2">
        <v>0.6</v>
      </c>
      <c r="C708" s="2">
        <v>0.01</v>
      </c>
      <c r="D708" s="2">
        <v>43</v>
      </c>
      <c r="E708" s="2">
        <v>43</v>
      </c>
    </row>
    <row r="709" spans="1:9" x14ac:dyDescent="0.2">
      <c r="A709" s="14">
        <v>42832</v>
      </c>
      <c r="B709" s="2">
        <v>0.19</v>
      </c>
      <c r="C709" s="2">
        <v>1.1100000000000001</v>
      </c>
      <c r="D709" s="2">
        <v>49.5</v>
      </c>
      <c r="E709" s="2">
        <v>47.5</v>
      </c>
      <c r="I709" s="14"/>
    </row>
    <row r="710" spans="1:9" x14ac:dyDescent="0.2">
      <c r="A710" s="14">
        <v>42833</v>
      </c>
      <c r="B710" s="2">
        <v>0</v>
      </c>
      <c r="C710" s="2">
        <v>0.01</v>
      </c>
      <c r="D710" s="2">
        <v>43.5</v>
      </c>
      <c r="E710" s="2">
        <v>46.5</v>
      </c>
      <c r="I710" s="14"/>
    </row>
    <row r="711" spans="1:9" x14ac:dyDescent="0.2">
      <c r="A711" s="14">
        <v>42834</v>
      </c>
      <c r="B711" s="2">
        <v>0</v>
      </c>
      <c r="C711" s="2">
        <v>0</v>
      </c>
      <c r="D711" s="2">
        <v>50.5</v>
      </c>
      <c r="E711" s="2">
        <v>43.5</v>
      </c>
      <c r="I711" s="14"/>
    </row>
    <row r="712" spans="1:9" x14ac:dyDescent="0.2">
      <c r="A712" s="14">
        <v>42835</v>
      </c>
      <c r="B712" s="2">
        <v>0</v>
      </c>
      <c r="C712" s="2">
        <v>0</v>
      </c>
      <c r="D712" s="2">
        <v>50.5</v>
      </c>
      <c r="E712" s="2">
        <v>52.5</v>
      </c>
      <c r="I712" s="14"/>
    </row>
    <row r="713" spans="1:9" x14ac:dyDescent="0.2">
      <c r="A713" s="14">
        <v>42836</v>
      </c>
      <c r="B713" s="2">
        <v>0</v>
      </c>
      <c r="C713" s="2">
        <v>0</v>
      </c>
      <c r="D713" s="2">
        <v>59</v>
      </c>
      <c r="E713" s="2">
        <v>60.5</v>
      </c>
      <c r="I713" s="14"/>
    </row>
    <row r="714" spans="1:9" x14ac:dyDescent="0.2">
      <c r="A714" s="14">
        <v>42837</v>
      </c>
      <c r="B714" s="2">
        <v>0</v>
      </c>
      <c r="C714" s="2">
        <v>0</v>
      </c>
      <c r="D714" s="2">
        <v>58</v>
      </c>
      <c r="E714" s="2">
        <v>66.5</v>
      </c>
      <c r="I714" s="14"/>
    </row>
    <row r="715" spans="1:9" x14ac:dyDescent="0.2">
      <c r="A715" s="14">
        <v>42838</v>
      </c>
      <c r="B715" s="2">
        <v>0</v>
      </c>
      <c r="C715" s="2">
        <v>0</v>
      </c>
      <c r="D715" s="2">
        <v>55.5</v>
      </c>
      <c r="E715" s="2">
        <v>58.5</v>
      </c>
    </row>
    <row r="716" spans="1:9" x14ac:dyDescent="0.2">
      <c r="A716" s="14">
        <v>42839</v>
      </c>
      <c r="B716" s="2">
        <v>0</v>
      </c>
      <c r="C716" s="2">
        <v>0</v>
      </c>
      <c r="D716" s="2">
        <v>47.5</v>
      </c>
      <c r="E716" s="2">
        <v>47</v>
      </c>
    </row>
    <row r="717" spans="1:9" x14ac:dyDescent="0.2">
      <c r="A717" s="14">
        <v>42840</v>
      </c>
      <c r="B717" s="2">
        <v>0</v>
      </c>
      <c r="C717" s="2">
        <v>0</v>
      </c>
      <c r="D717" s="2">
        <v>48</v>
      </c>
      <c r="E717" s="2">
        <v>50.5</v>
      </c>
    </row>
    <row r="718" spans="1:9" x14ac:dyDescent="0.2">
      <c r="A718" s="14">
        <v>42841</v>
      </c>
      <c r="B718" s="2">
        <v>0</v>
      </c>
      <c r="C718" s="2">
        <v>0.01</v>
      </c>
      <c r="D718" s="2">
        <v>65.5</v>
      </c>
      <c r="E718" s="2">
        <v>53</v>
      </c>
    </row>
    <row r="719" spans="1:9" x14ac:dyDescent="0.2">
      <c r="A719" s="14">
        <v>42842</v>
      </c>
      <c r="B719" s="2">
        <v>0.08</v>
      </c>
      <c r="C719" s="2">
        <v>0.03</v>
      </c>
      <c r="D719" s="2">
        <v>66.5</v>
      </c>
      <c r="E719" s="2">
        <v>72</v>
      </c>
    </row>
    <row r="720" spans="1:9" x14ac:dyDescent="0.2">
      <c r="A720" s="14">
        <v>42843</v>
      </c>
      <c r="B720" s="2">
        <v>0</v>
      </c>
      <c r="C720" s="2">
        <v>0</v>
      </c>
      <c r="D720" s="2">
        <v>57.5</v>
      </c>
      <c r="E720" s="2">
        <v>62</v>
      </c>
    </row>
    <row r="721" spans="1:5" x14ac:dyDescent="0.2">
      <c r="A721" s="14">
        <v>42844</v>
      </c>
      <c r="B721" s="2">
        <v>0</v>
      </c>
      <c r="C721" s="2">
        <v>0</v>
      </c>
      <c r="D721" s="2">
        <v>45</v>
      </c>
      <c r="E721" s="2">
        <v>48.5</v>
      </c>
    </row>
    <row r="722" spans="1:5" x14ac:dyDescent="0.2">
      <c r="A722" s="14">
        <v>42845</v>
      </c>
      <c r="B722" s="2">
        <v>0.16</v>
      </c>
      <c r="C722" s="2">
        <v>7.0000000000000007E-2</v>
      </c>
      <c r="D722" s="2">
        <v>53</v>
      </c>
      <c r="E722" s="2">
        <v>46</v>
      </c>
    </row>
    <row r="723" spans="1:5" x14ac:dyDescent="0.2">
      <c r="A723" s="14">
        <v>42846</v>
      </c>
      <c r="B723" s="2">
        <v>0.5</v>
      </c>
      <c r="C723" s="2">
        <v>0.08</v>
      </c>
      <c r="D723" s="2">
        <v>53.5</v>
      </c>
      <c r="E723" s="2">
        <v>56</v>
      </c>
    </row>
    <row r="724" spans="1:5" x14ac:dyDescent="0.2">
      <c r="A724" s="14">
        <v>42847</v>
      </c>
      <c r="B724" s="2">
        <v>0.17</v>
      </c>
      <c r="C724" s="2">
        <v>0.49</v>
      </c>
      <c r="D724" s="2">
        <v>46.5</v>
      </c>
      <c r="E724" s="2">
        <v>46.5</v>
      </c>
    </row>
    <row r="725" spans="1:5" x14ac:dyDescent="0.2">
      <c r="A725" s="14">
        <v>42848</v>
      </c>
      <c r="B725" s="2">
        <v>0.03</v>
      </c>
      <c r="C725" s="2">
        <v>7.0000000000000007E-2</v>
      </c>
      <c r="D725" s="2">
        <v>49</v>
      </c>
      <c r="E725" s="2">
        <v>43</v>
      </c>
    </row>
    <row r="726" spans="1:5" x14ac:dyDescent="0.2">
      <c r="A726" s="14">
        <v>42849</v>
      </c>
      <c r="B726" s="2">
        <v>0</v>
      </c>
      <c r="C726" s="2">
        <v>0</v>
      </c>
      <c r="D726" s="2">
        <v>48</v>
      </c>
      <c r="E726" s="2">
        <v>51.5</v>
      </c>
    </row>
    <row r="727" spans="1:5" x14ac:dyDescent="0.2">
      <c r="A727" s="14">
        <v>42850</v>
      </c>
      <c r="B727" s="2">
        <v>0.43</v>
      </c>
      <c r="C727" s="2">
        <v>0.02</v>
      </c>
      <c r="D727" s="2">
        <v>54</v>
      </c>
      <c r="E727" s="2">
        <v>53.5</v>
      </c>
    </row>
    <row r="728" spans="1:5" x14ac:dyDescent="0.2">
      <c r="A728" s="14">
        <v>42851</v>
      </c>
      <c r="B728" s="2">
        <v>2.56</v>
      </c>
      <c r="C728" s="2">
        <v>1.82</v>
      </c>
      <c r="D728" s="2">
        <v>53.5</v>
      </c>
      <c r="E728" s="2">
        <v>50</v>
      </c>
    </row>
    <row r="729" spans="1:5" x14ac:dyDescent="0.2">
      <c r="A729" s="14">
        <v>42852</v>
      </c>
      <c r="B729" s="2">
        <v>0.08</v>
      </c>
      <c r="C729" s="2">
        <v>0.54</v>
      </c>
      <c r="D729" s="2">
        <v>59.5</v>
      </c>
      <c r="E729" s="2">
        <v>56</v>
      </c>
    </row>
    <row r="730" spans="1:5" x14ac:dyDescent="0.2">
      <c r="A730" s="14">
        <v>42853</v>
      </c>
      <c r="B730" s="2">
        <v>0.05</v>
      </c>
      <c r="C730" s="2">
        <v>0</v>
      </c>
      <c r="D730" s="2">
        <v>64.5</v>
      </c>
      <c r="E730" s="2">
        <v>61.5</v>
      </c>
    </row>
    <row r="731" spans="1:5" x14ac:dyDescent="0.2">
      <c r="A731" s="14">
        <v>42854</v>
      </c>
      <c r="B731" s="2">
        <v>0</v>
      </c>
      <c r="C731" s="2">
        <v>0.01</v>
      </c>
      <c r="D731" s="2">
        <v>67</v>
      </c>
      <c r="E731" s="2">
        <v>70</v>
      </c>
    </row>
    <row r="732" spans="1:5" x14ac:dyDescent="0.2">
      <c r="A732" s="14">
        <v>42855</v>
      </c>
      <c r="B732" s="2">
        <v>0</v>
      </c>
      <c r="C732" s="2">
        <v>0</v>
      </c>
      <c r="D732" s="2">
        <v>66.5</v>
      </c>
      <c r="E732" s="2">
        <v>70.5</v>
      </c>
    </row>
    <row r="733" spans="1:5" x14ac:dyDescent="0.2">
      <c r="A733" s="14">
        <v>42856</v>
      </c>
      <c r="B733" s="2">
        <v>0.02</v>
      </c>
      <c r="C733" s="2">
        <v>0</v>
      </c>
      <c r="D733" s="2">
        <v>54.5</v>
      </c>
      <c r="E733" s="2">
        <v>55</v>
      </c>
    </row>
    <row r="734" spans="1:5" x14ac:dyDescent="0.2">
      <c r="A734" s="14">
        <v>42857</v>
      </c>
      <c r="B734" s="2">
        <v>0.56000000000000005</v>
      </c>
      <c r="C734" s="2">
        <v>0.54</v>
      </c>
      <c r="D734" s="2">
        <v>60.5</v>
      </c>
      <c r="E734" s="2">
        <v>57</v>
      </c>
    </row>
    <row r="735" spans="1:5" x14ac:dyDescent="0.2">
      <c r="A735" s="14">
        <v>42858</v>
      </c>
      <c r="B735" s="2">
        <v>0</v>
      </c>
      <c r="C735" s="2">
        <v>0.02</v>
      </c>
      <c r="D735" s="2">
        <v>56.5</v>
      </c>
      <c r="E735" s="2">
        <v>62.5</v>
      </c>
    </row>
    <row r="736" spans="1:5" x14ac:dyDescent="0.2">
      <c r="A736" s="14">
        <v>42859</v>
      </c>
      <c r="B736" s="2">
        <v>0</v>
      </c>
      <c r="C736" s="2">
        <v>0</v>
      </c>
      <c r="D736" s="2">
        <v>50</v>
      </c>
      <c r="E736" s="2">
        <v>54</v>
      </c>
    </row>
    <row r="737" spans="1:5" x14ac:dyDescent="0.2">
      <c r="A737" s="14">
        <v>42860</v>
      </c>
      <c r="B737" s="2">
        <v>0.91</v>
      </c>
      <c r="C737" s="2">
        <v>0</v>
      </c>
      <c r="D737" s="2">
        <v>53</v>
      </c>
      <c r="E737" s="2">
        <v>52.5</v>
      </c>
    </row>
    <row r="738" spans="1:5" x14ac:dyDescent="0.2">
      <c r="A738" s="14">
        <v>42861</v>
      </c>
      <c r="B738" s="2">
        <v>0.71</v>
      </c>
      <c r="C738" s="2">
        <v>2.25</v>
      </c>
      <c r="D738" s="2">
        <v>58.5</v>
      </c>
      <c r="E738" s="2">
        <v>55.5</v>
      </c>
    </row>
    <row r="739" spans="1:5" x14ac:dyDescent="0.2">
      <c r="A739" s="14">
        <v>42862</v>
      </c>
      <c r="B739" s="2">
        <v>0.06</v>
      </c>
      <c r="C739" s="2">
        <v>0.37</v>
      </c>
      <c r="D739" s="2">
        <v>56.5</v>
      </c>
      <c r="E739" s="2">
        <v>59</v>
      </c>
    </row>
    <row r="740" spans="1:5" x14ac:dyDescent="0.2">
      <c r="A740" s="14">
        <v>42863</v>
      </c>
      <c r="B740" s="2">
        <v>0</v>
      </c>
      <c r="C740" s="2">
        <v>0</v>
      </c>
      <c r="D740" s="2">
        <v>48</v>
      </c>
      <c r="E740" s="2">
        <v>52.5</v>
      </c>
    </row>
    <row r="741" spans="1:5" x14ac:dyDescent="0.2">
      <c r="A741" s="14">
        <v>42864</v>
      </c>
      <c r="B741" s="2">
        <v>0</v>
      </c>
      <c r="C741" s="2">
        <v>0</v>
      </c>
      <c r="D741" s="2">
        <v>44.5</v>
      </c>
      <c r="E741" s="2">
        <v>47.5</v>
      </c>
    </row>
    <row r="742" spans="1:5" x14ac:dyDescent="0.2">
      <c r="A742" s="14">
        <v>42865</v>
      </c>
      <c r="B742" s="2">
        <v>0</v>
      </c>
      <c r="C742" s="2">
        <v>0.03</v>
      </c>
      <c r="D742" s="2">
        <v>48.5</v>
      </c>
      <c r="E742" s="2">
        <v>47.5</v>
      </c>
    </row>
    <row r="743" spans="1:5" x14ac:dyDescent="0.2">
      <c r="A743" s="14">
        <v>42866</v>
      </c>
      <c r="B743" s="2">
        <v>0</v>
      </c>
      <c r="C743" s="2">
        <v>0</v>
      </c>
      <c r="D743" s="2">
        <v>49.5</v>
      </c>
      <c r="E743" s="2">
        <v>51</v>
      </c>
    </row>
    <row r="744" spans="1:5" x14ac:dyDescent="0.2">
      <c r="A744" s="14">
        <v>42867</v>
      </c>
      <c r="B744" s="2">
        <v>0</v>
      </c>
      <c r="C744" s="2">
        <v>0</v>
      </c>
      <c r="D744" s="2">
        <v>49</v>
      </c>
      <c r="E744" s="2">
        <v>49.5</v>
      </c>
    </row>
    <row r="745" spans="1:5" x14ac:dyDescent="0.2">
      <c r="A745" s="14">
        <v>42868</v>
      </c>
      <c r="B745" s="2">
        <v>0</v>
      </c>
      <c r="C745" s="2">
        <v>0</v>
      </c>
      <c r="D745" s="2">
        <v>49.5</v>
      </c>
      <c r="E745" s="2">
        <v>51</v>
      </c>
    </row>
    <row r="746" spans="1:5" x14ac:dyDescent="0.2">
      <c r="A746" s="14">
        <v>42869</v>
      </c>
      <c r="B746" s="2">
        <v>1.48</v>
      </c>
      <c r="C746" s="2">
        <v>1.43</v>
      </c>
      <c r="D746" s="2">
        <v>48.5</v>
      </c>
      <c r="E746" s="2">
        <v>51.5</v>
      </c>
    </row>
    <row r="747" spans="1:5" x14ac:dyDescent="0.2">
      <c r="A747" s="14">
        <v>42870</v>
      </c>
      <c r="B747" s="2">
        <v>0.11</v>
      </c>
      <c r="C747" s="2">
        <v>0.38</v>
      </c>
      <c r="D747" s="2">
        <v>52.5</v>
      </c>
      <c r="E747" s="2">
        <v>50</v>
      </c>
    </row>
    <row r="748" spans="1:5" x14ac:dyDescent="0.2">
      <c r="A748" s="14">
        <v>42871</v>
      </c>
      <c r="B748" s="2">
        <v>0</v>
      </c>
      <c r="C748" s="2">
        <v>0.12</v>
      </c>
      <c r="D748" s="2">
        <v>61.5</v>
      </c>
      <c r="E748" s="2">
        <v>53.5</v>
      </c>
    </row>
    <row r="749" spans="1:5" x14ac:dyDescent="0.2">
      <c r="A749" s="14">
        <v>42872</v>
      </c>
      <c r="B749" s="2">
        <v>0</v>
      </c>
      <c r="C749" s="2">
        <v>0</v>
      </c>
      <c r="D749" s="2">
        <v>67</v>
      </c>
      <c r="E749" s="2">
        <v>67</v>
      </c>
    </row>
    <row r="750" spans="1:5" x14ac:dyDescent="0.2">
      <c r="A750" s="14">
        <v>42873</v>
      </c>
      <c r="B750" s="2">
        <v>0</v>
      </c>
      <c r="C750" s="2">
        <v>0</v>
      </c>
      <c r="D750" s="2">
        <v>75.5</v>
      </c>
      <c r="E750" s="2">
        <v>75.5</v>
      </c>
    </row>
    <row r="751" spans="1:5" x14ac:dyDescent="0.2">
      <c r="A751" s="14">
        <v>42874</v>
      </c>
      <c r="B751" s="2">
        <v>0</v>
      </c>
      <c r="C751" s="2">
        <v>0.02</v>
      </c>
      <c r="D751" s="2">
        <v>75.5</v>
      </c>
      <c r="E751" s="2">
        <v>82</v>
      </c>
    </row>
    <row r="752" spans="1:5" x14ac:dyDescent="0.2">
      <c r="A752" s="14">
        <v>42875</v>
      </c>
      <c r="B752" s="2">
        <v>0</v>
      </c>
      <c r="C752" s="2">
        <v>0</v>
      </c>
      <c r="D752" s="2">
        <v>71</v>
      </c>
      <c r="E752" s="2">
        <v>74.5</v>
      </c>
    </row>
    <row r="753" spans="1:5" x14ac:dyDescent="0.2">
      <c r="A753" s="14">
        <v>42876</v>
      </c>
      <c r="B753" s="2">
        <v>0</v>
      </c>
      <c r="C753" s="2">
        <v>0</v>
      </c>
      <c r="D753" s="2">
        <v>53</v>
      </c>
      <c r="E753" s="2">
        <v>59.5</v>
      </c>
    </row>
    <row r="754" spans="1:5" x14ac:dyDescent="0.2">
      <c r="A754" s="14">
        <v>42877</v>
      </c>
      <c r="B754" s="2">
        <v>0.12</v>
      </c>
      <c r="C754" s="2">
        <v>0.04</v>
      </c>
      <c r="D754" s="2">
        <v>58</v>
      </c>
      <c r="E754" s="2">
        <v>58.5</v>
      </c>
    </row>
    <row r="755" spans="1:5" x14ac:dyDescent="0.2">
      <c r="A755" s="14">
        <v>42878</v>
      </c>
      <c r="B755" s="2">
        <v>0.46</v>
      </c>
      <c r="C755" s="2">
        <v>0.28000000000000003</v>
      </c>
      <c r="D755" s="2">
        <v>61.5</v>
      </c>
      <c r="E755" s="2">
        <v>54.5</v>
      </c>
    </row>
    <row r="756" spans="1:5" x14ac:dyDescent="0.2">
      <c r="A756" s="14">
        <v>42879</v>
      </c>
      <c r="B756" s="2">
        <v>0.04</v>
      </c>
      <c r="C756" s="2">
        <v>0</v>
      </c>
      <c r="D756" s="2">
        <v>62</v>
      </c>
      <c r="E756" s="2">
        <v>63.5</v>
      </c>
    </row>
    <row r="757" spans="1:5" x14ac:dyDescent="0.2">
      <c r="A757" s="14">
        <v>42880</v>
      </c>
      <c r="B757" s="2">
        <v>0.33</v>
      </c>
      <c r="C757" s="2">
        <v>0</v>
      </c>
      <c r="D757" s="2">
        <v>60</v>
      </c>
      <c r="E757" s="2">
        <v>61.5</v>
      </c>
    </row>
    <row r="758" spans="1:5" x14ac:dyDescent="0.2">
      <c r="A758" s="14">
        <v>42881</v>
      </c>
      <c r="B758" s="2">
        <v>1.19</v>
      </c>
      <c r="C758" s="2">
        <v>0.81</v>
      </c>
      <c r="D758" s="2">
        <v>55</v>
      </c>
      <c r="E758" s="2">
        <v>61</v>
      </c>
    </row>
    <row r="759" spans="1:5" x14ac:dyDescent="0.2">
      <c r="A759" s="14">
        <v>42882</v>
      </c>
      <c r="B759" s="2">
        <v>0</v>
      </c>
      <c r="C759" s="2">
        <v>0.47</v>
      </c>
      <c r="D759" s="2">
        <v>60</v>
      </c>
      <c r="E759" s="2">
        <v>52</v>
      </c>
    </row>
    <row r="760" spans="1:5" x14ac:dyDescent="0.2">
      <c r="A760" s="14">
        <v>42883</v>
      </c>
      <c r="B760" s="2">
        <v>0</v>
      </c>
      <c r="C760" s="2">
        <v>0</v>
      </c>
      <c r="D760" s="2">
        <v>58.5</v>
      </c>
      <c r="E760" s="2">
        <v>58.5</v>
      </c>
    </row>
    <row r="761" spans="1:5" x14ac:dyDescent="0.2">
      <c r="A761" s="14">
        <v>42884</v>
      </c>
      <c r="B761" s="2">
        <v>0.44</v>
      </c>
      <c r="C761" s="2">
        <v>0</v>
      </c>
      <c r="D761" s="2">
        <v>57.5</v>
      </c>
      <c r="E761" s="2">
        <v>62.5</v>
      </c>
    </row>
    <row r="762" spans="1:5" x14ac:dyDescent="0.2">
      <c r="A762" s="14">
        <v>42885</v>
      </c>
      <c r="B762" s="2">
        <v>0.05</v>
      </c>
      <c r="C762" s="2">
        <v>0.1</v>
      </c>
      <c r="D762" s="2">
        <v>56</v>
      </c>
      <c r="E762" s="2">
        <v>64</v>
      </c>
    </row>
    <row r="763" spans="1:5" x14ac:dyDescent="0.2">
      <c r="A763" s="14">
        <v>42886</v>
      </c>
      <c r="B763" s="2">
        <v>0.25</v>
      </c>
      <c r="C763" s="2">
        <v>0</v>
      </c>
      <c r="D763" s="2">
        <v>57.5</v>
      </c>
      <c r="E763" s="2">
        <v>59</v>
      </c>
    </row>
    <row r="764" spans="1:5" x14ac:dyDescent="0.2">
      <c r="A764" s="14">
        <v>42887</v>
      </c>
      <c r="B764" s="2">
        <v>7.0000000000000007E-2</v>
      </c>
      <c r="C764" s="2">
        <v>0.04</v>
      </c>
      <c r="D764" s="2">
        <v>65.5</v>
      </c>
      <c r="E764" s="2">
        <v>57.5</v>
      </c>
    </row>
    <row r="765" spans="1:5" x14ac:dyDescent="0.2">
      <c r="A765" s="14">
        <v>42888</v>
      </c>
      <c r="B765" s="2">
        <v>0</v>
      </c>
      <c r="C765" s="2">
        <v>0</v>
      </c>
      <c r="D765" s="2">
        <v>59.5</v>
      </c>
      <c r="E765" s="2">
        <v>62.5</v>
      </c>
    </row>
    <row r="766" spans="1:5" x14ac:dyDescent="0.2">
      <c r="A766" s="14">
        <v>42889</v>
      </c>
      <c r="B766" s="2">
        <v>0.02</v>
      </c>
      <c r="C766" s="2">
        <v>0.17</v>
      </c>
      <c r="D766" s="2">
        <v>55.5</v>
      </c>
      <c r="E766" s="2">
        <v>55.5</v>
      </c>
    </row>
    <row r="767" spans="1:5" x14ac:dyDescent="0.2">
      <c r="A767" s="14">
        <v>42890</v>
      </c>
      <c r="B767" s="2">
        <v>0</v>
      </c>
      <c r="C767" s="2">
        <v>0</v>
      </c>
      <c r="D767" s="2">
        <v>58</v>
      </c>
      <c r="E767" s="2">
        <v>50</v>
      </c>
    </row>
    <row r="768" spans="1:5" x14ac:dyDescent="0.2">
      <c r="A768" s="14">
        <v>42891</v>
      </c>
      <c r="B768" s="2">
        <v>0.34</v>
      </c>
      <c r="C768" s="2">
        <v>0.56000000000000005</v>
      </c>
      <c r="D768" s="2">
        <v>59.5</v>
      </c>
      <c r="E768" s="2">
        <v>59.5</v>
      </c>
    </row>
    <row r="769" spans="1:5" x14ac:dyDescent="0.2">
      <c r="A769" s="14">
        <v>42892</v>
      </c>
      <c r="B769" s="2">
        <v>0.06</v>
      </c>
      <c r="C769" s="2">
        <v>0.74</v>
      </c>
      <c r="D769" s="2">
        <v>55</v>
      </c>
      <c r="E769" s="2">
        <v>59</v>
      </c>
    </row>
    <row r="770" spans="1:5" x14ac:dyDescent="0.2">
      <c r="A770" s="14">
        <v>42893</v>
      </c>
      <c r="B770" s="2">
        <v>0.14000000000000001</v>
      </c>
      <c r="C770" s="2">
        <v>0.39</v>
      </c>
      <c r="D770" s="2">
        <v>58</v>
      </c>
      <c r="E770" s="2">
        <v>67</v>
      </c>
    </row>
    <row r="771" spans="1:5" x14ac:dyDescent="0.2">
      <c r="A771" s="14">
        <v>42894</v>
      </c>
      <c r="B771" s="2">
        <v>0</v>
      </c>
      <c r="C771" s="2">
        <v>0</v>
      </c>
      <c r="D771" s="2">
        <v>57</v>
      </c>
      <c r="E771" s="2">
        <v>72</v>
      </c>
    </row>
    <row r="772" spans="1:5" x14ac:dyDescent="0.2">
      <c r="A772" s="14">
        <v>42895</v>
      </c>
      <c r="B772" s="2">
        <v>0</v>
      </c>
      <c r="C772" s="2">
        <v>0</v>
      </c>
      <c r="D772" s="2">
        <v>65.5</v>
      </c>
      <c r="E772" s="2">
        <v>77.5</v>
      </c>
    </row>
    <row r="773" spans="1:5" x14ac:dyDescent="0.2">
      <c r="A773" s="14">
        <v>42896</v>
      </c>
      <c r="B773" s="2">
        <v>0</v>
      </c>
      <c r="C773" s="2">
        <v>0.02</v>
      </c>
      <c r="D773" s="2">
        <v>66</v>
      </c>
      <c r="E773" s="2">
        <v>81.5</v>
      </c>
    </row>
    <row r="774" spans="1:5" x14ac:dyDescent="0.2">
      <c r="A774" s="14">
        <v>42897</v>
      </c>
      <c r="B774" s="2">
        <v>0</v>
      </c>
      <c r="C774" s="2">
        <v>0</v>
      </c>
      <c r="D774" s="2">
        <v>71.5</v>
      </c>
      <c r="E774" s="2">
        <v>83</v>
      </c>
    </row>
    <row r="775" spans="1:5" x14ac:dyDescent="0.2">
      <c r="A775" s="14">
        <v>42898</v>
      </c>
      <c r="B775" s="2">
        <v>0</v>
      </c>
      <c r="C775" s="2">
        <v>0</v>
      </c>
      <c r="D775" s="2">
        <v>76</v>
      </c>
      <c r="E775" s="2">
        <v>67.5</v>
      </c>
    </row>
    <row r="776" spans="1:5" x14ac:dyDescent="0.2">
      <c r="A776" s="14">
        <v>42899</v>
      </c>
      <c r="B776" s="2">
        <v>0</v>
      </c>
      <c r="C776" s="2">
        <v>0</v>
      </c>
      <c r="D776" s="2">
        <v>77.5</v>
      </c>
      <c r="E776" s="2">
        <v>64.5</v>
      </c>
    </row>
    <row r="777" spans="1:5" x14ac:dyDescent="0.2">
      <c r="A777" s="14">
        <v>42900</v>
      </c>
      <c r="B777" s="2">
        <v>0.01</v>
      </c>
      <c r="C777" s="2">
        <v>0</v>
      </c>
      <c r="D777" s="2">
        <v>80</v>
      </c>
      <c r="E777" s="2">
        <v>66.5</v>
      </c>
    </row>
    <row r="778" spans="1:5" x14ac:dyDescent="0.2">
      <c r="A778" s="14">
        <v>42901</v>
      </c>
      <c r="B778" s="2">
        <v>0</v>
      </c>
      <c r="C778" s="2">
        <v>0</v>
      </c>
      <c r="D778" s="2">
        <v>61</v>
      </c>
      <c r="E778" s="2">
        <v>70</v>
      </c>
    </row>
    <row r="779" spans="1:5" x14ac:dyDescent="0.2">
      <c r="A779" s="14">
        <v>42902</v>
      </c>
      <c r="B779" s="2">
        <v>0.22</v>
      </c>
      <c r="C779" s="2">
        <v>0</v>
      </c>
      <c r="D779" s="2">
        <v>62.5</v>
      </c>
      <c r="E779" s="2">
        <v>74</v>
      </c>
    </row>
    <row r="780" spans="1:5" x14ac:dyDescent="0.2">
      <c r="A780" s="14">
        <v>42903</v>
      </c>
      <c r="B780" s="2">
        <v>0.6</v>
      </c>
      <c r="C780" s="2">
        <v>1.85</v>
      </c>
      <c r="D780" s="2">
        <v>67.5</v>
      </c>
      <c r="E780" s="2">
        <v>74.5</v>
      </c>
    </row>
    <row r="781" spans="1:5" x14ac:dyDescent="0.2">
      <c r="A781" s="14">
        <v>42904</v>
      </c>
      <c r="B781" s="2">
        <v>0.05</v>
      </c>
      <c r="C781" s="2">
        <v>0.01</v>
      </c>
      <c r="D781" s="2">
        <v>68.5</v>
      </c>
      <c r="E781" s="2">
        <v>73</v>
      </c>
    </row>
    <row r="782" spans="1:5" x14ac:dyDescent="0.2">
      <c r="A782" s="14">
        <v>42905</v>
      </c>
      <c r="B782" s="2">
        <v>0.03</v>
      </c>
      <c r="C782" s="2">
        <v>0.09</v>
      </c>
      <c r="D782" s="2">
        <v>68.5</v>
      </c>
      <c r="E782" s="2">
        <v>72</v>
      </c>
    </row>
    <row r="783" spans="1:5" x14ac:dyDescent="0.2">
      <c r="A783" s="14">
        <v>42906</v>
      </c>
      <c r="B783" s="2">
        <v>0.11</v>
      </c>
      <c r="C783" s="2">
        <v>0.36</v>
      </c>
      <c r="D783" s="2">
        <v>73</v>
      </c>
      <c r="E783" s="2">
        <v>73</v>
      </c>
    </row>
    <row r="784" spans="1:5" x14ac:dyDescent="0.2">
      <c r="A784" s="14">
        <v>42907</v>
      </c>
      <c r="B784" s="2">
        <v>0</v>
      </c>
      <c r="C784" s="2">
        <v>0</v>
      </c>
      <c r="D784" s="2">
        <v>70.5</v>
      </c>
      <c r="E784" s="2">
        <v>79.5</v>
      </c>
    </row>
    <row r="785" spans="1:5" x14ac:dyDescent="0.2">
      <c r="A785" s="14">
        <v>42908</v>
      </c>
      <c r="B785" s="2">
        <v>0.05</v>
      </c>
      <c r="C785" s="2">
        <v>0</v>
      </c>
      <c r="D785" s="2">
        <v>67.5</v>
      </c>
      <c r="E785" s="2">
        <v>74</v>
      </c>
    </row>
    <row r="786" spans="1:5" x14ac:dyDescent="0.2">
      <c r="A786" s="14">
        <v>42909</v>
      </c>
      <c r="B786" s="2">
        <v>0</v>
      </c>
      <c r="C786" s="2">
        <v>0</v>
      </c>
      <c r="D786" s="2">
        <v>74</v>
      </c>
      <c r="E786" s="2">
        <v>73</v>
      </c>
    </row>
    <row r="787" spans="1:5" x14ac:dyDescent="0.2">
      <c r="A787" s="14">
        <v>42910</v>
      </c>
      <c r="B787" s="2">
        <v>1.21</v>
      </c>
      <c r="C787" s="2">
        <v>0</v>
      </c>
      <c r="D787" s="2">
        <v>78</v>
      </c>
      <c r="E787" s="2">
        <v>70.5</v>
      </c>
    </row>
    <row r="788" spans="1:5" x14ac:dyDescent="0.2">
      <c r="A788" s="14">
        <v>42911</v>
      </c>
      <c r="B788" s="2">
        <v>0</v>
      </c>
      <c r="C788" s="2">
        <v>0.65</v>
      </c>
      <c r="D788" s="2">
        <v>71.5</v>
      </c>
      <c r="E788" s="2">
        <v>65.5</v>
      </c>
    </row>
    <row r="789" spans="1:5" x14ac:dyDescent="0.2">
      <c r="A789" s="14">
        <v>42912</v>
      </c>
      <c r="B789" s="2">
        <v>0</v>
      </c>
      <c r="C789" s="2">
        <v>0.01</v>
      </c>
      <c r="D789" s="2">
        <v>67.5</v>
      </c>
      <c r="E789" s="2">
        <v>67</v>
      </c>
    </row>
    <row r="790" spans="1:5" x14ac:dyDescent="0.2">
      <c r="A790" s="14">
        <v>42913</v>
      </c>
      <c r="B790" s="2">
        <v>0.09</v>
      </c>
      <c r="C790" s="2">
        <v>0</v>
      </c>
      <c r="D790" s="2">
        <v>65</v>
      </c>
      <c r="E790" s="2">
        <v>72</v>
      </c>
    </row>
    <row r="791" spans="1:5" x14ac:dyDescent="0.2">
      <c r="A791" s="14">
        <v>42914</v>
      </c>
      <c r="B791" s="2">
        <v>0</v>
      </c>
      <c r="C791" s="2">
        <v>0.06</v>
      </c>
      <c r="D791" s="2">
        <v>63.5</v>
      </c>
      <c r="E791" s="2">
        <v>77.5</v>
      </c>
    </row>
    <row r="792" spans="1:5" x14ac:dyDescent="0.2">
      <c r="A792" s="14">
        <v>42915</v>
      </c>
      <c r="B792" s="2">
        <v>0</v>
      </c>
      <c r="C792" s="2">
        <v>0</v>
      </c>
      <c r="D792" s="2">
        <v>67</v>
      </c>
      <c r="E792" s="2">
        <v>76.5</v>
      </c>
    </row>
    <row r="793" spans="1:5" x14ac:dyDescent="0.2">
      <c r="A793" s="14">
        <v>42916</v>
      </c>
      <c r="B793" s="2">
        <v>0.01</v>
      </c>
      <c r="C793" s="2">
        <v>0</v>
      </c>
      <c r="D793" s="2">
        <v>72</v>
      </c>
      <c r="E793" s="2">
        <v>79</v>
      </c>
    </row>
    <row r="794" spans="1:5" x14ac:dyDescent="0.2">
      <c r="A794" s="14">
        <v>42917</v>
      </c>
      <c r="B794" s="2">
        <v>0.1</v>
      </c>
      <c r="C794" s="2">
        <v>0.16</v>
      </c>
      <c r="D794" s="2">
        <v>72</v>
      </c>
      <c r="E794" s="2">
        <v>75</v>
      </c>
    </row>
    <row r="795" spans="1:5" x14ac:dyDescent="0.2">
      <c r="A795" s="14">
        <v>42918</v>
      </c>
      <c r="B795" s="2">
        <v>0</v>
      </c>
      <c r="C795" s="2">
        <v>0</v>
      </c>
      <c r="D795" s="2">
        <v>79</v>
      </c>
      <c r="E795" s="2">
        <v>73.5</v>
      </c>
    </row>
    <row r="796" spans="1:5" x14ac:dyDescent="0.2">
      <c r="A796" s="14">
        <v>42919</v>
      </c>
      <c r="B796" s="2">
        <v>0</v>
      </c>
      <c r="C796" s="2">
        <v>0</v>
      </c>
      <c r="D796" s="2">
        <v>74</v>
      </c>
      <c r="E796" s="2">
        <v>72</v>
      </c>
    </row>
    <row r="797" spans="1:5" x14ac:dyDescent="0.2">
      <c r="A797" s="14">
        <v>42920</v>
      </c>
      <c r="B797" s="2">
        <v>0</v>
      </c>
      <c r="C797" s="2">
        <v>0</v>
      </c>
      <c r="D797" s="2">
        <v>71</v>
      </c>
      <c r="E797" s="2">
        <v>70</v>
      </c>
    </row>
    <row r="798" spans="1:5" x14ac:dyDescent="0.2">
      <c r="A798" s="14">
        <v>42921</v>
      </c>
      <c r="B798" s="2">
        <v>0</v>
      </c>
      <c r="C798" s="2">
        <v>0</v>
      </c>
      <c r="D798" s="2">
        <v>70.5</v>
      </c>
      <c r="E798" s="2">
        <v>67</v>
      </c>
    </row>
    <row r="799" spans="1:5" x14ac:dyDescent="0.2">
      <c r="A799" s="14">
        <v>42922</v>
      </c>
      <c r="B799" s="2">
        <v>0</v>
      </c>
      <c r="C799" s="2">
        <v>0</v>
      </c>
      <c r="D799" s="2">
        <v>66</v>
      </c>
      <c r="E799" s="2">
        <v>75</v>
      </c>
    </row>
    <row r="800" spans="1:5" x14ac:dyDescent="0.2">
      <c r="A800" s="14">
        <v>42923</v>
      </c>
      <c r="B800" s="2">
        <v>1.17</v>
      </c>
      <c r="C800" s="2">
        <v>0</v>
      </c>
      <c r="D800" s="2">
        <v>67</v>
      </c>
      <c r="E800" s="2">
        <v>73.5</v>
      </c>
    </row>
    <row r="801" spans="1:5" x14ac:dyDescent="0.2">
      <c r="A801" s="14">
        <v>42924</v>
      </c>
      <c r="B801" s="2">
        <v>0.03</v>
      </c>
      <c r="C801" s="2">
        <v>0.91</v>
      </c>
      <c r="D801" s="2">
        <v>72.5</v>
      </c>
      <c r="E801" s="2">
        <v>75</v>
      </c>
    </row>
    <row r="802" spans="1:5" x14ac:dyDescent="0.2">
      <c r="A802" s="14">
        <v>42925</v>
      </c>
      <c r="B802" s="2">
        <v>0</v>
      </c>
      <c r="C802" s="2">
        <v>0</v>
      </c>
      <c r="D802" s="2">
        <v>71</v>
      </c>
      <c r="E802" s="2">
        <v>77</v>
      </c>
    </row>
    <row r="803" spans="1:5" x14ac:dyDescent="0.2">
      <c r="A803" s="14">
        <v>42926</v>
      </c>
      <c r="B803" s="2">
        <v>0</v>
      </c>
      <c r="C803" s="2">
        <v>0</v>
      </c>
      <c r="D803" s="2">
        <v>68.5</v>
      </c>
      <c r="E803" s="2">
        <v>79</v>
      </c>
    </row>
    <row r="804" spans="1:5" x14ac:dyDescent="0.2">
      <c r="A804" s="14">
        <v>42927</v>
      </c>
      <c r="B804" s="2">
        <v>0.13</v>
      </c>
      <c r="C804" s="2">
        <v>0.85</v>
      </c>
      <c r="D804" s="2">
        <v>76.5</v>
      </c>
      <c r="E804" s="2">
        <v>71</v>
      </c>
    </row>
    <row r="805" spans="1:5" x14ac:dyDescent="0.2">
      <c r="A805" s="14">
        <v>42928</v>
      </c>
      <c r="B805" s="2">
        <v>0</v>
      </c>
      <c r="C805" s="2">
        <v>0.18</v>
      </c>
      <c r="D805" s="2">
        <v>78</v>
      </c>
      <c r="E805" s="2">
        <v>62.5</v>
      </c>
    </row>
    <row r="806" spans="1:5" x14ac:dyDescent="0.2">
      <c r="A806" s="14">
        <v>42929</v>
      </c>
      <c r="B806" s="2">
        <v>0.9</v>
      </c>
      <c r="C806" s="2">
        <v>0.74</v>
      </c>
      <c r="D806" s="2">
        <v>76.5</v>
      </c>
      <c r="E806" s="2">
        <v>66</v>
      </c>
    </row>
    <row r="807" spans="1:5" x14ac:dyDescent="0.2">
      <c r="A807" s="14">
        <v>42930</v>
      </c>
      <c r="B807" s="2">
        <v>0.3</v>
      </c>
      <c r="C807" s="2">
        <v>0.22</v>
      </c>
      <c r="D807" s="2">
        <v>62</v>
      </c>
      <c r="E807" s="2">
        <v>75.5</v>
      </c>
    </row>
    <row r="808" spans="1:5" x14ac:dyDescent="0.2">
      <c r="A808" s="14">
        <v>42931</v>
      </c>
      <c r="B808" s="2">
        <v>0</v>
      </c>
      <c r="C808" s="2">
        <v>0</v>
      </c>
      <c r="D808" s="2">
        <v>71.5</v>
      </c>
      <c r="E808" s="2">
        <v>74.5</v>
      </c>
    </row>
    <row r="809" spans="1:5" x14ac:dyDescent="0.2">
      <c r="A809" s="14">
        <v>42932</v>
      </c>
      <c r="B809" s="2">
        <v>0</v>
      </c>
      <c r="C809" s="2">
        <v>0.01</v>
      </c>
      <c r="D809" s="2">
        <v>73.5</v>
      </c>
      <c r="E809" s="2">
        <v>79.5</v>
      </c>
    </row>
    <row r="810" spans="1:5" x14ac:dyDescent="0.2">
      <c r="A810" s="14">
        <v>42933</v>
      </c>
      <c r="B810" s="2">
        <v>0</v>
      </c>
      <c r="C810" s="2">
        <v>0</v>
      </c>
      <c r="D810" s="2">
        <v>70.5</v>
      </c>
      <c r="E810" s="2">
        <v>79.5</v>
      </c>
    </row>
    <row r="811" spans="1:5" x14ac:dyDescent="0.2">
      <c r="A811" s="14">
        <v>42934</v>
      </c>
      <c r="B811" s="2">
        <v>0</v>
      </c>
      <c r="C811" s="2">
        <v>0</v>
      </c>
      <c r="D811" s="2">
        <v>76.5</v>
      </c>
      <c r="E811" s="2">
        <v>80.5</v>
      </c>
    </row>
    <row r="812" spans="1:5" x14ac:dyDescent="0.2">
      <c r="A812" s="14">
        <v>42935</v>
      </c>
      <c r="B812" s="2">
        <v>0</v>
      </c>
      <c r="C812" s="2">
        <v>0.19</v>
      </c>
      <c r="D812" s="2">
        <v>79.5</v>
      </c>
      <c r="E812" s="2">
        <v>79</v>
      </c>
    </row>
    <row r="813" spans="1:5" x14ac:dyDescent="0.2">
      <c r="A813" s="14">
        <v>42936</v>
      </c>
      <c r="B813" s="2">
        <v>0</v>
      </c>
      <c r="C813" s="2">
        <v>0</v>
      </c>
      <c r="D813" s="2">
        <v>77.5</v>
      </c>
      <c r="E813" s="2">
        <v>76</v>
      </c>
    </row>
    <row r="814" spans="1:5" x14ac:dyDescent="0.2">
      <c r="A814" s="14">
        <v>42937</v>
      </c>
      <c r="B814" s="2">
        <v>0</v>
      </c>
      <c r="C814" s="2">
        <v>0.02</v>
      </c>
      <c r="D814" s="2">
        <v>78</v>
      </c>
      <c r="E814" s="2">
        <v>70.5</v>
      </c>
    </row>
    <row r="815" spans="1:5" x14ac:dyDescent="0.2">
      <c r="A815" s="14">
        <v>42938</v>
      </c>
      <c r="B815" s="2">
        <v>0</v>
      </c>
      <c r="C815" s="2">
        <v>0</v>
      </c>
      <c r="D815" s="2">
        <v>75</v>
      </c>
      <c r="E815" s="2">
        <v>60</v>
      </c>
    </row>
    <row r="816" spans="1:5" x14ac:dyDescent="0.2">
      <c r="A816" s="14">
        <v>42939</v>
      </c>
      <c r="B816" s="2">
        <v>0</v>
      </c>
      <c r="C816" s="2">
        <v>0</v>
      </c>
      <c r="D816" s="2">
        <v>76.5</v>
      </c>
      <c r="E816" s="2">
        <v>59</v>
      </c>
    </row>
    <row r="817" spans="1:5" x14ac:dyDescent="0.2">
      <c r="A817" s="14">
        <v>42940</v>
      </c>
      <c r="B817" s="2">
        <v>0.66</v>
      </c>
      <c r="C817" s="2">
        <v>0.03</v>
      </c>
      <c r="D817" s="2">
        <v>67</v>
      </c>
      <c r="E817" s="2">
        <v>67.5</v>
      </c>
    </row>
    <row r="818" spans="1:5" x14ac:dyDescent="0.2">
      <c r="A818" s="14">
        <v>42941</v>
      </c>
      <c r="B818" s="2">
        <v>0.03</v>
      </c>
      <c r="C818" s="2">
        <v>0.71</v>
      </c>
      <c r="D818" s="2">
        <v>61</v>
      </c>
      <c r="E818" s="2">
        <v>68</v>
      </c>
    </row>
    <row r="819" spans="1:5" x14ac:dyDescent="0.2">
      <c r="A819" s="14">
        <v>42942</v>
      </c>
      <c r="B819" s="2">
        <v>0</v>
      </c>
      <c r="C819" s="2">
        <v>0</v>
      </c>
      <c r="D819" s="2">
        <v>63.5</v>
      </c>
      <c r="E819" s="2">
        <v>75</v>
      </c>
    </row>
    <row r="820" spans="1:5" x14ac:dyDescent="0.2">
      <c r="A820" s="14">
        <v>42943</v>
      </c>
      <c r="B820" s="2">
        <v>0.02</v>
      </c>
      <c r="C820" s="2">
        <v>0</v>
      </c>
      <c r="D820" s="2">
        <v>65</v>
      </c>
      <c r="E820" s="2">
        <v>63.5</v>
      </c>
    </row>
    <row r="821" spans="1:5" x14ac:dyDescent="0.2">
      <c r="A821" s="14">
        <v>42944</v>
      </c>
      <c r="B821" s="2">
        <v>0.01</v>
      </c>
      <c r="C821" s="2">
        <v>7.0000000000000007E-2</v>
      </c>
      <c r="D821" s="2">
        <v>74</v>
      </c>
      <c r="E821" s="2">
        <v>70</v>
      </c>
    </row>
    <row r="822" spans="1:5" x14ac:dyDescent="0.2">
      <c r="A822" s="14">
        <v>42945</v>
      </c>
      <c r="B822" s="2">
        <v>0.03</v>
      </c>
      <c r="C822" s="2">
        <v>0.01</v>
      </c>
      <c r="D822" s="2">
        <v>71</v>
      </c>
      <c r="E822" s="2">
        <v>70.5</v>
      </c>
    </row>
    <row r="823" spans="1:5" x14ac:dyDescent="0.2">
      <c r="A823" s="14">
        <v>42946</v>
      </c>
      <c r="B823" s="2">
        <v>0</v>
      </c>
      <c r="C823" s="2">
        <v>0</v>
      </c>
      <c r="D823" s="2">
        <v>67.5</v>
      </c>
      <c r="E823" s="2">
        <v>76.5</v>
      </c>
    </row>
    <row r="824" spans="1:5" x14ac:dyDescent="0.2">
      <c r="A824" s="14">
        <v>42947</v>
      </c>
      <c r="B824" s="2">
        <v>0</v>
      </c>
      <c r="C824" s="2">
        <v>0</v>
      </c>
      <c r="D824" s="2">
        <v>65.5</v>
      </c>
      <c r="E824" s="2">
        <v>76.5</v>
      </c>
    </row>
    <row r="825" spans="1:5" x14ac:dyDescent="0.2">
      <c r="A825" s="14">
        <v>42948</v>
      </c>
      <c r="B825" s="2">
        <v>0</v>
      </c>
      <c r="C825" s="2">
        <v>0</v>
      </c>
      <c r="D825" s="2">
        <v>74</v>
      </c>
      <c r="E825" s="2">
        <v>76</v>
      </c>
    </row>
    <row r="826" spans="1:5" x14ac:dyDescent="0.2">
      <c r="A826" s="14">
        <v>42949</v>
      </c>
      <c r="B826" s="2">
        <v>0</v>
      </c>
      <c r="C826" s="2">
        <v>0</v>
      </c>
      <c r="D826" s="2">
        <v>75.5</v>
      </c>
      <c r="E826" s="2">
        <v>77</v>
      </c>
    </row>
    <row r="827" spans="1:5" x14ac:dyDescent="0.2">
      <c r="A827" s="14">
        <v>42950</v>
      </c>
      <c r="B827" s="2">
        <v>0</v>
      </c>
      <c r="C827" s="2">
        <v>0.02</v>
      </c>
      <c r="D827" s="2">
        <v>74.5</v>
      </c>
      <c r="E827" s="2">
        <v>68</v>
      </c>
    </row>
    <row r="828" spans="1:5" x14ac:dyDescent="0.2">
      <c r="A828" s="14">
        <v>42951</v>
      </c>
      <c r="B828" s="2">
        <v>0</v>
      </c>
      <c r="C828" s="2">
        <v>0</v>
      </c>
      <c r="D828" s="2">
        <v>73.5</v>
      </c>
      <c r="E828" s="2">
        <v>68</v>
      </c>
    </row>
    <row r="829" spans="1:5" x14ac:dyDescent="0.2">
      <c r="A829" s="14">
        <v>42952</v>
      </c>
      <c r="B829" s="2">
        <v>0.19</v>
      </c>
      <c r="C829" s="2">
        <v>0</v>
      </c>
      <c r="D829" s="2">
        <v>74</v>
      </c>
      <c r="E829" s="2">
        <v>64.5</v>
      </c>
    </row>
    <row r="830" spans="1:5" x14ac:dyDescent="0.2">
      <c r="A830" s="14">
        <v>42953</v>
      </c>
      <c r="B830" s="2">
        <v>0.03</v>
      </c>
      <c r="C830" s="2">
        <v>0.4</v>
      </c>
      <c r="D830" s="2">
        <v>65.5</v>
      </c>
      <c r="E830" s="2">
        <v>68</v>
      </c>
    </row>
    <row r="831" spans="1:5" x14ac:dyDescent="0.2">
      <c r="A831" s="14">
        <v>42954</v>
      </c>
      <c r="B831" s="2">
        <v>0</v>
      </c>
      <c r="C831" s="2">
        <v>0</v>
      </c>
      <c r="D831" s="2">
        <v>65.5</v>
      </c>
    </row>
    <row r="832" spans="1:5" x14ac:dyDescent="0.2">
      <c r="A832" s="14">
        <v>42955</v>
      </c>
      <c r="B832" s="2">
        <v>0.2</v>
      </c>
      <c r="C832" s="2">
        <v>7.0000000000000007E-2</v>
      </c>
      <c r="D832" s="2">
        <v>69</v>
      </c>
    </row>
    <row r="833" spans="1:5" x14ac:dyDescent="0.2">
      <c r="A833" s="14">
        <v>42956</v>
      </c>
      <c r="B833" s="2">
        <v>0</v>
      </c>
      <c r="C833" s="2">
        <v>0</v>
      </c>
      <c r="D833" s="2">
        <v>67</v>
      </c>
    </row>
    <row r="834" spans="1:5" x14ac:dyDescent="0.2">
      <c r="A834" s="14">
        <v>42957</v>
      </c>
      <c r="B834" s="2">
        <v>0</v>
      </c>
      <c r="C834" s="2">
        <v>0</v>
      </c>
      <c r="D834" s="2">
        <v>68.5</v>
      </c>
    </row>
    <row r="835" spans="1:5" x14ac:dyDescent="0.2">
      <c r="A835" s="14">
        <v>42958</v>
      </c>
      <c r="B835" s="2">
        <v>0</v>
      </c>
      <c r="C835" s="2">
        <v>0</v>
      </c>
      <c r="D835" s="2">
        <v>68</v>
      </c>
    </row>
    <row r="836" spans="1:5" x14ac:dyDescent="0.2">
      <c r="A836" s="14">
        <v>42959</v>
      </c>
      <c r="B836" s="2">
        <v>0.36</v>
      </c>
      <c r="C836" s="2">
        <v>0.12</v>
      </c>
      <c r="D836" s="2">
        <v>70</v>
      </c>
      <c r="E836" s="2">
        <v>74</v>
      </c>
    </row>
    <row r="837" spans="1:5" x14ac:dyDescent="0.2">
      <c r="A837" s="14">
        <v>42960</v>
      </c>
      <c r="B837" s="2">
        <v>0</v>
      </c>
      <c r="C837" s="2">
        <v>0</v>
      </c>
      <c r="D837" s="2">
        <v>77</v>
      </c>
      <c r="E837" s="2">
        <v>72</v>
      </c>
    </row>
    <row r="838" spans="1:5" x14ac:dyDescent="0.2">
      <c r="A838" s="14">
        <v>42961</v>
      </c>
      <c r="B838" s="2">
        <v>0</v>
      </c>
      <c r="C838" s="2">
        <v>0</v>
      </c>
      <c r="D838" s="2">
        <v>71</v>
      </c>
      <c r="E838" s="2">
        <v>71.5</v>
      </c>
    </row>
    <row r="839" spans="1:5" x14ac:dyDescent="0.2">
      <c r="A839" s="14">
        <v>42962</v>
      </c>
      <c r="B839" s="2">
        <v>0.1</v>
      </c>
      <c r="C839" s="2">
        <v>0</v>
      </c>
      <c r="D839" s="2">
        <v>72.5</v>
      </c>
      <c r="E839" s="2">
        <v>70</v>
      </c>
    </row>
    <row r="840" spans="1:5" x14ac:dyDescent="0.2">
      <c r="A840" s="14">
        <v>42963</v>
      </c>
      <c r="B840" s="2">
        <v>0.02</v>
      </c>
      <c r="C840" s="2">
        <v>0</v>
      </c>
      <c r="D840" s="2">
        <v>73</v>
      </c>
      <c r="E840" s="2">
        <v>73</v>
      </c>
    </row>
    <row r="841" spans="1:5" x14ac:dyDescent="0.2">
      <c r="A841" s="14">
        <v>42964</v>
      </c>
      <c r="B841" s="2">
        <v>0</v>
      </c>
      <c r="C841" s="2">
        <v>0</v>
      </c>
      <c r="D841" s="2">
        <v>69.5</v>
      </c>
      <c r="E841" s="2">
        <v>78</v>
      </c>
    </row>
    <row r="842" spans="1:5" x14ac:dyDescent="0.2">
      <c r="A842" s="14">
        <v>42965</v>
      </c>
      <c r="B842" s="2">
        <v>0.15</v>
      </c>
      <c r="C842" s="2">
        <v>0</v>
      </c>
      <c r="D842" s="2">
        <v>68</v>
      </c>
      <c r="E842" s="2">
        <v>72.5</v>
      </c>
    </row>
    <row r="843" spans="1:5" x14ac:dyDescent="0.2">
      <c r="A843" s="14">
        <v>42966</v>
      </c>
      <c r="B843" s="2">
        <v>0.21</v>
      </c>
      <c r="C843" s="2">
        <v>0.09</v>
      </c>
      <c r="D843" s="2">
        <v>80</v>
      </c>
      <c r="E843" s="2">
        <v>75</v>
      </c>
    </row>
    <row r="844" spans="1:5" x14ac:dyDescent="0.2">
      <c r="A844" s="14">
        <v>42967</v>
      </c>
      <c r="B844" s="2">
        <v>0</v>
      </c>
      <c r="C844" s="2">
        <v>0</v>
      </c>
      <c r="D844" s="2">
        <v>75</v>
      </c>
      <c r="E844" s="2">
        <v>79</v>
      </c>
    </row>
    <row r="845" spans="1:5" x14ac:dyDescent="0.2">
      <c r="A845" s="14">
        <v>42968</v>
      </c>
      <c r="B845" s="2">
        <v>0</v>
      </c>
      <c r="C845" s="2">
        <v>0</v>
      </c>
      <c r="D845" s="2">
        <v>71</v>
      </c>
      <c r="E845" s="2">
        <v>68.5</v>
      </c>
    </row>
    <row r="846" spans="1:5" x14ac:dyDescent="0.2">
      <c r="A846" s="14">
        <v>42969</v>
      </c>
      <c r="B846" s="2">
        <v>0</v>
      </c>
      <c r="C846" s="2">
        <v>0</v>
      </c>
      <c r="D846" s="2">
        <v>74.5</v>
      </c>
      <c r="E846" s="2">
        <v>68</v>
      </c>
    </row>
    <row r="847" spans="1:5" x14ac:dyDescent="0.2">
      <c r="A847" s="14">
        <v>42970</v>
      </c>
      <c r="B847" s="2">
        <v>0</v>
      </c>
      <c r="C847" s="2">
        <v>0.01</v>
      </c>
      <c r="D847" s="2">
        <v>78.5</v>
      </c>
      <c r="E847" s="2">
        <v>64</v>
      </c>
    </row>
    <row r="848" spans="1:5" x14ac:dyDescent="0.2">
      <c r="A848" s="14">
        <v>42971</v>
      </c>
      <c r="B848" s="2">
        <v>0</v>
      </c>
      <c r="C848" s="2">
        <v>0</v>
      </c>
      <c r="D848" s="2">
        <v>66.5</v>
      </c>
      <c r="E848" s="2">
        <v>63.5</v>
      </c>
    </row>
    <row r="849" spans="1:6" x14ac:dyDescent="0.2">
      <c r="A849" s="14">
        <v>42972</v>
      </c>
      <c r="B849" s="2">
        <v>0</v>
      </c>
      <c r="C849" s="2">
        <v>0</v>
      </c>
      <c r="D849" s="2">
        <v>67.5</v>
      </c>
      <c r="E849" s="2">
        <v>64.5</v>
      </c>
    </row>
    <row r="850" spans="1:6" x14ac:dyDescent="0.2">
      <c r="A850" s="14">
        <v>42973</v>
      </c>
      <c r="B850" s="2">
        <v>0</v>
      </c>
      <c r="C850" s="2">
        <v>0</v>
      </c>
      <c r="D850" s="2">
        <v>60.5</v>
      </c>
      <c r="E850" s="2">
        <v>63</v>
      </c>
    </row>
    <row r="851" spans="1:6" x14ac:dyDescent="0.2">
      <c r="A851" s="14">
        <v>42974</v>
      </c>
      <c r="B851" s="2">
        <v>0</v>
      </c>
      <c r="C851" s="2">
        <v>0</v>
      </c>
      <c r="D851" s="2">
        <v>62.5</v>
      </c>
      <c r="E851" s="2">
        <v>62.5</v>
      </c>
    </row>
    <row r="852" spans="1:6" x14ac:dyDescent="0.2">
      <c r="A852" s="14">
        <v>42975</v>
      </c>
      <c r="B852" s="2">
        <v>0</v>
      </c>
      <c r="C852" s="2">
        <v>0</v>
      </c>
      <c r="D852" s="2">
        <v>63</v>
      </c>
      <c r="E852" s="2">
        <v>65.5</v>
      </c>
    </row>
    <row r="853" spans="1:6" x14ac:dyDescent="0.2">
      <c r="A853" s="14">
        <v>42976</v>
      </c>
      <c r="B853" s="2">
        <v>0</v>
      </c>
      <c r="C853" s="2">
        <v>0</v>
      </c>
      <c r="D853" s="2">
        <v>62.5</v>
      </c>
      <c r="E853" s="2">
        <v>65</v>
      </c>
    </row>
    <row r="854" spans="1:6" x14ac:dyDescent="0.2">
      <c r="A854" s="14">
        <v>42977</v>
      </c>
      <c r="B854" s="2">
        <v>0.75</v>
      </c>
      <c r="C854" s="2">
        <v>0.28000000000000003</v>
      </c>
      <c r="D854" s="2">
        <v>64.5</v>
      </c>
      <c r="E854" s="2">
        <v>56</v>
      </c>
    </row>
    <row r="855" spans="1:6" x14ac:dyDescent="0.2">
      <c r="A855" s="14">
        <v>42978</v>
      </c>
      <c r="B855" s="2">
        <v>0</v>
      </c>
      <c r="C855" s="2">
        <v>0</v>
      </c>
      <c r="D855" s="2">
        <v>69.5</v>
      </c>
      <c r="E855" s="2">
        <v>57</v>
      </c>
    </row>
    <row r="856" spans="1:6" x14ac:dyDescent="0.2">
      <c r="A856" s="14">
        <v>42979</v>
      </c>
      <c r="B856" s="2">
        <v>0</v>
      </c>
      <c r="C856" s="2">
        <v>0</v>
      </c>
      <c r="D856" s="2">
        <v>59</v>
      </c>
      <c r="E856" s="2">
        <v>59.5</v>
      </c>
      <c r="F856" s="29"/>
    </row>
    <row r="857" spans="1:6" x14ac:dyDescent="0.2">
      <c r="A857" s="14">
        <v>42980</v>
      </c>
      <c r="B857" s="2">
        <v>0</v>
      </c>
      <c r="C857" s="2">
        <v>0</v>
      </c>
      <c r="D857" s="2">
        <v>53.5</v>
      </c>
      <c r="E857" s="2">
        <v>67.5</v>
      </c>
      <c r="F857" s="29"/>
    </row>
    <row r="858" spans="1:6" x14ac:dyDescent="0.2">
      <c r="A858" s="14">
        <v>42981</v>
      </c>
      <c r="B858" s="2">
        <v>0.53</v>
      </c>
      <c r="C858" s="2">
        <v>0.11</v>
      </c>
      <c r="D858" s="2">
        <v>59.5</v>
      </c>
      <c r="E858" s="2">
        <v>73.5</v>
      </c>
      <c r="F858" s="29"/>
    </row>
    <row r="859" spans="1:6" x14ac:dyDescent="0.2">
      <c r="A859" s="14">
        <v>42982</v>
      </c>
      <c r="B859" s="2">
        <v>0.05</v>
      </c>
      <c r="C859" s="2">
        <v>0.24</v>
      </c>
      <c r="D859" s="2">
        <v>63.5</v>
      </c>
      <c r="E859" s="2">
        <v>68.5</v>
      </c>
      <c r="F859" s="29"/>
    </row>
    <row r="860" spans="1:6" x14ac:dyDescent="0.2">
      <c r="A860" s="14">
        <v>42983</v>
      </c>
      <c r="B860" s="2">
        <v>0</v>
      </c>
      <c r="C860" s="2">
        <v>0</v>
      </c>
      <c r="D860" s="2">
        <v>71.5</v>
      </c>
      <c r="E860" s="2">
        <v>63</v>
      </c>
      <c r="F860" s="29"/>
    </row>
    <row r="861" spans="1:6" x14ac:dyDescent="0.2">
      <c r="A861" s="14">
        <v>42984</v>
      </c>
      <c r="B861" s="2">
        <v>0.49</v>
      </c>
      <c r="C861" s="2">
        <v>0</v>
      </c>
      <c r="D861" s="2">
        <v>72.5</v>
      </c>
      <c r="E861" s="2">
        <v>62</v>
      </c>
      <c r="F861" s="29"/>
    </row>
    <row r="862" spans="1:6" x14ac:dyDescent="0.2">
      <c r="A862" s="14">
        <v>42985</v>
      </c>
      <c r="B862" s="2">
        <v>0.72</v>
      </c>
      <c r="C862" s="2">
        <v>0.98</v>
      </c>
      <c r="D862" s="2">
        <v>67.5</v>
      </c>
      <c r="F862" s="29"/>
    </row>
    <row r="863" spans="1:6" x14ac:dyDescent="0.2">
      <c r="A863" s="14">
        <v>42986</v>
      </c>
      <c r="B863" s="2">
        <v>0.03</v>
      </c>
      <c r="C863" s="2">
        <v>0</v>
      </c>
      <c r="D863" s="2">
        <v>60</v>
      </c>
      <c r="F863" s="29"/>
    </row>
    <row r="864" spans="1:6" x14ac:dyDescent="0.2">
      <c r="A864" s="14">
        <v>42987</v>
      </c>
      <c r="B864" s="2">
        <v>0</v>
      </c>
      <c r="C864" s="2">
        <v>0</v>
      </c>
      <c r="D864" s="2">
        <v>59</v>
      </c>
      <c r="F864" s="29"/>
    </row>
    <row r="865" spans="1:6" x14ac:dyDescent="0.2">
      <c r="A865" s="14">
        <v>42988</v>
      </c>
      <c r="B865" s="2">
        <v>0</v>
      </c>
      <c r="C865" s="2">
        <v>0</v>
      </c>
      <c r="D865" s="2">
        <v>62</v>
      </c>
      <c r="F865" s="29"/>
    </row>
    <row r="866" spans="1:6" x14ac:dyDescent="0.2">
      <c r="A866" s="14">
        <v>42989</v>
      </c>
      <c r="B866" s="2">
        <v>0</v>
      </c>
      <c r="C866" s="2">
        <v>0</v>
      </c>
      <c r="D866" s="2">
        <v>62</v>
      </c>
      <c r="F866" s="29"/>
    </row>
    <row r="867" spans="1:6" x14ac:dyDescent="0.2">
      <c r="A867" s="14">
        <v>42990</v>
      </c>
      <c r="B867" s="2">
        <v>0</v>
      </c>
      <c r="C867" s="2">
        <v>0</v>
      </c>
      <c r="D867" s="2">
        <v>63.5</v>
      </c>
      <c r="F867" s="29"/>
    </row>
    <row r="868" spans="1:6" x14ac:dyDescent="0.2">
      <c r="A868" s="14">
        <v>42991</v>
      </c>
      <c r="B868" s="2">
        <v>0</v>
      </c>
      <c r="C868" s="2">
        <v>0</v>
      </c>
      <c r="D868" s="2">
        <v>64.5</v>
      </c>
      <c r="F868" s="29"/>
    </row>
    <row r="869" spans="1:6" x14ac:dyDescent="0.2">
      <c r="A869" s="14">
        <v>42992</v>
      </c>
      <c r="B869" s="2">
        <v>0</v>
      </c>
      <c r="C869" s="2">
        <v>0</v>
      </c>
      <c r="D869" s="2">
        <v>72</v>
      </c>
      <c r="F869" s="29"/>
    </row>
    <row r="870" spans="1:6" x14ac:dyDescent="0.2">
      <c r="A870" s="14">
        <v>42993</v>
      </c>
      <c r="B870" s="2">
        <v>0.15</v>
      </c>
      <c r="C870" s="2">
        <v>0.04</v>
      </c>
      <c r="D870" s="2">
        <v>74.5</v>
      </c>
      <c r="F870" s="29"/>
    </row>
    <row r="871" spans="1:6" x14ac:dyDescent="0.2">
      <c r="A871" s="14">
        <v>42994</v>
      </c>
      <c r="B871" s="2">
        <v>0</v>
      </c>
      <c r="C871" s="2">
        <v>0</v>
      </c>
      <c r="D871" s="2">
        <v>72</v>
      </c>
      <c r="F871" s="29"/>
    </row>
    <row r="872" spans="1:6" x14ac:dyDescent="0.2">
      <c r="A872" s="14">
        <v>42995</v>
      </c>
      <c r="B872" s="2">
        <v>0</v>
      </c>
      <c r="C872" s="2">
        <v>0</v>
      </c>
      <c r="D872" s="2">
        <v>71</v>
      </c>
      <c r="F872" s="29"/>
    </row>
    <row r="873" spans="1:6" x14ac:dyDescent="0.2">
      <c r="A873" s="14">
        <v>42996</v>
      </c>
      <c r="B873" s="2">
        <v>0</v>
      </c>
      <c r="C873" s="2">
        <v>0</v>
      </c>
      <c r="D873" s="2">
        <v>71.5</v>
      </c>
      <c r="F873" s="29"/>
    </row>
    <row r="874" spans="1:6" x14ac:dyDescent="0.2">
      <c r="A874" s="14">
        <v>42997</v>
      </c>
      <c r="B874" s="2">
        <v>0.08</v>
      </c>
      <c r="C874" s="2">
        <v>0</v>
      </c>
      <c r="D874" s="2">
        <v>68</v>
      </c>
      <c r="F874" s="29"/>
    </row>
    <row r="875" spans="1:6" x14ac:dyDescent="0.2">
      <c r="A875" s="14">
        <v>42998</v>
      </c>
      <c r="B875" s="2">
        <v>0.18</v>
      </c>
      <c r="C875" s="2">
        <v>0.34</v>
      </c>
      <c r="D875" s="2">
        <v>67.5</v>
      </c>
      <c r="F875" s="29"/>
    </row>
    <row r="876" spans="1:6" x14ac:dyDescent="0.2">
      <c r="A876" s="14">
        <v>42999</v>
      </c>
      <c r="B876" s="2">
        <v>0</v>
      </c>
      <c r="C876" s="2">
        <v>0.05</v>
      </c>
      <c r="D876" s="2">
        <v>69.5</v>
      </c>
      <c r="F876" s="29"/>
    </row>
    <row r="877" spans="1:6" x14ac:dyDescent="0.2">
      <c r="A877" s="14">
        <v>43000</v>
      </c>
      <c r="B877" s="2">
        <v>0.05</v>
      </c>
      <c r="C877" s="2">
        <v>0</v>
      </c>
      <c r="D877" s="2">
        <v>64.5</v>
      </c>
      <c r="F877" s="29"/>
    </row>
    <row r="878" spans="1:6" x14ac:dyDescent="0.2">
      <c r="A878" s="14">
        <v>43001</v>
      </c>
      <c r="B878" s="2">
        <v>0.1</v>
      </c>
      <c r="C878" s="2">
        <v>0.38</v>
      </c>
      <c r="D878" s="2">
        <v>69.5</v>
      </c>
      <c r="F878" s="29"/>
    </row>
    <row r="879" spans="1:6" x14ac:dyDescent="0.2">
      <c r="A879" s="14">
        <v>43002</v>
      </c>
      <c r="B879" s="2">
        <v>0</v>
      </c>
      <c r="C879" s="2">
        <v>0</v>
      </c>
      <c r="D879" s="2">
        <v>69.5</v>
      </c>
      <c r="F879" s="29"/>
    </row>
    <row r="880" spans="1:6" x14ac:dyDescent="0.2">
      <c r="A880" s="14">
        <v>43003</v>
      </c>
      <c r="B880" s="2">
        <v>0</v>
      </c>
      <c r="C880" s="2">
        <v>0</v>
      </c>
      <c r="D880" s="2">
        <v>71</v>
      </c>
      <c r="F880" s="29"/>
    </row>
    <row r="881" spans="1:6" x14ac:dyDescent="0.2">
      <c r="A881" s="14">
        <v>43004</v>
      </c>
      <c r="B881" s="2">
        <v>0</v>
      </c>
      <c r="C881" s="2">
        <v>0</v>
      </c>
      <c r="D881" s="2">
        <v>74</v>
      </c>
      <c r="F881" s="29"/>
    </row>
    <row r="882" spans="1:6" x14ac:dyDescent="0.2">
      <c r="A882" s="14">
        <v>43005</v>
      </c>
      <c r="B882" s="2">
        <v>0</v>
      </c>
      <c r="C882" s="2">
        <v>0</v>
      </c>
      <c r="D882" s="2">
        <v>72</v>
      </c>
      <c r="F882" s="29"/>
    </row>
    <row r="883" spans="1:6" x14ac:dyDescent="0.2">
      <c r="A883" s="14">
        <v>43006</v>
      </c>
      <c r="B883" s="2">
        <v>0</v>
      </c>
      <c r="C883" s="2">
        <v>0</v>
      </c>
      <c r="D883" s="2">
        <v>76.5</v>
      </c>
      <c r="F883" s="29"/>
    </row>
    <row r="884" spans="1:6" x14ac:dyDescent="0.2">
      <c r="A884" s="14">
        <v>43007</v>
      </c>
      <c r="B884" s="2">
        <v>0</v>
      </c>
      <c r="C884" s="2">
        <v>0</v>
      </c>
      <c r="D884" s="2">
        <v>61.5</v>
      </c>
      <c r="F884" s="29"/>
    </row>
    <row r="885" spans="1:6" x14ac:dyDescent="0.2">
      <c r="A885" s="14">
        <v>43008</v>
      </c>
      <c r="B885" s="2">
        <v>1.38</v>
      </c>
      <c r="C885" s="2">
        <v>0.06</v>
      </c>
      <c r="D885" s="2">
        <v>60.5</v>
      </c>
      <c r="F885" s="29"/>
    </row>
    <row r="886" spans="1:6" x14ac:dyDescent="0.2">
      <c r="A886" s="14">
        <v>43009</v>
      </c>
      <c r="B886" s="2">
        <v>0.3</v>
      </c>
      <c r="C886" s="2">
        <v>0.15</v>
      </c>
      <c r="D886" s="2">
        <v>53</v>
      </c>
      <c r="F886" s="29"/>
    </row>
    <row r="887" spans="1:6" x14ac:dyDescent="0.2">
      <c r="A887" s="14">
        <v>43010</v>
      </c>
      <c r="B887" s="2">
        <v>0</v>
      </c>
      <c r="C887" s="2">
        <v>0</v>
      </c>
      <c r="D887" s="2">
        <v>53.5</v>
      </c>
      <c r="F887" s="29"/>
    </row>
    <row r="888" spans="1:6" x14ac:dyDescent="0.2">
      <c r="A888" s="14">
        <v>43011</v>
      </c>
      <c r="B888" s="2">
        <v>0</v>
      </c>
      <c r="C888" s="2">
        <v>0</v>
      </c>
      <c r="D888" s="2">
        <v>56</v>
      </c>
      <c r="F888" s="29"/>
    </row>
    <row r="889" spans="1:6" x14ac:dyDescent="0.2">
      <c r="A889" s="14">
        <v>43012</v>
      </c>
      <c r="B889" s="2">
        <v>0</v>
      </c>
      <c r="C889" s="2">
        <v>0</v>
      </c>
      <c r="D889" s="2">
        <v>57.5</v>
      </c>
      <c r="F889" s="29"/>
    </row>
    <row r="890" spans="1:6" x14ac:dyDescent="0.2">
      <c r="A890" s="14">
        <v>43013</v>
      </c>
      <c r="B890" s="2">
        <v>0</v>
      </c>
      <c r="C890" s="2">
        <v>0</v>
      </c>
      <c r="D890" s="2">
        <v>68</v>
      </c>
      <c r="F890" s="29"/>
    </row>
    <row r="891" spans="1:6" x14ac:dyDescent="0.2">
      <c r="A891" s="14">
        <v>43014</v>
      </c>
      <c r="B891" s="2">
        <v>0.04</v>
      </c>
      <c r="C891" s="2">
        <v>0</v>
      </c>
      <c r="D891" s="2">
        <v>69.5</v>
      </c>
      <c r="F891" s="29"/>
    </row>
    <row r="892" spans="1:6" x14ac:dyDescent="0.2">
      <c r="A892" s="14">
        <v>43015</v>
      </c>
      <c r="B892" s="2">
        <v>0</v>
      </c>
      <c r="C892" s="2">
        <v>0</v>
      </c>
      <c r="D892" s="2">
        <v>67</v>
      </c>
      <c r="F892" s="29"/>
    </row>
    <row r="893" spans="1:6" x14ac:dyDescent="0.2">
      <c r="A893" s="14">
        <v>43016</v>
      </c>
      <c r="B893" s="2">
        <v>0.25</v>
      </c>
      <c r="C893" s="2">
        <v>0</v>
      </c>
      <c r="D893" s="2">
        <v>69.5</v>
      </c>
      <c r="F893" s="29"/>
    </row>
    <row r="894" spans="1:6" x14ac:dyDescent="0.2">
      <c r="A894" s="14">
        <v>43017</v>
      </c>
      <c r="B894" s="2">
        <v>0.08</v>
      </c>
      <c r="C894" s="2">
        <v>0.38</v>
      </c>
      <c r="D894" s="2">
        <v>70</v>
      </c>
      <c r="F894" s="29"/>
    </row>
    <row r="895" spans="1:6" x14ac:dyDescent="0.2">
      <c r="A895" s="14">
        <v>43018</v>
      </c>
      <c r="B895" s="2">
        <v>0.39</v>
      </c>
      <c r="C895" s="2">
        <v>0.16</v>
      </c>
      <c r="D895" s="2">
        <v>71.5</v>
      </c>
      <c r="F895" s="29"/>
    </row>
    <row r="896" spans="1:6" x14ac:dyDescent="0.2">
      <c r="A896" s="14">
        <v>43019</v>
      </c>
      <c r="B896" s="2">
        <v>0</v>
      </c>
      <c r="C896" s="2">
        <v>0</v>
      </c>
      <c r="D896" s="2">
        <v>63.5</v>
      </c>
      <c r="F896" s="29"/>
    </row>
    <row r="897" spans="1:6" x14ac:dyDescent="0.2">
      <c r="A897" s="14">
        <v>43020</v>
      </c>
      <c r="B897" s="2">
        <v>0.06</v>
      </c>
      <c r="C897" s="2">
        <v>0</v>
      </c>
      <c r="D897" s="2">
        <v>60</v>
      </c>
      <c r="F897" s="29"/>
    </row>
    <row r="898" spans="1:6" x14ac:dyDescent="0.2">
      <c r="A898" s="14">
        <v>43021</v>
      </c>
      <c r="B898" s="2">
        <v>0</v>
      </c>
      <c r="C898" s="2">
        <v>0</v>
      </c>
      <c r="D898" s="2">
        <v>54</v>
      </c>
      <c r="F898" s="29"/>
    </row>
    <row r="899" spans="1:6" x14ac:dyDescent="0.2">
      <c r="A899" s="14">
        <v>43022</v>
      </c>
      <c r="B899" s="2">
        <v>0.37</v>
      </c>
      <c r="C899" s="2">
        <v>0</v>
      </c>
      <c r="D899" s="2">
        <v>60</v>
      </c>
      <c r="F899" s="29"/>
    </row>
    <row r="900" spans="1:6" x14ac:dyDescent="0.2">
      <c r="A900" s="14">
        <v>43023</v>
      </c>
      <c r="B900" s="2">
        <v>0.03</v>
      </c>
      <c r="C900" s="2">
        <v>0.08</v>
      </c>
      <c r="D900" s="2">
        <v>63.5</v>
      </c>
      <c r="F900" s="29"/>
    </row>
    <row r="901" spans="1:6" x14ac:dyDescent="0.2">
      <c r="A901" s="14">
        <v>43024</v>
      </c>
      <c r="B901" s="2">
        <v>0</v>
      </c>
      <c r="C901" s="2">
        <v>0.03</v>
      </c>
      <c r="D901" s="2">
        <v>62</v>
      </c>
      <c r="F901" s="29"/>
    </row>
    <row r="902" spans="1:6" x14ac:dyDescent="0.2">
      <c r="A902" s="14">
        <v>43025</v>
      </c>
      <c r="B902" s="2">
        <v>0</v>
      </c>
      <c r="C902" s="2">
        <v>0</v>
      </c>
      <c r="D902" s="2">
        <v>47.5</v>
      </c>
      <c r="F902" s="29"/>
    </row>
    <row r="903" spans="1:6" x14ac:dyDescent="0.2">
      <c r="A903" s="14">
        <v>43026</v>
      </c>
      <c r="B903" s="2">
        <v>0</v>
      </c>
      <c r="C903" s="2">
        <v>0</v>
      </c>
      <c r="D903" s="2">
        <v>54.5</v>
      </c>
      <c r="F903" s="29"/>
    </row>
    <row r="904" spans="1:6" x14ac:dyDescent="0.2">
      <c r="A904" s="14">
        <v>43027</v>
      </c>
      <c r="B904" s="2">
        <v>0</v>
      </c>
      <c r="C904" s="2">
        <v>0</v>
      </c>
      <c r="D904" s="2">
        <v>54.5</v>
      </c>
      <c r="F904" s="29"/>
    </row>
    <row r="905" spans="1:6" x14ac:dyDescent="0.2">
      <c r="A905" s="14">
        <v>43028</v>
      </c>
      <c r="B905" s="2">
        <v>0</v>
      </c>
      <c r="C905" s="2">
        <v>0</v>
      </c>
      <c r="D905" s="2">
        <v>61.5</v>
      </c>
      <c r="F905" s="29"/>
    </row>
    <row r="906" spans="1:6" x14ac:dyDescent="0.2">
      <c r="A906" s="14">
        <v>43029</v>
      </c>
      <c r="B906" s="2">
        <v>0</v>
      </c>
      <c r="C906" s="2">
        <v>0</v>
      </c>
      <c r="D906" s="2">
        <v>55.5</v>
      </c>
      <c r="F906" s="29"/>
    </row>
    <row r="907" spans="1:6" x14ac:dyDescent="0.2">
      <c r="A907" s="14">
        <v>43030</v>
      </c>
      <c r="B907" s="2">
        <v>0</v>
      </c>
      <c r="C907" s="2">
        <v>0</v>
      </c>
      <c r="D907" s="2">
        <v>61</v>
      </c>
      <c r="F907" s="29"/>
    </row>
    <row r="908" spans="1:6" x14ac:dyDescent="0.2">
      <c r="A908" s="14">
        <v>43031</v>
      </c>
      <c r="B908" s="2">
        <v>0</v>
      </c>
      <c r="C908" s="2">
        <v>0.01</v>
      </c>
      <c r="D908" s="2">
        <v>60</v>
      </c>
      <c r="F908" s="29"/>
    </row>
    <row r="909" spans="1:6" x14ac:dyDescent="0.2">
      <c r="A909" s="14">
        <v>43032</v>
      </c>
      <c r="B909" s="2">
        <v>0.67</v>
      </c>
      <c r="C909" s="2">
        <v>0.28000000000000003</v>
      </c>
      <c r="D909" s="2">
        <v>68</v>
      </c>
      <c r="F909" s="29"/>
    </row>
    <row r="910" spans="1:6" x14ac:dyDescent="0.2">
      <c r="A910" s="14">
        <v>43033</v>
      </c>
      <c r="B910" s="2">
        <v>0.82</v>
      </c>
      <c r="C910" s="2">
        <v>0.99</v>
      </c>
      <c r="D910" s="2">
        <v>66</v>
      </c>
      <c r="F910" s="29"/>
    </row>
    <row r="911" spans="1:6" x14ac:dyDescent="0.2">
      <c r="A911" s="14">
        <v>43034</v>
      </c>
      <c r="B911" s="2">
        <v>1.48</v>
      </c>
      <c r="C911" s="2">
        <v>0.75</v>
      </c>
      <c r="D911" s="2">
        <v>61</v>
      </c>
      <c r="F911" s="29"/>
    </row>
    <row r="912" spans="1:6" x14ac:dyDescent="0.2">
      <c r="A912" s="14">
        <v>43035</v>
      </c>
      <c r="B912" s="2">
        <v>0.05</v>
      </c>
      <c r="C912" s="2">
        <v>0.36</v>
      </c>
      <c r="D912" s="2">
        <v>50.5</v>
      </c>
      <c r="F912" s="29"/>
    </row>
    <row r="913" spans="1:6" x14ac:dyDescent="0.2">
      <c r="A913" s="14">
        <v>43036</v>
      </c>
      <c r="B913" s="2">
        <v>0</v>
      </c>
      <c r="C913" s="2">
        <v>0</v>
      </c>
      <c r="D913" s="2">
        <v>51.5</v>
      </c>
      <c r="F913" s="29"/>
    </row>
    <row r="914" spans="1:6" x14ac:dyDescent="0.2">
      <c r="A914" s="14">
        <v>43037</v>
      </c>
      <c r="B914" s="2">
        <v>0.08</v>
      </c>
      <c r="C914" s="2">
        <v>0</v>
      </c>
      <c r="D914" s="2">
        <v>60</v>
      </c>
      <c r="F914" s="29"/>
    </row>
    <row r="915" spans="1:6" x14ac:dyDescent="0.2">
      <c r="A915" s="14">
        <v>43038</v>
      </c>
      <c r="B915" s="2">
        <v>3.44</v>
      </c>
      <c r="C915" s="2">
        <v>2.92</v>
      </c>
      <c r="D915" s="2">
        <v>57.5</v>
      </c>
      <c r="F915" s="29"/>
    </row>
    <row r="916" spans="1:6" x14ac:dyDescent="0.2">
      <c r="A916" s="14">
        <v>43039</v>
      </c>
      <c r="B916" s="2">
        <v>0</v>
      </c>
      <c r="C916" s="2">
        <v>0.02</v>
      </c>
      <c r="D916" s="2">
        <v>53</v>
      </c>
      <c r="F916" s="29"/>
    </row>
    <row r="917" spans="1:6" x14ac:dyDescent="0.2">
      <c r="A917" s="14">
        <v>43040</v>
      </c>
      <c r="B917" s="2">
        <v>0</v>
      </c>
      <c r="C917" s="2">
        <v>0</v>
      </c>
      <c r="D917" s="2">
        <v>45</v>
      </c>
      <c r="F917" s="29"/>
    </row>
    <row r="918" spans="1:6" x14ac:dyDescent="0.2">
      <c r="A918" s="14">
        <v>43041</v>
      </c>
      <c r="B918" s="2">
        <v>0</v>
      </c>
      <c r="C918" s="2">
        <v>0.01</v>
      </c>
      <c r="D918" s="2">
        <v>60</v>
      </c>
      <c r="F918" s="29"/>
    </row>
    <row r="919" spans="1:6" x14ac:dyDescent="0.2">
      <c r="A919" s="14">
        <v>43042</v>
      </c>
      <c r="B919" s="2">
        <v>0</v>
      </c>
      <c r="C919" s="2">
        <v>0</v>
      </c>
      <c r="D919" s="2">
        <v>61.5</v>
      </c>
      <c r="F919" s="29"/>
    </row>
    <row r="920" spans="1:6" x14ac:dyDescent="0.2">
      <c r="A920" s="14">
        <v>43043</v>
      </c>
      <c r="B920" s="2">
        <v>0</v>
      </c>
      <c r="C920" s="2">
        <v>0.02</v>
      </c>
      <c r="D920" s="2">
        <v>53</v>
      </c>
      <c r="F920" s="29"/>
    </row>
    <row r="921" spans="1:6" x14ac:dyDescent="0.2">
      <c r="A921" s="14">
        <v>43044</v>
      </c>
      <c r="B921" s="2">
        <v>0</v>
      </c>
      <c r="C921" s="2">
        <v>0</v>
      </c>
      <c r="D921" s="2">
        <v>51</v>
      </c>
      <c r="F921" s="29"/>
    </row>
    <row r="922" spans="1:6" x14ac:dyDescent="0.2">
      <c r="A922" s="14">
        <v>43045</v>
      </c>
      <c r="B922" s="2">
        <v>0.17</v>
      </c>
      <c r="C922" s="2">
        <v>0.04</v>
      </c>
      <c r="D922" s="2">
        <v>62</v>
      </c>
      <c r="F922" s="29"/>
    </row>
    <row r="923" spans="1:6" x14ac:dyDescent="0.2">
      <c r="A923" s="14">
        <v>43046</v>
      </c>
      <c r="B923" s="2">
        <v>0</v>
      </c>
      <c r="C923" s="2">
        <v>0.03</v>
      </c>
      <c r="D923" s="2">
        <v>52</v>
      </c>
      <c r="F923" s="29"/>
    </row>
    <row r="924" spans="1:6" x14ac:dyDescent="0.2">
      <c r="A924" s="14">
        <v>43047</v>
      </c>
      <c r="B924" s="2">
        <v>0.3</v>
      </c>
      <c r="C924" s="2">
        <v>0.18</v>
      </c>
      <c r="D924" s="2">
        <v>43</v>
      </c>
      <c r="F924" s="29"/>
    </row>
    <row r="925" spans="1:6" x14ac:dyDescent="0.2">
      <c r="A925" s="14">
        <v>43048</v>
      </c>
      <c r="B925" s="2">
        <v>0</v>
      </c>
      <c r="C925" s="2">
        <v>0</v>
      </c>
      <c r="D925" s="2">
        <v>39.5</v>
      </c>
      <c r="F925" s="29"/>
    </row>
    <row r="926" spans="1:6" x14ac:dyDescent="0.2">
      <c r="A926" s="14">
        <v>43049</v>
      </c>
      <c r="B926" s="2">
        <v>0</v>
      </c>
      <c r="C926" s="2">
        <v>0.05</v>
      </c>
      <c r="D926" s="2">
        <v>42</v>
      </c>
      <c r="F926" s="29"/>
    </row>
    <row r="927" spans="1:6" x14ac:dyDescent="0.2">
      <c r="A927" s="14">
        <v>43050</v>
      </c>
      <c r="B927" s="2">
        <v>0</v>
      </c>
      <c r="C927" s="2">
        <v>0</v>
      </c>
      <c r="D927" s="2">
        <v>29</v>
      </c>
      <c r="F927" s="29"/>
    </row>
    <row r="928" spans="1:6" x14ac:dyDescent="0.2">
      <c r="A928" s="14">
        <v>43051</v>
      </c>
      <c r="B928" s="2">
        <v>0</v>
      </c>
      <c r="C928" s="2">
        <v>0</v>
      </c>
      <c r="D928" s="2">
        <v>37</v>
      </c>
      <c r="F928" s="29"/>
    </row>
    <row r="929" spans="1:6" x14ac:dyDescent="0.2">
      <c r="A929" s="14">
        <v>43052</v>
      </c>
      <c r="B929" s="2">
        <v>0.14000000000000001</v>
      </c>
      <c r="C929" s="2">
        <v>0</v>
      </c>
      <c r="D929" s="2">
        <v>39</v>
      </c>
      <c r="F929" s="29"/>
    </row>
    <row r="930" spans="1:6" x14ac:dyDescent="0.2">
      <c r="A930" s="14">
        <v>43053</v>
      </c>
      <c r="B930" s="2">
        <v>0.11</v>
      </c>
      <c r="C930" s="2">
        <v>0.32</v>
      </c>
      <c r="D930" s="2">
        <v>40</v>
      </c>
      <c r="F930" s="29"/>
    </row>
    <row r="931" spans="1:6" x14ac:dyDescent="0.2">
      <c r="A931" s="14">
        <v>43054</v>
      </c>
      <c r="B931" s="2">
        <v>0</v>
      </c>
      <c r="C931" s="2">
        <v>0.01</v>
      </c>
      <c r="D931" s="2">
        <v>39</v>
      </c>
      <c r="F931" s="29"/>
    </row>
    <row r="932" spans="1:6" x14ac:dyDescent="0.2">
      <c r="A932" s="14">
        <v>43055</v>
      </c>
      <c r="B932" s="2">
        <v>0.36</v>
      </c>
      <c r="C932" s="2">
        <v>0</v>
      </c>
      <c r="D932" s="2">
        <v>44</v>
      </c>
      <c r="F932" s="29"/>
    </row>
    <row r="933" spans="1:6" x14ac:dyDescent="0.2">
      <c r="A933" s="14">
        <v>43056</v>
      </c>
      <c r="B933" s="2">
        <v>0.03</v>
      </c>
      <c r="C933" s="2">
        <v>0.27</v>
      </c>
      <c r="D933" s="2">
        <v>44</v>
      </c>
      <c r="F933" s="29"/>
    </row>
    <row r="934" spans="1:6" x14ac:dyDescent="0.2">
      <c r="A934" s="14">
        <v>43057</v>
      </c>
      <c r="B934" s="2">
        <v>0</v>
      </c>
      <c r="C934" s="2">
        <v>0</v>
      </c>
      <c r="D934" s="2">
        <v>36</v>
      </c>
      <c r="F934" s="29"/>
    </row>
    <row r="935" spans="1:6" x14ac:dyDescent="0.2">
      <c r="A935" s="14">
        <v>43058</v>
      </c>
      <c r="B935" s="2">
        <v>0.71</v>
      </c>
      <c r="C935" s="2">
        <v>0.28000000000000003</v>
      </c>
      <c r="D935" s="2">
        <v>54.5</v>
      </c>
      <c r="F935" s="29"/>
    </row>
    <row r="936" spans="1:6" x14ac:dyDescent="0.2">
      <c r="A936" s="14">
        <v>43059</v>
      </c>
      <c r="B936" s="2">
        <v>0</v>
      </c>
      <c r="C936" s="2">
        <v>0.19</v>
      </c>
      <c r="D936" s="2">
        <v>38.5</v>
      </c>
      <c r="F936" s="29"/>
    </row>
    <row r="937" spans="1:6" x14ac:dyDescent="0.2">
      <c r="A937" s="14">
        <v>43060</v>
      </c>
      <c r="B937" s="2">
        <v>0</v>
      </c>
      <c r="C937" s="2">
        <v>0</v>
      </c>
      <c r="D937" s="2">
        <v>44</v>
      </c>
      <c r="F937" s="29"/>
    </row>
    <row r="938" spans="1:6" x14ac:dyDescent="0.2">
      <c r="A938" s="14">
        <v>43061</v>
      </c>
      <c r="B938" s="2">
        <v>1.66</v>
      </c>
      <c r="C938" s="2">
        <v>0.1</v>
      </c>
      <c r="D938" s="2">
        <v>50.5</v>
      </c>
      <c r="F938" s="29"/>
    </row>
    <row r="939" spans="1:6" x14ac:dyDescent="0.2">
      <c r="A939" s="14">
        <v>43062</v>
      </c>
      <c r="B939" s="2">
        <v>0</v>
      </c>
      <c r="C939" s="2">
        <v>1.08</v>
      </c>
      <c r="D939" s="2">
        <v>36</v>
      </c>
      <c r="F939" s="29"/>
    </row>
    <row r="940" spans="1:6" x14ac:dyDescent="0.2">
      <c r="A940" s="14">
        <v>43063</v>
      </c>
      <c r="B940" s="2">
        <v>0</v>
      </c>
      <c r="C940" s="2">
        <v>0</v>
      </c>
      <c r="D940" s="2">
        <v>36.5</v>
      </c>
      <c r="F940" s="29"/>
    </row>
    <row r="941" spans="1:6" x14ac:dyDescent="0.2">
      <c r="A941" s="14">
        <v>43064</v>
      </c>
      <c r="B941" s="2">
        <v>0</v>
      </c>
      <c r="C941" s="2">
        <v>0</v>
      </c>
      <c r="D941" s="2">
        <v>42.5</v>
      </c>
      <c r="F941" s="29"/>
    </row>
    <row r="942" spans="1:6" x14ac:dyDescent="0.2">
      <c r="A942" s="14">
        <v>43065</v>
      </c>
      <c r="B942" s="2">
        <v>0</v>
      </c>
      <c r="C942" s="2">
        <v>0</v>
      </c>
      <c r="D942" s="2">
        <v>45.5</v>
      </c>
      <c r="F942" s="29"/>
    </row>
    <row r="943" spans="1:6" x14ac:dyDescent="0.2">
      <c r="A943" s="14">
        <v>43066</v>
      </c>
      <c r="B943" s="2">
        <v>0</v>
      </c>
      <c r="C943" s="2">
        <v>0</v>
      </c>
      <c r="D943" s="2">
        <v>38</v>
      </c>
      <c r="F943" s="29"/>
    </row>
    <row r="944" spans="1:6" x14ac:dyDescent="0.2">
      <c r="A944" s="14">
        <v>43067</v>
      </c>
      <c r="B944" s="2">
        <v>0</v>
      </c>
      <c r="C944" s="2">
        <v>0</v>
      </c>
      <c r="D944" s="2">
        <v>34.5</v>
      </c>
      <c r="F944" s="29"/>
    </row>
    <row r="945" spans="1:6" x14ac:dyDescent="0.2">
      <c r="A945" s="14">
        <v>43068</v>
      </c>
      <c r="B945" s="2">
        <v>0</v>
      </c>
      <c r="C945" s="2">
        <v>0</v>
      </c>
      <c r="D945" s="2">
        <v>47.5</v>
      </c>
      <c r="F945" s="29"/>
    </row>
    <row r="946" spans="1:6" x14ac:dyDescent="0.2">
      <c r="A946" s="14">
        <v>43069</v>
      </c>
      <c r="B946" s="2">
        <v>0</v>
      </c>
      <c r="C946" s="2">
        <v>0</v>
      </c>
      <c r="D946" s="2">
        <v>42.5</v>
      </c>
      <c r="F946" s="29"/>
    </row>
    <row r="947" spans="1:6" x14ac:dyDescent="0.2">
      <c r="A947" s="14">
        <v>43070</v>
      </c>
      <c r="B947" s="2">
        <v>0.08</v>
      </c>
      <c r="C947" s="2">
        <v>0.03</v>
      </c>
      <c r="D947" s="2">
        <v>46</v>
      </c>
      <c r="F947" s="29"/>
    </row>
    <row r="948" spans="1:6" x14ac:dyDescent="0.2">
      <c r="A948" s="14">
        <v>43071</v>
      </c>
      <c r="B948" s="2">
        <v>0</v>
      </c>
      <c r="C948" s="2">
        <v>0</v>
      </c>
      <c r="D948" s="2">
        <v>35.5</v>
      </c>
      <c r="F948" s="29"/>
    </row>
    <row r="949" spans="1:6" x14ac:dyDescent="0.2">
      <c r="A949" s="14">
        <v>43072</v>
      </c>
      <c r="B949" s="2">
        <v>0</v>
      </c>
      <c r="C949" s="2">
        <v>0</v>
      </c>
      <c r="D949" s="2">
        <v>35.5</v>
      </c>
      <c r="F949" s="29"/>
    </row>
    <row r="950" spans="1:6" x14ac:dyDescent="0.2">
      <c r="A950" s="14">
        <v>43073</v>
      </c>
      <c r="B950" s="2">
        <v>0</v>
      </c>
      <c r="C950" s="2">
        <v>0</v>
      </c>
      <c r="D950" s="2">
        <v>42.5</v>
      </c>
      <c r="F950" s="29"/>
    </row>
    <row r="951" spans="1:6" x14ac:dyDescent="0.2">
      <c r="A951" s="14">
        <v>43074</v>
      </c>
      <c r="B951" s="2">
        <v>0.1</v>
      </c>
      <c r="C951" s="2">
        <v>0</v>
      </c>
      <c r="D951" s="2">
        <v>41.5</v>
      </c>
      <c r="F951" s="29"/>
    </row>
    <row r="952" spans="1:6" x14ac:dyDescent="0.2">
      <c r="A952" s="14">
        <v>43075</v>
      </c>
      <c r="B952" s="2">
        <v>1.01</v>
      </c>
      <c r="C952" s="2">
        <v>0.85</v>
      </c>
      <c r="D952" s="2">
        <v>51.5</v>
      </c>
      <c r="F952" s="29"/>
    </row>
    <row r="953" spans="1:6" x14ac:dyDescent="0.2">
      <c r="A953" s="14">
        <v>43076</v>
      </c>
      <c r="B953" s="2">
        <v>0</v>
      </c>
      <c r="C953" s="2">
        <v>0.01</v>
      </c>
      <c r="D953" s="2">
        <v>36</v>
      </c>
      <c r="F953" s="29"/>
    </row>
    <row r="954" spans="1:6" x14ac:dyDescent="0.2">
      <c r="A954" s="14">
        <v>43077</v>
      </c>
      <c r="B954" s="2">
        <v>0</v>
      </c>
      <c r="C954" s="2">
        <v>0</v>
      </c>
      <c r="D954" s="2">
        <v>34</v>
      </c>
      <c r="F954" s="29"/>
    </row>
    <row r="955" spans="1:6" x14ac:dyDescent="0.2">
      <c r="A955" s="14">
        <v>43078</v>
      </c>
      <c r="B955" s="2">
        <v>0.23</v>
      </c>
      <c r="C955" s="2">
        <v>0</v>
      </c>
      <c r="D955" s="2">
        <v>34.5</v>
      </c>
      <c r="F955" s="29"/>
    </row>
    <row r="956" spans="1:6" x14ac:dyDescent="0.2">
      <c r="A956" s="14">
        <v>43079</v>
      </c>
      <c r="B956" s="2">
        <v>0.23</v>
      </c>
      <c r="C956" s="2">
        <v>0.53</v>
      </c>
      <c r="D956" s="2">
        <v>35</v>
      </c>
      <c r="F956" s="29"/>
    </row>
    <row r="957" spans="1:6" x14ac:dyDescent="0.2">
      <c r="A957" s="14">
        <v>43080</v>
      </c>
      <c r="B957" s="2">
        <v>0</v>
      </c>
      <c r="C957" s="2">
        <v>0</v>
      </c>
      <c r="D957" s="2">
        <v>33.5</v>
      </c>
      <c r="F957" s="29"/>
    </row>
    <row r="958" spans="1:6" x14ac:dyDescent="0.2">
      <c r="A958" s="14">
        <v>43081</v>
      </c>
      <c r="B958" s="2">
        <v>0.03</v>
      </c>
      <c r="C958" s="2">
        <v>0</v>
      </c>
      <c r="D958" s="2">
        <v>38.5</v>
      </c>
      <c r="F958" s="29"/>
    </row>
    <row r="959" spans="1:6" x14ac:dyDescent="0.2">
      <c r="A959" s="14">
        <v>43082</v>
      </c>
      <c r="B959" s="2">
        <v>0</v>
      </c>
      <c r="C959" s="2">
        <v>0.1</v>
      </c>
      <c r="D959" s="2">
        <v>34.5</v>
      </c>
      <c r="F959" s="29"/>
    </row>
    <row r="960" spans="1:6" x14ac:dyDescent="0.2">
      <c r="A960" s="14">
        <v>43083</v>
      </c>
      <c r="B960" s="2">
        <v>0.13</v>
      </c>
      <c r="C960" s="2">
        <v>0.03</v>
      </c>
      <c r="D960" s="2">
        <v>26</v>
      </c>
      <c r="F960" s="29"/>
    </row>
    <row r="961" spans="1:6" x14ac:dyDescent="0.2">
      <c r="A961" s="14">
        <v>43084</v>
      </c>
      <c r="B961" s="2">
        <v>0</v>
      </c>
      <c r="C961" s="2">
        <v>7.0000000000000007E-2</v>
      </c>
      <c r="D961" s="2">
        <v>17.5</v>
      </c>
      <c r="F961" s="29"/>
    </row>
    <row r="962" spans="1:6" x14ac:dyDescent="0.2">
      <c r="A962" s="14">
        <v>43085</v>
      </c>
      <c r="B962" s="2">
        <v>0.09</v>
      </c>
      <c r="C962" s="2">
        <v>0.05</v>
      </c>
      <c r="D962" s="2">
        <v>21.5</v>
      </c>
      <c r="F962" s="29"/>
    </row>
    <row r="963" spans="1:6" x14ac:dyDescent="0.2">
      <c r="A963" s="14">
        <v>43086</v>
      </c>
      <c r="B963" s="2">
        <v>0</v>
      </c>
      <c r="C963" s="2">
        <v>0</v>
      </c>
      <c r="D963" s="2">
        <v>20</v>
      </c>
      <c r="F963" s="29"/>
    </row>
    <row r="964" spans="1:6" x14ac:dyDescent="0.2">
      <c r="A964" s="14">
        <v>43087</v>
      </c>
      <c r="B964" s="2">
        <v>0</v>
      </c>
      <c r="C964" s="2">
        <v>0</v>
      </c>
      <c r="D964" s="2">
        <v>30.5</v>
      </c>
      <c r="F964" s="29"/>
    </row>
    <row r="965" spans="1:6" x14ac:dyDescent="0.2">
      <c r="A965" s="14">
        <v>43088</v>
      </c>
      <c r="B965" s="2">
        <v>0.05</v>
      </c>
      <c r="C965" s="2">
        <v>0.01</v>
      </c>
      <c r="D965" s="2">
        <v>41.5</v>
      </c>
      <c r="F965" s="29"/>
    </row>
    <row r="966" spans="1:6" x14ac:dyDescent="0.2">
      <c r="A966" s="14">
        <v>43089</v>
      </c>
      <c r="B966" s="2">
        <v>0</v>
      </c>
      <c r="C966" s="2">
        <v>0</v>
      </c>
      <c r="D966" s="2">
        <v>41</v>
      </c>
      <c r="F966" s="29"/>
    </row>
    <row r="967" spans="1:6" x14ac:dyDescent="0.2">
      <c r="A967" s="14">
        <v>43090</v>
      </c>
      <c r="B967" s="2">
        <v>0</v>
      </c>
      <c r="C967" s="2">
        <v>0</v>
      </c>
      <c r="D967" s="2">
        <v>29.5</v>
      </c>
      <c r="F967" s="29"/>
    </row>
    <row r="968" spans="1:6" x14ac:dyDescent="0.2">
      <c r="A968" s="14">
        <v>43091</v>
      </c>
      <c r="B968" s="2">
        <v>0</v>
      </c>
      <c r="C968" s="2">
        <v>0</v>
      </c>
      <c r="D968" s="2">
        <v>30.5</v>
      </c>
      <c r="F968" s="29"/>
    </row>
    <row r="969" spans="1:6" x14ac:dyDescent="0.2">
      <c r="A969" s="14">
        <v>43092</v>
      </c>
      <c r="B969" s="2">
        <v>0.6</v>
      </c>
      <c r="C969" s="2">
        <v>0.06</v>
      </c>
      <c r="D969" s="2">
        <v>34.5</v>
      </c>
      <c r="F969" s="29"/>
    </row>
    <row r="970" spans="1:6" x14ac:dyDescent="0.2">
      <c r="A970" s="14">
        <v>43093</v>
      </c>
      <c r="B970" s="2">
        <v>0</v>
      </c>
      <c r="C970" s="2">
        <v>0.41</v>
      </c>
      <c r="D970" s="2">
        <v>43.5</v>
      </c>
      <c r="F970" s="29"/>
    </row>
    <row r="971" spans="1:6" x14ac:dyDescent="0.2">
      <c r="A971" s="14">
        <v>43094</v>
      </c>
      <c r="B971" s="2">
        <v>0.25</v>
      </c>
      <c r="C971" s="2">
        <v>0.13</v>
      </c>
      <c r="D971" s="2">
        <v>34.5</v>
      </c>
      <c r="F971" s="29"/>
    </row>
    <row r="972" spans="1:6" x14ac:dyDescent="0.2">
      <c r="A972" s="14">
        <v>43095</v>
      </c>
      <c r="B972" s="2">
        <v>0</v>
      </c>
      <c r="C972" s="2">
        <v>0.23</v>
      </c>
      <c r="D972" s="2">
        <v>29.5</v>
      </c>
      <c r="F972" s="29"/>
    </row>
    <row r="973" spans="1:6" x14ac:dyDescent="0.2">
      <c r="A973" s="14">
        <v>43096</v>
      </c>
      <c r="B973" s="2">
        <v>0</v>
      </c>
      <c r="C973" s="2">
        <v>0</v>
      </c>
      <c r="D973" s="2">
        <v>18</v>
      </c>
      <c r="F973" s="29"/>
    </row>
    <row r="974" spans="1:6" x14ac:dyDescent="0.2">
      <c r="A974" s="14">
        <v>43097</v>
      </c>
      <c r="B974" s="2">
        <v>0</v>
      </c>
      <c r="C974" s="2">
        <v>0</v>
      </c>
      <c r="D974" s="2">
        <v>14</v>
      </c>
      <c r="F974" s="29"/>
    </row>
    <row r="975" spans="1:6" x14ac:dyDescent="0.2">
      <c r="A975" s="14">
        <v>43098</v>
      </c>
      <c r="B975" s="2">
        <v>0</v>
      </c>
      <c r="C975" s="2">
        <v>0</v>
      </c>
      <c r="D975" s="2">
        <v>10.5</v>
      </c>
      <c r="F975" s="29"/>
    </row>
    <row r="976" spans="1:6" x14ac:dyDescent="0.2">
      <c r="A976" s="14">
        <v>43099</v>
      </c>
      <c r="B976" s="2">
        <v>0.05</v>
      </c>
      <c r="C976" s="2">
        <v>0</v>
      </c>
      <c r="D976" s="2">
        <v>13</v>
      </c>
      <c r="F976" s="29"/>
    </row>
    <row r="977" spans="1:6" x14ac:dyDescent="0.2">
      <c r="A977" s="14">
        <v>43100</v>
      </c>
      <c r="B977" s="2">
        <v>0.08</v>
      </c>
      <c r="C977" s="2">
        <v>0.05</v>
      </c>
      <c r="D977" s="2">
        <v>9.5</v>
      </c>
      <c r="F977" s="29"/>
    </row>
    <row r="978" spans="1:6" x14ac:dyDescent="0.2">
      <c r="A978" s="14">
        <v>43101</v>
      </c>
      <c r="B978" s="2">
        <v>0</v>
      </c>
      <c r="C978" s="2">
        <v>0</v>
      </c>
      <c r="D978" s="2">
        <v>7</v>
      </c>
      <c r="F978" s="29"/>
    </row>
    <row r="979" spans="1:6" x14ac:dyDescent="0.2">
      <c r="A979" s="14">
        <v>43102</v>
      </c>
      <c r="B979" s="2">
        <v>0</v>
      </c>
      <c r="C979" s="2">
        <v>0</v>
      </c>
      <c r="D979" s="2">
        <v>7</v>
      </c>
      <c r="F979" s="29"/>
    </row>
    <row r="980" spans="1:6" x14ac:dyDescent="0.2">
      <c r="A980" s="14">
        <v>43103</v>
      </c>
      <c r="B980" s="2">
        <v>0</v>
      </c>
      <c r="C980" s="2">
        <v>0</v>
      </c>
      <c r="D980" s="2">
        <v>14.5</v>
      </c>
      <c r="F980" s="29"/>
    </row>
    <row r="981" spans="1:6" x14ac:dyDescent="0.2">
      <c r="A981" s="14">
        <v>43104</v>
      </c>
      <c r="B981" s="2">
        <v>0.96</v>
      </c>
      <c r="C981" s="2">
        <v>0</v>
      </c>
      <c r="D981" s="2">
        <v>20</v>
      </c>
      <c r="F981" s="29"/>
    </row>
    <row r="982" spans="1:6" x14ac:dyDescent="0.2">
      <c r="A982" s="14">
        <v>43105</v>
      </c>
      <c r="B982" s="2">
        <v>0.08</v>
      </c>
      <c r="C982" s="2">
        <v>1.32</v>
      </c>
      <c r="D982" s="2">
        <v>12.5</v>
      </c>
      <c r="F982" s="29"/>
    </row>
    <row r="983" spans="1:6" x14ac:dyDescent="0.2">
      <c r="A983" s="14">
        <v>43106</v>
      </c>
      <c r="B983" s="2">
        <v>0</v>
      </c>
      <c r="C983" s="2">
        <v>0</v>
      </c>
      <c r="D983" s="2">
        <v>9</v>
      </c>
      <c r="F983" s="29"/>
    </row>
    <row r="984" spans="1:6" x14ac:dyDescent="0.2">
      <c r="A984" s="14">
        <v>43107</v>
      </c>
      <c r="B984" s="2">
        <v>0</v>
      </c>
      <c r="C984" s="2">
        <v>0</v>
      </c>
      <c r="D984" s="2">
        <v>6</v>
      </c>
      <c r="F984" s="29"/>
    </row>
    <row r="985" spans="1:6" x14ac:dyDescent="0.2">
      <c r="A985" s="14">
        <v>43108</v>
      </c>
      <c r="B985" s="2">
        <v>0</v>
      </c>
      <c r="C985" s="2">
        <v>0</v>
      </c>
      <c r="D985" s="2">
        <v>18.5</v>
      </c>
      <c r="F985" s="29"/>
    </row>
    <row r="986" spans="1:6" x14ac:dyDescent="0.2">
      <c r="A986" s="14">
        <v>43109</v>
      </c>
      <c r="B986" s="2">
        <v>0</v>
      </c>
      <c r="C986" s="2">
        <v>0.01</v>
      </c>
      <c r="D986" s="2">
        <v>32.5</v>
      </c>
      <c r="F986" s="29"/>
    </row>
    <row r="987" spans="1:6" x14ac:dyDescent="0.2">
      <c r="A987" s="14">
        <v>43110</v>
      </c>
      <c r="B987" s="2">
        <v>0</v>
      </c>
      <c r="C987" s="2">
        <v>0</v>
      </c>
      <c r="D987" s="2">
        <v>27</v>
      </c>
      <c r="F987" s="29"/>
    </row>
    <row r="988" spans="1:6" x14ac:dyDescent="0.2">
      <c r="A988" s="14">
        <v>43111</v>
      </c>
      <c r="B988" s="2">
        <v>0</v>
      </c>
      <c r="C988" s="2">
        <v>0</v>
      </c>
      <c r="D988" s="2">
        <v>35</v>
      </c>
      <c r="F988" s="29"/>
    </row>
    <row r="989" spans="1:6" x14ac:dyDescent="0.2">
      <c r="A989" s="14">
        <v>43112</v>
      </c>
      <c r="B989" s="2">
        <v>0.09</v>
      </c>
      <c r="C989" s="2">
        <v>0</v>
      </c>
      <c r="D989" s="2">
        <v>47</v>
      </c>
      <c r="F989" s="29"/>
    </row>
    <row r="990" spans="1:6" x14ac:dyDescent="0.2">
      <c r="A990" s="14">
        <v>43113</v>
      </c>
      <c r="B990" s="2">
        <v>3.28</v>
      </c>
      <c r="C990" s="2">
        <v>3.06</v>
      </c>
      <c r="D990" s="2">
        <v>49</v>
      </c>
      <c r="F990" s="29"/>
    </row>
    <row r="991" spans="1:6" x14ac:dyDescent="0.2">
      <c r="A991" s="14">
        <v>43114</v>
      </c>
      <c r="B991" s="2">
        <v>0</v>
      </c>
      <c r="C991" s="2">
        <v>0</v>
      </c>
      <c r="D991" s="2">
        <v>26</v>
      </c>
      <c r="F991" s="29"/>
    </row>
    <row r="992" spans="1:6" x14ac:dyDescent="0.2">
      <c r="A992" s="14">
        <v>43115</v>
      </c>
      <c r="B992" s="2">
        <v>0</v>
      </c>
      <c r="C992" s="2">
        <v>0</v>
      </c>
      <c r="D992" s="2">
        <v>19.5</v>
      </c>
      <c r="F992" s="29"/>
    </row>
    <row r="993" spans="1:6" x14ac:dyDescent="0.2">
      <c r="A993" s="14">
        <v>43116</v>
      </c>
      <c r="B993" s="2">
        <v>0</v>
      </c>
      <c r="C993" s="2">
        <v>0</v>
      </c>
      <c r="D993" s="2">
        <v>28</v>
      </c>
      <c r="F993" s="29"/>
    </row>
    <row r="994" spans="1:6" x14ac:dyDescent="0.2">
      <c r="A994" s="14">
        <v>43117</v>
      </c>
      <c r="B994" s="2">
        <v>0.16</v>
      </c>
      <c r="C994" s="2">
        <v>0.02</v>
      </c>
      <c r="D994" s="2">
        <v>33.5</v>
      </c>
      <c r="F994" s="29"/>
    </row>
    <row r="995" spans="1:6" x14ac:dyDescent="0.2">
      <c r="A995" s="14">
        <v>43118</v>
      </c>
      <c r="B995" s="2">
        <v>0</v>
      </c>
      <c r="C995" s="2">
        <v>0.16</v>
      </c>
      <c r="D995" s="2">
        <v>27.5</v>
      </c>
      <c r="F995" s="29"/>
    </row>
    <row r="996" spans="1:6" x14ac:dyDescent="0.2">
      <c r="A996" s="14">
        <v>43119</v>
      </c>
      <c r="B996" s="2">
        <v>0</v>
      </c>
      <c r="C996" s="2">
        <v>0</v>
      </c>
      <c r="D996" s="2">
        <v>23</v>
      </c>
      <c r="F996" s="29"/>
    </row>
    <row r="997" spans="1:6" x14ac:dyDescent="0.2">
      <c r="A997" s="14">
        <v>43120</v>
      </c>
      <c r="B997" s="2">
        <v>0</v>
      </c>
      <c r="C997" s="2">
        <v>0</v>
      </c>
      <c r="D997" s="2">
        <v>37.5</v>
      </c>
      <c r="F997" s="29"/>
    </row>
    <row r="998" spans="1:6" x14ac:dyDescent="0.2">
      <c r="A998" s="14">
        <v>43121</v>
      </c>
      <c r="B998" s="2">
        <v>0</v>
      </c>
      <c r="C998" s="2">
        <v>0</v>
      </c>
      <c r="D998" s="2">
        <v>39.5</v>
      </c>
      <c r="F998" s="29"/>
    </row>
    <row r="999" spans="1:6" x14ac:dyDescent="0.2">
      <c r="A999" s="14">
        <v>43122</v>
      </c>
      <c r="B999" s="2">
        <v>0.01</v>
      </c>
      <c r="C999" s="2">
        <v>0</v>
      </c>
      <c r="D999" s="2">
        <v>37</v>
      </c>
      <c r="F999" s="29"/>
    </row>
    <row r="1000" spans="1:6" x14ac:dyDescent="0.2">
      <c r="A1000" s="14">
        <v>43123</v>
      </c>
      <c r="B1000" s="2">
        <v>1.45</v>
      </c>
      <c r="C1000" s="2">
        <v>0.12</v>
      </c>
      <c r="D1000" s="2">
        <v>47</v>
      </c>
      <c r="F1000" s="29"/>
    </row>
    <row r="1001" spans="1:6" x14ac:dyDescent="0.2">
      <c r="A1001" s="14">
        <v>43124</v>
      </c>
      <c r="B1001" s="2">
        <v>0</v>
      </c>
      <c r="C1001" s="2">
        <v>1.25</v>
      </c>
      <c r="D1001" s="2">
        <v>42.5</v>
      </c>
      <c r="F1001" s="29"/>
    </row>
    <row r="1002" spans="1:6" x14ac:dyDescent="0.2">
      <c r="A1002" s="14">
        <v>43125</v>
      </c>
      <c r="B1002" s="2">
        <v>0</v>
      </c>
      <c r="C1002" s="2">
        <v>0</v>
      </c>
      <c r="D1002" s="2">
        <v>27.5</v>
      </c>
      <c r="F1002" s="29"/>
    </row>
    <row r="1003" spans="1:6" x14ac:dyDescent="0.2">
      <c r="A1003" s="14">
        <v>43126</v>
      </c>
      <c r="B1003" s="2">
        <v>0</v>
      </c>
      <c r="C1003" s="2">
        <v>0</v>
      </c>
      <c r="D1003" s="2">
        <v>27</v>
      </c>
      <c r="F1003" s="29"/>
    </row>
    <row r="1004" spans="1:6" x14ac:dyDescent="0.2">
      <c r="A1004" s="14">
        <v>43127</v>
      </c>
      <c r="B1004" s="2">
        <v>0</v>
      </c>
      <c r="C1004" s="2">
        <v>0</v>
      </c>
      <c r="D1004" s="2">
        <v>34</v>
      </c>
      <c r="F1004" s="29"/>
    </row>
    <row r="1005" spans="1:6" x14ac:dyDescent="0.2">
      <c r="A1005" s="14">
        <v>43128</v>
      </c>
      <c r="B1005" s="2">
        <v>0.26</v>
      </c>
      <c r="C1005" s="2">
        <v>0.05</v>
      </c>
      <c r="D1005" s="2">
        <v>47</v>
      </c>
      <c r="F1005" s="29"/>
    </row>
    <row r="1006" spans="1:6" x14ac:dyDescent="0.2">
      <c r="A1006" s="14">
        <v>43129</v>
      </c>
      <c r="B1006" s="2">
        <v>0</v>
      </c>
      <c r="C1006" s="2">
        <v>0.01</v>
      </c>
      <c r="D1006" s="2">
        <v>41</v>
      </c>
      <c r="F1006" s="29"/>
    </row>
    <row r="1007" spans="1:6" x14ac:dyDescent="0.2">
      <c r="A1007" s="14">
        <v>43130</v>
      </c>
      <c r="B1007" s="2">
        <v>0.34</v>
      </c>
      <c r="C1007" s="2">
        <v>0.19</v>
      </c>
      <c r="D1007" s="2">
        <v>29</v>
      </c>
      <c r="F1007" s="29"/>
    </row>
    <row r="1008" spans="1:6" x14ac:dyDescent="0.2">
      <c r="A1008" s="14">
        <v>43131</v>
      </c>
      <c r="B1008" s="2">
        <v>0</v>
      </c>
      <c r="C1008" s="2">
        <v>7.0000000000000007E-2</v>
      </c>
      <c r="D1008" s="2">
        <v>19.5</v>
      </c>
      <c r="F1008" s="29"/>
    </row>
    <row r="1009" spans="1:6" x14ac:dyDescent="0.2">
      <c r="A1009" s="14">
        <v>43132</v>
      </c>
      <c r="B1009" s="2">
        <v>0</v>
      </c>
      <c r="C1009" s="2">
        <v>0</v>
      </c>
      <c r="D1009" s="2">
        <v>33.5</v>
      </c>
      <c r="F1009" s="29"/>
    </row>
    <row r="1010" spans="1:6" x14ac:dyDescent="0.2">
      <c r="A1010" s="14">
        <v>43133</v>
      </c>
      <c r="B1010" s="2">
        <v>0.19</v>
      </c>
      <c r="C1010" s="2">
        <v>0.23</v>
      </c>
      <c r="D1010" s="2">
        <v>33</v>
      </c>
      <c r="F1010" s="29"/>
    </row>
    <row r="1011" spans="1:6" x14ac:dyDescent="0.2">
      <c r="A1011" s="14">
        <v>43134</v>
      </c>
      <c r="B1011" s="2">
        <v>0</v>
      </c>
      <c r="C1011" s="2">
        <v>0</v>
      </c>
      <c r="D1011" s="2">
        <v>18.5</v>
      </c>
      <c r="F1011" s="29"/>
    </row>
    <row r="1012" spans="1:6" x14ac:dyDescent="0.2">
      <c r="A1012" s="14">
        <v>43135</v>
      </c>
      <c r="B1012" s="2">
        <v>0.08</v>
      </c>
      <c r="C1012" s="2">
        <v>0</v>
      </c>
      <c r="D1012" s="2">
        <v>32.5</v>
      </c>
      <c r="F1012" s="29"/>
    </row>
    <row r="1013" spans="1:6" x14ac:dyDescent="0.2">
      <c r="A1013" s="14">
        <v>43136</v>
      </c>
      <c r="B1013" s="2">
        <v>0.84</v>
      </c>
      <c r="C1013" s="2">
        <v>1.1000000000000001</v>
      </c>
      <c r="D1013" s="2">
        <v>42.5</v>
      </c>
      <c r="F1013" s="29"/>
    </row>
    <row r="1014" spans="1:6" x14ac:dyDescent="0.2">
      <c r="A1014" s="14">
        <v>43137</v>
      </c>
      <c r="B1014" s="2">
        <v>0</v>
      </c>
      <c r="C1014" s="2">
        <v>0</v>
      </c>
      <c r="D1014" s="2">
        <v>26.5</v>
      </c>
      <c r="F1014" s="29"/>
    </row>
    <row r="1015" spans="1:6" x14ac:dyDescent="0.2">
      <c r="A1015" s="14">
        <v>43138</v>
      </c>
      <c r="B1015" s="2">
        <v>0.23</v>
      </c>
      <c r="C1015" s="2">
        <v>0</v>
      </c>
      <c r="D1015" s="2">
        <v>27.5</v>
      </c>
      <c r="F1015" s="29"/>
    </row>
    <row r="1016" spans="1:6" x14ac:dyDescent="0.2">
      <c r="A1016" s="14">
        <v>43139</v>
      </c>
      <c r="B1016" s="2">
        <v>0.43</v>
      </c>
      <c r="C1016" s="2">
        <v>0.56999999999999995</v>
      </c>
      <c r="D1016" s="2">
        <v>38.5</v>
      </c>
      <c r="F1016" s="29"/>
    </row>
    <row r="1017" spans="1:6" x14ac:dyDescent="0.2">
      <c r="A1017" s="14">
        <v>43140</v>
      </c>
      <c r="B1017" s="2">
        <v>0</v>
      </c>
      <c r="C1017" s="2">
        <v>0</v>
      </c>
      <c r="D1017" s="2">
        <v>25</v>
      </c>
      <c r="F1017" s="29"/>
    </row>
    <row r="1018" spans="1:6" x14ac:dyDescent="0.2">
      <c r="A1018" s="14">
        <v>43141</v>
      </c>
      <c r="B1018" s="2">
        <v>0.03</v>
      </c>
      <c r="C1018" s="2">
        <v>0.01</v>
      </c>
      <c r="D1018" s="2">
        <v>38</v>
      </c>
      <c r="F1018" s="29"/>
    </row>
    <row r="1019" spans="1:6" x14ac:dyDescent="0.2">
      <c r="A1019" s="14">
        <v>43142</v>
      </c>
      <c r="B1019" s="2">
        <v>1.29</v>
      </c>
      <c r="C1019" s="2">
        <v>0.62</v>
      </c>
      <c r="D1019" s="2">
        <v>48</v>
      </c>
      <c r="F1019" s="29"/>
    </row>
    <row r="1020" spans="1:6" x14ac:dyDescent="0.2">
      <c r="A1020" s="14">
        <v>43143</v>
      </c>
      <c r="B1020" s="2">
        <v>0.78</v>
      </c>
      <c r="C1020" s="2">
        <v>0.86</v>
      </c>
      <c r="D1020" s="2">
        <v>47.5</v>
      </c>
      <c r="F1020" s="29"/>
    </row>
    <row r="1021" spans="1:6" x14ac:dyDescent="0.2">
      <c r="A1021" s="14">
        <v>43144</v>
      </c>
      <c r="B1021" s="2">
        <v>0</v>
      </c>
      <c r="C1021" s="2">
        <v>0</v>
      </c>
      <c r="D1021" s="2">
        <v>32.5</v>
      </c>
      <c r="F1021" s="29"/>
    </row>
    <row r="1022" spans="1:6" x14ac:dyDescent="0.2">
      <c r="A1022" s="14">
        <v>43145</v>
      </c>
      <c r="B1022" s="2">
        <v>0</v>
      </c>
      <c r="C1022" s="2">
        <v>0</v>
      </c>
      <c r="D1022" s="2">
        <v>37</v>
      </c>
      <c r="F1022" s="29"/>
    </row>
    <row r="1023" spans="1:6" x14ac:dyDescent="0.2">
      <c r="A1023" s="14">
        <v>43146</v>
      </c>
      <c r="B1023" s="2">
        <v>0.34</v>
      </c>
      <c r="C1023" s="2">
        <v>0.04</v>
      </c>
      <c r="D1023" s="2">
        <v>40.5</v>
      </c>
      <c r="F1023" s="29"/>
    </row>
    <row r="1024" spans="1:6" x14ac:dyDescent="0.2">
      <c r="A1024" s="14">
        <v>43147</v>
      </c>
      <c r="B1024" s="2">
        <v>0.17</v>
      </c>
      <c r="C1024" s="2">
        <v>0.13</v>
      </c>
      <c r="D1024" s="2">
        <v>48.5</v>
      </c>
      <c r="F1024" s="29"/>
    </row>
    <row r="1025" spans="1:6" x14ac:dyDescent="0.2">
      <c r="A1025" s="14">
        <v>43148</v>
      </c>
      <c r="B1025" s="2">
        <v>0</v>
      </c>
      <c r="C1025" s="2">
        <v>0</v>
      </c>
      <c r="D1025" s="2">
        <v>40</v>
      </c>
      <c r="F1025" s="29"/>
    </row>
    <row r="1026" spans="1:6" x14ac:dyDescent="0.2">
      <c r="A1026" s="14">
        <v>43149</v>
      </c>
      <c r="B1026" s="2">
        <v>0.74</v>
      </c>
      <c r="C1026" s="2">
        <v>0.63</v>
      </c>
      <c r="D1026" s="2">
        <v>38.5</v>
      </c>
      <c r="F1026" s="29"/>
    </row>
    <row r="1027" spans="1:6" x14ac:dyDescent="0.2">
      <c r="A1027" s="14">
        <v>43150</v>
      </c>
      <c r="B1027" s="2">
        <v>0</v>
      </c>
      <c r="C1027" s="2">
        <v>0</v>
      </c>
      <c r="D1027" s="2">
        <v>36.5</v>
      </c>
      <c r="F1027" s="29"/>
    </row>
    <row r="1028" spans="1:6" x14ac:dyDescent="0.2">
      <c r="A1028" s="14">
        <v>43151</v>
      </c>
      <c r="B1028" s="2">
        <v>0.13</v>
      </c>
      <c r="C1028" s="2">
        <v>0.09</v>
      </c>
      <c r="D1028" s="2">
        <v>52</v>
      </c>
      <c r="F1028" s="29"/>
    </row>
    <row r="1029" spans="1:6" x14ac:dyDescent="0.2">
      <c r="A1029" s="14">
        <v>43152</v>
      </c>
      <c r="B1029" s="2">
        <v>0</v>
      </c>
      <c r="C1029" s="2">
        <v>0</v>
      </c>
      <c r="D1029" s="2">
        <v>51</v>
      </c>
      <c r="F1029" s="29"/>
    </row>
    <row r="1030" spans="1:6" x14ac:dyDescent="0.2">
      <c r="A1030" s="14">
        <v>43153</v>
      </c>
      <c r="B1030" s="2">
        <v>0.04</v>
      </c>
      <c r="C1030" s="2">
        <v>0.01</v>
      </c>
      <c r="D1030" s="2">
        <v>48</v>
      </c>
      <c r="F1030" s="29"/>
    </row>
    <row r="1031" spans="1:6" x14ac:dyDescent="0.2">
      <c r="A1031" s="14">
        <v>43154</v>
      </c>
      <c r="B1031" s="2">
        <v>0.13</v>
      </c>
      <c r="C1031" s="2">
        <v>0.06</v>
      </c>
      <c r="D1031" s="2">
        <v>35</v>
      </c>
      <c r="F1031" s="29"/>
    </row>
    <row r="1032" spans="1:6" x14ac:dyDescent="0.2">
      <c r="A1032" s="14">
        <v>43155</v>
      </c>
      <c r="B1032" s="2">
        <v>0.14000000000000001</v>
      </c>
      <c r="C1032" s="2">
        <v>0.28000000000000003</v>
      </c>
      <c r="D1032" s="2">
        <v>46.5</v>
      </c>
      <c r="F1032" s="29"/>
    </row>
    <row r="1033" spans="1:6" x14ac:dyDescent="0.2">
      <c r="A1033" s="14">
        <v>43156</v>
      </c>
      <c r="B1033" s="2">
        <v>1.07</v>
      </c>
      <c r="C1033" s="2">
        <v>0.22</v>
      </c>
      <c r="D1033" s="2">
        <v>45.5</v>
      </c>
      <c r="F1033" s="29"/>
    </row>
    <row r="1034" spans="1:6" x14ac:dyDescent="0.2">
      <c r="A1034" s="14">
        <v>43157</v>
      </c>
      <c r="B1034" s="2">
        <v>7.0000000000000007E-2</v>
      </c>
      <c r="C1034" s="2">
        <v>0.66</v>
      </c>
      <c r="D1034" s="2">
        <v>44.5</v>
      </c>
      <c r="F1034" s="29"/>
    </row>
    <row r="1035" spans="1:6" x14ac:dyDescent="0.2">
      <c r="A1035" s="14">
        <v>43158</v>
      </c>
      <c r="B1035" s="2">
        <v>0</v>
      </c>
      <c r="C1035" s="2">
        <v>0</v>
      </c>
      <c r="D1035" s="2">
        <v>41</v>
      </c>
      <c r="F1035" s="29"/>
    </row>
    <row r="1036" spans="1:6" x14ac:dyDescent="0.2">
      <c r="A1036" s="14">
        <v>43159</v>
      </c>
      <c r="B1036" s="2">
        <v>0</v>
      </c>
      <c r="C1036" s="2">
        <v>0</v>
      </c>
      <c r="D1036" s="2">
        <v>45</v>
      </c>
      <c r="F1036" s="29"/>
    </row>
    <row r="1037" spans="1:6" x14ac:dyDescent="0.2">
      <c r="A1037" s="14">
        <v>43160</v>
      </c>
      <c r="C1037" s="2">
        <v>0</v>
      </c>
      <c r="F1037" s="29"/>
    </row>
    <row r="1038" spans="1:6" x14ac:dyDescent="0.2">
      <c r="A1038" s="14">
        <v>43161</v>
      </c>
      <c r="C1038" s="2">
        <v>0.42</v>
      </c>
      <c r="F1038" s="29"/>
    </row>
    <row r="1039" spans="1:6" x14ac:dyDescent="0.2">
      <c r="A1039" s="14">
        <v>43162</v>
      </c>
      <c r="C1039" s="2"/>
      <c r="F1039" s="29"/>
    </row>
    <row r="1040" spans="1:6" x14ac:dyDescent="0.2">
      <c r="A1040" s="14">
        <v>43163</v>
      </c>
      <c r="C1040" s="2"/>
      <c r="F1040" s="29"/>
    </row>
    <row r="1041" spans="1:6" x14ac:dyDescent="0.2">
      <c r="A1041" s="14">
        <v>43164</v>
      </c>
      <c r="C1041" s="2">
        <v>0.03</v>
      </c>
      <c r="F1041" s="29"/>
    </row>
    <row r="1042" spans="1:6" x14ac:dyDescent="0.2">
      <c r="A1042" s="14">
        <v>43165</v>
      </c>
      <c r="B1042" s="2">
        <v>0</v>
      </c>
      <c r="C1042" s="2">
        <v>0</v>
      </c>
      <c r="D1042" s="2">
        <v>36.5</v>
      </c>
      <c r="F1042" s="29"/>
    </row>
    <row r="1043" spans="1:6" x14ac:dyDescent="0.2">
      <c r="A1043" s="14">
        <v>43166</v>
      </c>
      <c r="B1043" s="2">
        <v>0.2</v>
      </c>
      <c r="C1043" s="2">
        <v>0</v>
      </c>
      <c r="D1043" s="2">
        <v>32.5</v>
      </c>
      <c r="F1043" s="29"/>
    </row>
    <row r="1044" spans="1:6" x14ac:dyDescent="0.2">
      <c r="A1044" s="14">
        <v>43167</v>
      </c>
      <c r="B1044" s="2">
        <v>1.44</v>
      </c>
      <c r="C1044" s="2">
        <v>1.39</v>
      </c>
      <c r="D1044" s="2">
        <v>36</v>
      </c>
      <c r="F1044" s="29"/>
    </row>
    <row r="1045" spans="1:6" x14ac:dyDescent="0.2">
      <c r="A1045" s="14">
        <v>43168</v>
      </c>
      <c r="C1045" s="2">
        <v>0.01</v>
      </c>
      <c r="F1045" s="29"/>
    </row>
    <row r="1046" spans="1:6" x14ac:dyDescent="0.2">
      <c r="A1046" s="14">
        <v>43169</v>
      </c>
      <c r="C1046" s="2">
        <v>0</v>
      </c>
      <c r="F1046" s="29"/>
    </row>
    <row r="1047" spans="1:6" x14ac:dyDescent="0.2">
      <c r="A1047" s="14">
        <v>43170</v>
      </c>
      <c r="B1047" s="2">
        <v>0</v>
      </c>
      <c r="C1047" s="2">
        <v>0</v>
      </c>
      <c r="D1047" s="2">
        <v>38</v>
      </c>
      <c r="F1047" s="29"/>
    </row>
    <row r="1048" spans="1:6" x14ac:dyDescent="0.2">
      <c r="A1048" s="14">
        <v>43171</v>
      </c>
      <c r="B1048" s="2">
        <v>0</v>
      </c>
      <c r="C1048" s="2">
        <v>0</v>
      </c>
      <c r="D1048" s="2">
        <v>35.5</v>
      </c>
      <c r="F1048" s="29"/>
    </row>
    <row r="1049" spans="1:6" x14ac:dyDescent="0.2">
      <c r="A1049" s="14">
        <v>43172</v>
      </c>
      <c r="B1049" s="2">
        <v>1.05</v>
      </c>
      <c r="C1049" s="2">
        <v>0.56000000000000005</v>
      </c>
      <c r="D1049" s="2">
        <v>36</v>
      </c>
      <c r="F1049" s="29"/>
    </row>
    <row r="1050" spans="1:6" x14ac:dyDescent="0.2">
      <c r="A1050" s="14">
        <v>43173</v>
      </c>
      <c r="C1050" s="2">
        <v>0.74</v>
      </c>
      <c r="F1050" s="29"/>
    </row>
    <row r="1051" spans="1:6" x14ac:dyDescent="0.2">
      <c r="A1051" s="14">
        <v>43174</v>
      </c>
      <c r="C1051" s="2">
        <v>0</v>
      </c>
      <c r="F1051" s="29"/>
    </row>
    <row r="1052" spans="1:6" x14ac:dyDescent="0.2">
      <c r="A1052" s="14">
        <v>43175</v>
      </c>
      <c r="C1052" s="2"/>
      <c r="F1052" s="29"/>
    </row>
    <row r="1053" spans="1:6" x14ac:dyDescent="0.2">
      <c r="A1053" s="14">
        <v>43176</v>
      </c>
      <c r="B1053" s="2">
        <v>0</v>
      </c>
      <c r="C1053" s="2"/>
      <c r="D1053" s="2">
        <v>33</v>
      </c>
      <c r="F1053" s="29"/>
    </row>
    <row r="1054" spans="1:6" x14ac:dyDescent="0.2">
      <c r="A1054" s="14">
        <v>43177</v>
      </c>
      <c r="B1054" s="2">
        <v>0</v>
      </c>
      <c r="C1054" s="2"/>
      <c r="D1054" s="2">
        <v>31</v>
      </c>
      <c r="F1054" s="29"/>
    </row>
    <row r="1055" spans="1:6" x14ac:dyDescent="0.2">
      <c r="A1055" s="14">
        <v>43178</v>
      </c>
      <c r="B1055" s="2">
        <v>0</v>
      </c>
      <c r="C1055" s="2"/>
      <c r="D1055" s="2">
        <v>31</v>
      </c>
      <c r="F1055" s="29"/>
    </row>
    <row r="1056" spans="1:6" x14ac:dyDescent="0.2">
      <c r="A1056" s="14">
        <v>43179</v>
      </c>
      <c r="C1056" s="2"/>
      <c r="F1056" s="29"/>
    </row>
    <row r="1057" spans="1:6" x14ac:dyDescent="0.2">
      <c r="A1057" s="14">
        <v>43180</v>
      </c>
      <c r="C1057" s="2"/>
      <c r="F1057" s="29"/>
    </row>
    <row r="1058" spans="1:6" x14ac:dyDescent="0.2">
      <c r="A1058" s="14">
        <v>43181</v>
      </c>
      <c r="C1058" s="2">
        <v>0.12</v>
      </c>
      <c r="F1058" s="29"/>
    </row>
    <row r="1059" spans="1:6" x14ac:dyDescent="0.2">
      <c r="A1059" s="14">
        <v>43182</v>
      </c>
      <c r="B1059" s="2">
        <v>0</v>
      </c>
      <c r="C1059" s="2">
        <v>0.02</v>
      </c>
      <c r="D1059" s="2">
        <v>40</v>
      </c>
      <c r="F1059" s="29"/>
    </row>
    <row r="1060" spans="1:6" x14ac:dyDescent="0.2">
      <c r="A1060" s="14">
        <v>43183</v>
      </c>
      <c r="B1060" s="2">
        <v>0</v>
      </c>
      <c r="C1060" s="2"/>
      <c r="D1060" s="2">
        <v>43</v>
      </c>
      <c r="F1060" s="29"/>
    </row>
    <row r="1061" spans="1:6" x14ac:dyDescent="0.2">
      <c r="A1061" s="14">
        <v>43184</v>
      </c>
      <c r="B1061" s="2">
        <v>0</v>
      </c>
      <c r="C1061" s="2">
        <v>0</v>
      </c>
      <c r="D1061" s="2">
        <v>36</v>
      </c>
      <c r="F1061" s="29"/>
    </row>
    <row r="1062" spans="1:6" x14ac:dyDescent="0.2">
      <c r="A1062" s="14">
        <v>43185</v>
      </c>
      <c r="C1062" s="2">
        <v>0.02</v>
      </c>
      <c r="F1062" s="29"/>
    </row>
    <row r="1063" spans="1:6" x14ac:dyDescent="0.2">
      <c r="A1063" s="14">
        <v>43186</v>
      </c>
      <c r="C1063" s="2">
        <v>0</v>
      </c>
      <c r="F1063" s="29"/>
    </row>
    <row r="1064" spans="1:6" x14ac:dyDescent="0.2">
      <c r="A1064" s="14">
        <v>43187</v>
      </c>
      <c r="C1064" s="2">
        <v>0.02</v>
      </c>
      <c r="F1064" s="29"/>
    </row>
    <row r="1065" spans="1:6" x14ac:dyDescent="0.2">
      <c r="A1065" s="14">
        <v>43188</v>
      </c>
      <c r="B1065" s="2">
        <v>0</v>
      </c>
      <c r="C1065" s="2">
        <v>0</v>
      </c>
      <c r="D1065" s="2">
        <v>47</v>
      </c>
      <c r="F1065" s="29"/>
    </row>
    <row r="1066" spans="1:6" x14ac:dyDescent="0.2">
      <c r="A1066" s="14">
        <v>43189</v>
      </c>
      <c r="B1066" s="2">
        <v>0.02</v>
      </c>
      <c r="C1066" s="2">
        <v>0</v>
      </c>
      <c r="D1066" s="2">
        <v>50.5</v>
      </c>
      <c r="F1066" s="29"/>
    </row>
    <row r="1067" spans="1:6" x14ac:dyDescent="0.2">
      <c r="A1067" s="14">
        <v>43190</v>
      </c>
      <c r="B1067" s="2">
        <v>0</v>
      </c>
      <c r="C1067" s="2">
        <v>0.01</v>
      </c>
      <c r="D1067" s="2">
        <v>47.5</v>
      </c>
      <c r="F1067" s="29"/>
    </row>
    <row r="1068" spans="1:6" x14ac:dyDescent="0.2">
      <c r="A1068" s="14">
        <v>43191</v>
      </c>
      <c r="C1068" s="2">
        <v>0</v>
      </c>
      <c r="F1068" s="29"/>
    </row>
    <row r="1069" spans="1:6" x14ac:dyDescent="0.2">
      <c r="A1069" s="14">
        <v>43192</v>
      </c>
      <c r="C1069" s="2">
        <v>0</v>
      </c>
      <c r="F1069" s="29"/>
    </row>
    <row r="1070" spans="1:6" x14ac:dyDescent="0.2">
      <c r="A1070" s="14">
        <v>43193</v>
      </c>
      <c r="C1070" s="2">
        <v>0.2</v>
      </c>
      <c r="F1070" s="29"/>
    </row>
    <row r="1071" spans="1:6" x14ac:dyDescent="0.2">
      <c r="A1071" s="14">
        <v>43194</v>
      </c>
      <c r="C1071" s="2">
        <v>0.53</v>
      </c>
      <c r="F1071" s="29"/>
    </row>
    <row r="1072" spans="1:6" x14ac:dyDescent="0.2">
      <c r="A1072" s="14">
        <v>43195</v>
      </c>
      <c r="C1072" s="2">
        <v>0.17</v>
      </c>
      <c r="F1072" s="29"/>
    </row>
    <row r="1073" spans="1:6" x14ac:dyDescent="0.2">
      <c r="A1073" s="14">
        <v>43196</v>
      </c>
      <c r="C1073" s="2">
        <v>0</v>
      </c>
      <c r="F1073" s="29"/>
    </row>
    <row r="1074" spans="1:6" x14ac:dyDescent="0.2">
      <c r="A1074" s="14">
        <v>43197</v>
      </c>
      <c r="C1074" s="2">
        <v>0.18</v>
      </c>
      <c r="F1074" s="29"/>
    </row>
    <row r="1075" spans="1:6" x14ac:dyDescent="0.2">
      <c r="A1075" s="14">
        <v>43198</v>
      </c>
      <c r="C1075" s="2">
        <v>0</v>
      </c>
      <c r="F1075" s="29"/>
    </row>
    <row r="1076" spans="1:6" x14ac:dyDescent="0.2">
      <c r="A1076" s="14">
        <v>43199</v>
      </c>
      <c r="C1076" s="2">
        <v>0</v>
      </c>
      <c r="F1076" s="29"/>
    </row>
    <row r="1077" spans="1:6" x14ac:dyDescent="0.2">
      <c r="A1077" s="14">
        <v>43200</v>
      </c>
      <c r="B1077" s="2">
        <v>0</v>
      </c>
      <c r="C1077" s="2">
        <v>0</v>
      </c>
      <c r="D1077" s="2">
        <v>41</v>
      </c>
      <c r="F1077" s="29"/>
    </row>
    <row r="1078" spans="1:6" x14ac:dyDescent="0.2">
      <c r="A1078" s="14">
        <v>43201</v>
      </c>
      <c r="B1078" s="2">
        <v>0</v>
      </c>
      <c r="C1078" s="2">
        <v>0</v>
      </c>
      <c r="D1078" s="2">
        <v>36.5</v>
      </c>
      <c r="F1078" s="29"/>
    </row>
    <row r="1079" spans="1:6" x14ac:dyDescent="0.2">
      <c r="A1079" s="14">
        <v>43202</v>
      </c>
      <c r="B1079" s="2">
        <v>0</v>
      </c>
      <c r="C1079" s="2"/>
      <c r="D1079" s="2">
        <v>43.5</v>
      </c>
      <c r="F1079" s="29"/>
    </row>
    <row r="1080" spans="1:6" x14ac:dyDescent="0.2">
      <c r="A1080" s="14">
        <v>43203</v>
      </c>
      <c r="C1080" s="2">
        <v>0.02</v>
      </c>
      <c r="F1080" s="29"/>
    </row>
    <row r="1081" spans="1:6" x14ac:dyDescent="0.2">
      <c r="A1081" s="14">
        <v>43204</v>
      </c>
      <c r="C1081" s="2">
        <v>0</v>
      </c>
      <c r="F1081" s="29"/>
    </row>
    <row r="1082" spans="1:6" x14ac:dyDescent="0.2">
      <c r="F1082" s="29"/>
    </row>
    <row r="1083" spans="1:6" x14ac:dyDescent="0.2">
      <c r="F1083" s="29"/>
    </row>
    <row r="1084" spans="1:6" x14ac:dyDescent="0.2">
      <c r="F1084" s="29"/>
    </row>
    <row r="1085" spans="1:6" x14ac:dyDescent="0.2">
      <c r="F1085" s="29"/>
    </row>
    <row r="1086" spans="1:6" x14ac:dyDescent="0.2">
      <c r="F1086" s="29"/>
    </row>
    <row r="1087" spans="1:6" x14ac:dyDescent="0.2">
      <c r="F1087" s="29"/>
    </row>
    <row r="1088" spans="1:6" x14ac:dyDescent="0.2">
      <c r="F1088" s="29"/>
    </row>
    <row r="1089" spans="6:6" x14ac:dyDescent="0.2">
      <c r="F1089" s="29"/>
    </row>
    <row r="1090" spans="6:6" x14ac:dyDescent="0.2">
      <c r="F1090" s="29"/>
    </row>
    <row r="1091" spans="6:6" x14ac:dyDescent="0.2">
      <c r="F1091" s="29"/>
    </row>
    <row r="1092" spans="6:6" x14ac:dyDescent="0.2">
      <c r="F1092" s="29"/>
    </row>
    <row r="1093" spans="6:6" x14ac:dyDescent="0.2">
      <c r="F1093" s="29"/>
    </row>
    <row r="1094" spans="6:6" x14ac:dyDescent="0.2">
      <c r="F1094" s="29"/>
    </row>
    <row r="1095" spans="6:6" x14ac:dyDescent="0.2">
      <c r="F1095" s="29"/>
    </row>
    <row r="1096" spans="6:6" x14ac:dyDescent="0.2">
      <c r="F1096" s="29"/>
    </row>
    <row r="1097" spans="6:6" x14ac:dyDescent="0.2">
      <c r="F1097" s="29"/>
    </row>
    <row r="1098" spans="6:6" x14ac:dyDescent="0.2">
      <c r="F1098" s="29"/>
    </row>
    <row r="1099" spans="6:6" x14ac:dyDescent="0.2">
      <c r="F1099" s="29"/>
    </row>
    <row r="1100" spans="6:6" x14ac:dyDescent="0.2">
      <c r="F1100" s="29"/>
    </row>
    <row r="1101" spans="6:6" x14ac:dyDescent="0.2">
      <c r="F1101" s="29"/>
    </row>
    <row r="1102" spans="6:6" x14ac:dyDescent="0.2">
      <c r="F1102" s="29"/>
    </row>
    <row r="1103" spans="6:6" x14ac:dyDescent="0.2">
      <c r="F1103" s="29"/>
    </row>
    <row r="1104" spans="6:6" x14ac:dyDescent="0.2">
      <c r="F1104" s="29"/>
    </row>
    <row r="1105" spans="6:6" x14ac:dyDescent="0.2">
      <c r="F1105" s="29"/>
    </row>
    <row r="1106" spans="6:6" x14ac:dyDescent="0.2">
      <c r="F1106" s="29"/>
    </row>
  </sheetData>
  <hyperlinks>
    <hyperlink ref="G15" r:id="rId1" xr:uid="{00000000-0004-0000-0800-000000000000}"/>
  </hyperlinks>
  <pageMargins left="0.7" right="0.7" top="0.75" bottom="0.75" header="0.3" footer="0.3"/>
  <pageSetup scale="1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H392"/>
  <sheetViews>
    <sheetView workbookViewId="0"/>
  </sheetViews>
  <sheetFormatPr defaultRowHeight="12.75" x14ac:dyDescent="0.2"/>
  <cols>
    <col min="1" max="1" width="10.7109375" style="2" bestFit="1" customWidth="1"/>
    <col min="2" max="2" width="9.140625" style="2"/>
    <col min="3" max="3" width="9.7109375" style="2" bestFit="1" customWidth="1"/>
    <col min="4" max="4" width="9.140625" style="2"/>
    <col min="5" max="5" width="10.7109375" style="2" customWidth="1"/>
    <col min="6" max="6" width="18.140625" style="2" bestFit="1" customWidth="1"/>
    <col min="7" max="7" width="9.140625" style="2"/>
    <col min="8" max="8" width="10" style="1" bestFit="1" customWidth="1"/>
    <col min="9" max="9" width="10.7109375" style="1" bestFit="1" customWidth="1"/>
    <col min="10" max="10" width="9.140625" style="1"/>
    <col min="11" max="11" width="9.7109375" style="1" bestFit="1" customWidth="1"/>
    <col min="12" max="12" width="9.140625" style="1"/>
    <col min="13" max="13" width="9.7109375" style="1" bestFit="1" customWidth="1"/>
    <col min="14" max="16" width="9.140625" style="1"/>
    <col min="17" max="17" width="10.7109375" style="1" bestFit="1" customWidth="1"/>
    <col min="18" max="24" width="9.140625" style="1"/>
    <col min="25" max="25" width="9.7109375" style="1" bestFit="1" customWidth="1"/>
    <col min="26" max="16384" width="9.140625" style="1"/>
  </cols>
  <sheetData>
    <row r="1" spans="1:31" x14ac:dyDescent="0.2">
      <c r="A1" s="134" t="s">
        <v>172</v>
      </c>
      <c r="B1" s="56"/>
      <c r="C1" s="56"/>
      <c r="D1" s="56"/>
      <c r="E1" s="56"/>
      <c r="F1" s="56"/>
      <c r="G1" s="56"/>
      <c r="I1" s="51">
        <v>42398</v>
      </c>
      <c r="J1" s="17"/>
      <c r="K1" s="17"/>
      <c r="L1" s="17"/>
      <c r="M1" s="17"/>
      <c r="N1" s="17"/>
      <c r="O1" s="18"/>
      <c r="Q1" s="51">
        <v>42761</v>
      </c>
      <c r="R1" s="17"/>
      <c r="S1" s="17"/>
      <c r="T1" s="17"/>
      <c r="U1" s="17"/>
      <c r="V1" s="17"/>
      <c r="W1" s="18"/>
      <c r="Y1" s="51">
        <v>43103</v>
      </c>
      <c r="Z1" s="17"/>
      <c r="AA1" s="17"/>
      <c r="AB1" s="17"/>
      <c r="AC1" s="17"/>
      <c r="AD1" s="17"/>
      <c r="AE1" s="18"/>
    </row>
    <row r="2" spans="1:31" x14ac:dyDescent="0.2">
      <c r="B2" s="54"/>
      <c r="C2" s="54"/>
      <c r="D2" s="54"/>
      <c r="E2" s="54"/>
      <c r="F2" s="54"/>
      <c r="G2" s="56"/>
      <c r="I2" s="37"/>
      <c r="J2" s="64" t="s">
        <v>57</v>
      </c>
      <c r="K2" s="64">
        <v>10</v>
      </c>
      <c r="L2" s="64" t="s">
        <v>58</v>
      </c>
      <c r="M2" s="64">
        <v>12</v>
      </c>
      <c r="N2" s="64" t="s">
        <v>57</v>
      </c>
      <c r="O2" s="20"/>
      <c r="Q2" s="37"/>
      <c r="R2" s="64" t="s">
        <v>58</v>
      </c>
      <c r="S2" s="64">
        <v>10</v>
      </c>
      <c r="T2" s="64">
        <v>12</v>
      </c>
      <c r="U2" s="64" t="s">
        <v>57</v>
      </c>
      <c r="V2" s="64"/>
      <c r="W2" s="20"/>
      <c r="Y2" s="37"/>
      <c r="Z2" s="64" t="s">
        <v>58</v>
      </c>
      <c r="AA2" s="64">
        <v>10</v>
      </c>
      <c r="AB2" s="64">
        <v>12</v>
      </c>
      <c r="AC2" s="64" t="s">
        <v>57</v>
      </c>
      <c r="AD2" s="64"/>
      <c r="AE2" s="20"/>
    </row>
    <row r="3" spans="1:31" x14ac:dyDescent="0.2">
      <c r="B3" s="56"/>
      <c r="C3" s="56"/>
      <c r="D3" s="56"/>
      <c r="E3" s="56"/>
      <c r="F3" s="56"/>
      <c r="G3" s="56"/>
      <c r="I3" s="42" t="s">
        <v>59</v>
      </c>
      <c r="J3" s="38">
        <v>416</v>
      </c>
      <c r="K3" s="38">
        <v>1000</v>
      </c>
      <c r="L3" s="38">
        <v>1101</v>
      </c>
      <c r="M3" s="19"/>
      <c r="N3" s="19"/>
      <c r="O3" s="20"/>
      <c r="Q3" s="42" t="s">
        <v>59</v>
      </c>
      <c r="R3" s="38">
        <v>621</v>
      </c>
      <c r="S3" s="38">
        <v>1000</v>
      </c>
      <c r="T3" s="38">
        <v>1200</v>
      </c>
      <c r="U3" s="38">
        <v>1239</v>
      </c>
      <c r="V3" s="19"/>
      <c r="W3" s="20"/>
      <c r="Y3" s="42" t="s">
        <v>59</v>
      </c>
      <c r="Z3" s="38">
        <v>816</v>
      </c>
      <c r="AA3" s="38">
        <v>1000</v>
      </c>
      <c r="AB3" s="38">
        <v>1200</v>
      </c>
      <c r="AC3" s="38">
        <v>1445</v>
      </c>
      <c r="AD3" s="19"/>
      <c r="AE3" s="20"/>
    </row>
    <row r="4" spans="1:31" x14ac:dyDescent="0.2">
      <c r="A4" s="60"/>
      <c r="B4" s="56"/>
      <c r="C4" s="56"/>
      <c r="D4" s="56"/>
      <c r="E4" s="61"/>
      <c r="F4" s="61"/>
      <c r="G4" s="56"/>
      <c r="I4" s="42"/>
      <c r="J4" s="38">
        <v>0</v>
      </c>
      <c r="K4" s="38">
        <v>344</v>
      </c>
      <c r="L4" s="38">
        <v>405</v>
      </c>
      <c r="M4" s="33"/>
      <c r="N4" s="33"/>
      <c r="O4" s="20"/>
      <c r="Q4" s="37"/>
      <c r="R4" s="38">
        <v>0</v>
      </c>
      <c r="S4" s="38">
        <v>219</v>
      </c>
      <c r="T4" s="38"/>
      <c r="U4" s="38">
        <v>378</v>
      </c>
      <c r="V4" s="33"/>
      <c r="W4" s="20"/>
      <c r="Y4" s="37"/>
      <c r="Z4" s="38">
        <v>0</v>
      </c>
      <c r="AA4" s="38">
        <v>104</v>
      </c>
      <c r="AB4" s="38"/>
      <c r="AC4" s="38">
        <v>389</v>
      </c>
      <c r="AD4" s="33"/>
      <c r="AE4" s="20"/>
    </row>
    <row r="5" spans="1:31" x14ac:dyDescent="0.2">
      <c r="A5" s="56"/>
      <c r="B5" s="56"/>
      <c r="C5" s="56"/>
      <c r="D5" s="56"/>
      <c r="E5" s="56"/>
      <c r="F5" s="56"/>
      <c r="G5" s="56"/>
      <c r="I5" s="37"/>
      <c r="J5" s="19"/>
      <c r="K5" s="19"/>
      <c r="L5" s="40">
        <v>1118</v>
      </c>
      <c r="M5" s="40">
        <v>1200</v>
      </c>
      <c r="N5" s="40">
        <v>1613</v>
      </c>
      <c r="O5" s="20"/>
      <c r="Q5" s="42" t="s">
        <v>60</v>
      </c>
      <c r="R5" s="38">
        <v>39</v>
      </c>
      <c r="S5" s="38"/>
      <c r="T5" s="38"/>
      <c r="U5" s="38">
        <v>0</v>
      </c>
      <c r="V5" s="19"/>
      <c r="W5" s="20"/>
      <c r="Y5" s="42" t="s">
        <v>60</v>
      </c>
      <c r="Z5" s="38">
        <v>52</v>
      </c>
      <c r="AA5" s="38"/>
      <c r="AB5" s="38"/>
      <c r="AC5" s="38">
        <v>-7</v>
      </c>
      <c r="AD5" s="19"/>
      <c r="AE5" s="20"/>
    </row>
    <row r="6" spans="1:31" x14ac:dyDescent="0.2">
      <c r="A6" s="56"/>
      <c r="B6" s="56"/>
      <c r="C6" s="56"/>
      <c r="D6" s="56"/>
      <c r="E6" s="56"/>
      <c r="F6" s="56"/>
      <c r="G6" s="56"/>
      <c r="I6" s="37"/>
      <c r="J6" s="19"/>
      <c r="K6" s="19"/>
      <c r="L6" s="40">
        <v>0</v>
      </c>
      <c r="M6" s="40">
        <v>42</v>
      </c>
      <c r="N6" s="40">
        <v>295</v>
      </c>
      <c r="O6" s="20"/>
      <c r="Q6" s="37"/>
      <c r="R6" s="19"/>
      <c r="S6" s="19"/>
      <c r="T6" s="19"/>
      <c r="U6" s="19"/>
      <c r="V6" s="19"/>
      <c r="W6" s="20"/>
      <c r="Y6" s="37"/>
      <c r="Z6" s="19"/>
      <c r="AA6" s="19"/>
      <c r="AB6" s="19"/>
      <c r="AC6" s="19"/>
      <c r="AD6" s="19"/>
      <c r="AE6" s="20"/>
    </row>
    <row r="7" spans="1:31" x14ac:dyDescent="0.2">
      <c r="A7" s="56"/>
      <c r="B7" s="56"/>
      <c r="C7" s="56"/>
      <c r="D7" s="56"/>
      <c r="E7" s="56"/>
      <c r="F7" s="56"/>
      <c r="G7" s="56"/>
      <c r="I7" s="37"/>
      <c r="J7" s="19" t="s">
        <v>60</v>
      </c>
      <c r="K7" s="19"/>
      <c r="L7" s="19"/>
      <c r="M7" s="19"/>
      <c r="N7" s="19"/>
      <c r="O7" s="20"/>
      <c r="Q7" s="42" t="s">
        <v>59</v>
      </c>
      <c r="R7" s="40">
        <v>638</v>
      </c>
      <c r="S7" s="40"/>
      <c r="T7" s="40">
        <v>1200</v>
      </c>
      <c r="U7" s="40">
        <v>1217</v>
      </c>
      <c r="V7" s="19"/>
      <c r="W7" s="20"/>
      <c r="Y7" s="42" t="s">
        <v>59</v>
      </c>
      <c r="Z7" s="40">
        <v>833</v>
      </c>
      <c r="AA7" s="40"/>
      <c r="AB7" s="40">
        <v>1200</v>
      </c>
      <c r="AC7" s="40">
        <v>1423</v>
      </c>
      <c r="AD7" s="19"/>
      <c r="AE7" s="20"/>
    </row>
    <row r="8" spans="1:31" x14ac:dyDescent="0.2">
      <c r="A8" s="58"/>
      <c r="B8" s="56"/>
      <c r="C8" s="56"/>
      <c r="D8" s="56"/>
      <c r="E8" s="56"/>
      <c r="F8" s="56"/>
      <c r="G8" s="58"/>
      <c r="I8" s="39">
        <f>30/L4</f>
        <v>7.407407407407407E-2</v>
      </c>
      <c r="J8" s="38">
        <v>0</v>
      </c>
      <c r="K8" s="38"/>
      <c r="L8" s="38">
        <v>30</v>
      </c>
      <c r="M8" s="19"/>
      <c r="N8" s="19"/>
      <c r="O8" s="41">
        <f>42/N6</f>
        <v>0.14237288135593221</v>
      </c>
      <c r="Q8" s="37"/>
      <c r="R8" s="40">
        <v>0</v>
      </c>
      <c r="S8" s="40"/>
      <c r="T8" s="40">
        <v>322</v>
      </c>
      <c r="U8" s="40">
        <v>339</v>
      </c>
      <c r="V8" s="19"/>
      <c r="W8" s="20"/>
      <c r="Y8" s="37"/>
      <c r="Z8" s="40">
        <v>0</v>
      </c>
      <c r="AA8" s="40"/>
      <c r="AB8" s="40">
        <v>267</v>
      </c>
      <c r="AC8" s="40">
        <v>410</v>
      </c>
      <c r="AD8" s="19"/>
      <c r="AE8" s="20"/>
    </row>
    <row r="9" spans="1:31" x14ac:dyDescent="0.2">
      <c r="A9" s="58"/>
      <c r="B9" s="56"/>
      <c r="C9" s="56"/>
      <c r="D9" s="56"/>
      <c r="E9" s="56"/>
      <c r="F9" s="56"/>
      <c r="G9" s="58"/>
      <c r="I9" s="39">
        <f>K4*I8</f>
        <v>25.481481481481481</v>
      </c>
      <c r="J9" s="19"/>
      <c r="K9" s="19"/>
      <c r="L9" s="40">
        <v>42</v>
      </c>
      <c r="M9" s="40"/>
      <c r="N9" s="40">
        <v>0</v>
      </c>
      <c r="O9" s="41">
        <f>M6*O8</f>
        <v>5.9796610169491524</v>
      </c>
      <c r="Q9" s="42" t="s">
        <v>60</v>
      </c>
      <c r="R9" s="40">
        <v>54</v>
      </c>
      <c r="S9" s="40"/>
      <c r="T9" s="40"/>
      <c r="U9" s="40">
        <v>0</v>
      </c>
      <c r="V9" s="19"/>
      <c r="W9" s="20"/>
      <c r="Y9" s="42" t="s">
        <v>60</v>
      </c>
      <c r="Z9" s="40">
        <v>71</v>
      </c>
      <c r="AA9" s="40"/>
      <c r="AB9" s="40"/>
      <c r="AC9" s="40">
        <v>-9</v>
      </c>
      <c r="AD9" s="19"/>
      <c r="AE9" s="20"/>
    </row>
    <row r="10" spans="1:31" x14ac:dyDescent="0.2">
      <c r="A10" s="58"/>
      <c r="B10" s="56"/>
      <c r="C10" s="56"/>
      <c r="D10" s="56"/>
      <c r="E10" s="56"/>
      <c r="F10" s="56"/>
      <c r="G10" s="58"/>
      <c r="I10" s="55"/>
      <c r="J10" s="56"/>
      <c r="K10" s="56"/>
      <c r="L10" s="56"/>
      <c r="M10" s="56"/>
      <c r="N10" s="56"/>
      <c r="O10" s="57"/>
      <c r="Q10" s="39">
        <f>39/U4</f>
        <v>0.10317460317460317</v>
      </c>
      <c r="R10" s="19"/>
      <c r="S10" s="19"/>
      <c r="T10" s="19"/>
      <c r="U10" s="19"/>
      <c r="V10" s="19"/>
      <c r="W10" s="41">
        <f>54/U8</f>
        <v>0.15929203539823009</v>
      </c>
      <c r="Y10" s="39">
        <f>59/AC4</f>
        <v>0.15167095115681234</v>
      </c>
      <c r="Z10" s="19"/>
      <c r="AA10" s="19"/>
      <c r="AB10" s="19"/>
      <c r="AC10" s="19"/>
      <c r="AD10" s="19"/>
      <c r="AE10" s="41">
        <f>80/AC8</f>
        <v>0.1951219512195122</v>
      </c>
    </row>
    <row r="11" spans="1:31" x14ac:dyDescent="0.2">
      <c r="A11" s="58"/>
      <c r="B11" s="56"/>
      <c r="C11" s="56"/>
      <c r="D11" s="56"/>
      <c r="E11" s="56"/>
      <c r="F11" s="56"/>
      <c r="G11" s="58"/>
      <c r="I11" s="55"/>
      <c r="J11" s="56"/>
      <c r="K11" s="56"/>
      <c r="L11" s="56"/>
      <c r="M11" s="56"/>
      <c r="N11" s="56"/>
      <c r="O11" s="57"/>
      <c r="Q11" s="39">
        <f>S4*Q10</f>
        <v>22.595238095238095</v>
      </c>
      <c r="R11" s="19"/>
      <c r="S11" s="19"/>
      <c r="T11" s="19"/>
      <c r="U11" s="19"/>
      <c r="V11" s="19"/>
      <c r="W11" s="41">
        <f>T8*W10</f>
        <v>51.292035398230091</v>
      </c>
      <c r="Y11" s="39">
        <f>AA4*Y10</f>
        <v>15.773778920308484</v>
      </c>
      <c r="Z11" s="19"/>
      <c r="AA11" s="19"/>
      <c r="AB11" s="19"/>
      <c r="AC11" s="19"/>
      <c r="AD11" s="19"/>
      <c r="AE11" s="41">
        <f>AB8*AE10</f>
        <v>52.09756097560976</v>
      </c>
    </row>
    <row r="12" spans="1:31" x14ac:dyDescent="0.2">
      <c r="A12" s="62"/>
      <c r="B12" s="63"/>
      <c r="C12" s="56"/>
      <c r="D12" s="56"/>
      <c r="E12" s="56"/>
      <c r="F12" s="63"/>
      <c r="G12" s="62"/>
      <c r="I12" s="43">
        <f>J8+I9</f>
        <v>25.481481481481481</v>
      </c>
      <c r="J12" s="45">
        <f>I12/L8</f>
        <v>0.84938271604938265</v>
      </c>
      <c r="K12" s="19" t="s">
        <v>62</v>
      </c>
      <c r="L12" s="19"/>
      <c r="M12" s="19" t="s">
        <v>63</v>
      </c>
      <c r="N12" s="49">
        <f>O12/L9</f>
        <v>0.85762711864406782</v>
      </c>
      <c r="O12" s="47">
        <f>L9-O9</f>
        <v>36.020338983050848</v>
      </c>
      <c r="Q12" s="43">
        <f>R5-Q11</f>
        <v>16.404761904761905</v>
      </c>
      <c r="R12" s="45">
        <f>Q12/R5</f>
        <v>0.42063492063492064</v>
      </c>
      <c r="S12" s="19" t="s">
        <v>63</v>
      </c>
      <c r="T12" s="19"/>
      <c r="U12" s="19" t="s">
        <v>63</v>
      </c>
      <c r="V12" s="49">
        <f>W12/R9</f>
        <v>5.0147492625368689E-2</v>
      </c>
      <c r="W12" s="47">
        <f>R9-W11</f>
        <v>2.7079646017699091</v>
      </c>
      <c r="Y12" s="43">
        <f>Z5-Y11</f>
        <v>36.226221079691513</v>
      </c>
      <c r="Z12" s="45">
        <f>Y12/Z5</f>
        <v>0.69665809768637521</v>
      </c>
      <c r="AA12" s="19" t="s">
        <v>63</v>
      </c>
      <c r="AB12" s="19"/>
      <c r="AC12" s="19" t="s">
        <v>63</v>
      </c>
      <c r="AD12" s="49">
        <f>AE12/Z9</f>
        <v>0.26623153555479212</v>
      </c>
      <c r="AE12" s="47">
        <f>Z9-AE11</f>
        <v>18.90243902439024</v>
      </c>
    </row>
    <row r="13" spans="1:31" x14ac:dyDescent="0.2">
      <c r="A13" s="54"/>
      <c r="B13" s="54"/>
      <c r="C13" s="56"/>
      <c r="D13" s="56"/>
      <c r="E13" s="56"/>
      <c r="F13" s="54"/>
      <c r="G13" s="54"/>
      <c r="I13" s="44" t="s">
        <v>0</v>
      </c>
      <c r="J13" s="46" t="s">
        <v>61</v>
      </c>
      <c r="K13" s="21"/>
      <c r="L13" s="21"/>
      <c r="M13" s="21"/>
      <c r="N13" s="50" t="s">
        <v>61</v>
      </c>
      <c r="O13" s="48" t="s">
        <v>3</v>
      </c>
      <c r="Q13" s="44" t="s">
        <v>0</v>
      </c>
      <c r="R13" s="46" t="s">
        <v>61</v>
      </c>
      <c r="S13" s="21"/>
      <c r="T13" s="21"/>
      <c r="U13" s="21"/>
      <c r="V13" s="50" t="s">
        <v>61</v>
      </c>
      <c r="W13" s="48" t="s">
        <v>3</v>
      </c>
      <c r="Y13" s="44" t="s">
        <v>0</v>
      </c>
      <c r="Z13" s="46" t="s">
        <v>61</v>
      </c>
      <c r="AA13" s="21"/>
      <c r="AB13" s="21"/>
      <c r="AC13" s="21"/>
      <c r="AD13" s="50" t="s">
        <v>61</v>
      </c>
      <c r="AE13" s="48" t="s">
        <v>3</v>
      </c>
    </row>
    <row r="14" spans="1:31" x14ac:dyDescent="0.2">
      <c r="A14" s="56"/>
      <c r="B14" s="56"/>
      <c r="C14" s="56"/>
      <c r="D14" s="56"/>
      <c r="E14" s="56"/>
      <c r="F14" s="56"/>
      <c r="G14" s="56"/>
    </row>
    <row r="15" spans="1:31" x14ac:dyDescent="0.2">
      <c r="A15" s="56"/>
      <c r="B15" s="56"/>
      <c r="C15" s="56"/>
      <c r="D15" s="56"/>
      <c r="E15" s="56"/>
      <c r="F15" s="56"/>
      <c r="G15" s="56"/>
    </row>
    <row r="16" spans="1:31" x14ac:dyDescent="0.2">
      <c r="A16" s="59"/>
      <c r="C16" s="56"/>
      <c r="D16" s="56"/>
      <c r="E16" s="56"/>
      <c r="F16" s="56"/>
      <c r="G16" s="56"/>
      <c r="I16" s="51">
        <v>42436</v>
      </c>
      <c r="J16" s="17"/>
      <c r="K16" s="17"/>
      <c r="L16" s="17"/>
      <c r="M16" s="17"/>
      <c r="N16" s="17"/>
      <c r="O16" s="18"/>
      <c r="Q16" s="51">
        <v>42796</v>
      </c>
      <c r="R16" s="17"/>
      <c r="S16" s="17"/>
      <c r="T16" s="17"/>
      <c r="U16" s="17"/>
      <c r="V16" s="17"/>
      <c r="W16" s="18"/>
      <c r="Y16" s="51">
        <v>43145</v>
      </c>
      <c r="Z16" s="17"/>
      <c r="AA16" s="17"/>
      <c r="AB16" s="17"/>
      <c r="AC16" s="17"/>
      <c r="AD16" s="17"/>
      <c r="AE16" s="18"/>
    </row>
    <row r="17" spans="1:34" x14ac:dyDescent="0.2">
      <c r="A17" s="56"/>
      <c r="C17" s="54"/>
      <c r="D17" s="54"/>
      <c r="E17" s="54"/>
      <c r="F17" s="54"/>
      <c r="G17" s="56"/>
      <c r="I17" s="37"/>
      <c r="J17" s="64" t="s">
        <v>58</v>
      </c>
      <c r="K17" s="64">
        <v>10</v>
      </c>
      <c r="L17" s="64" t="s">
        <v>57</v>
      </c>
      <c r="M17" s="64">
        <v>12</v>
      </c>
      <c r="N17" s="64" t="s">
        <v>58</v>
      </c>
      <c r="O17" s="20"/>
      <c r="Q17" s="37"/>
      <c r="R17" s="64" t="s">
        <v>57</v>
      </c>
      <c r="S17" s="64">
        <v>10</v>
      </c>
      <c r="T17" s="64" t="s">
        <v>58</v>
      </c>
      <c r="U17" s="64">
        <v>12</v>
      </c>
      <c r="V17" s="64" t="s">
        <v>57</v>
      </c>
      <c r="W17" s="20"/>
      <c r="Y17" s="37"/>
      <c r="Z17" s="64" t="s">
        <v>58</v>
      </c>
      <c r="AA17" s="64">
        <v>10</v>
      </c>
      <c r="AB17" s="64">
        <v>12</v>
      </c>
      <c r="AC17" s="64" t="s">
        <v>57</v>
      </c>
      <c r="AD17" s="64"/>
      <c r="AE17" s="20"/>
    </row>
    <row r="18" spans="1:34" x14ac:dyDescent="0.2">
      <c r="A18" s="60"/>
      <c r="B18" s="56"/>
      <c r="C18" s="56"/>
      <c r="D18" s="56"/>
      <c r="E18" s="56"/>
      <c r="F18" s="56"/>
      <c r="G18" s="56"/>
      <c r="I18" s="42" t="s">
        <v>59</v>
      </c>
      <c r="J18" s="38">
        <v>558</v>
      </c>
      <c r="K18" s="38">
        <v>1000</v>
      </c>
      <c r="L18" s="38">
        <v>1210</v>
      </c>
      <c r="M18" s="19"/>
      <c r="N18" s="19"/>
      <c r="O18" s="20"/>
      <c r="Q18" s="42" t="s">
        <v>59</v>
      </c>
      <c r="R18" s="38">
        <v>342</v>
      </c>
      <c r="S18" s="38">
        <v>1000</v>
      </c>
      <c r="T18" s="38">
        <v>1021</v>
      </c>
      <c r="U18" s="19"/>
      <c r="V18" s="19"/>
      <c r="W18" s="20"/>
      <c r="Y18" s="42" t="s">
        <v>59</v>
      </c>
      <c r="Z18" s="38">
        <v>640</v>
      </c>
      <c r="AA18" s="38">
        <v>1000</v>
      </c>
      <c r="AB18" s="38">
        <v>1200</v>
      </c>
      <c r="AC18" s="38">
        <v>1250</v>
      </c>
      <c r="AD18" s="19"/>
      <c r="AE18" s="20"/>
    </row>
    <row r="19" spans="1:34" x14ac:dyDescent="0.2">
      <c r="A19" s="56"/>
      <c r="B19" s="56"/>
      <c r="C19" s="56"/>
      <c r="D19" s="56"/>
      <c r="E19" s="56"/>
      <c r="F19" s="61"/>
      <c r="G19" s="56"/>
      <c r="I19" s="42"/>
      <c r="J19" s="38">
        <v>0</v>
      </c>
      <c r="K19" s="38">
        <v>242</v>
      </c>
      <c r="L19" s="38">
        <v>372</v>
      </c>
      <c r="M19" s="33"/>
      <c r="N19" s="33"/>
      <c r="O19" s="20"/>
      <c r="Q19" s="42"/>
      <c r="R19" s="38">
        <v>0</v>
      </c>
      <c r="S19" s="38">
        <v>258</v>
      </c>
      <c r="T19" s="38">
        <v>279</v>
      </c>
      <c r="U19" s="33"/>
      <c r="V19" s="33"/>
      <c r="W19" s="20"/>
      <c r="Y19" s="37"/>
      <c r="Z19" s="38">
        <v>0</v>
      </c>
      <c r="AA19" s="38">
        <v>200</v>
      </c>
      <c r="AB19" s="38"/>
      <c r="AC19" s="38">
        <v>370</v>
      </c>
      <c r="AD19" s="33"/>
      <c r="AE19" s="20"/>
    </row>
    <row r="20" spans="1:34" x14ac:dyDescent="0.2">
      <c r="A20" s="60"/>
      <c r="B20" s="56"/>
      <c r="C20" s="56"/>
      <c r="D20" s="56"/>
      <c r="E20" s="56"/>
      <c r="F20" s="56"/>
      <c r="G20" s="56"/>
      <c r="I20" s="37"/>
      <c r="J20" s="19"/>
      <c r="K20" s="19"/>
      <c r="L20" s="40">
        <v>1148</v>
      </c>
      <c r="M20" s="40">
        <v>1200</v>
      </c>
      <c r="N20" s="40">
        <v>1836</v>
      </c>
      <c r="O20" s="20"/>
      <c r="Q20" s="37"/>
      <c r="R20" s="19"/>
      <c r="S20" s="19"/>
      <c r="T20" s="40">
        <v>1038</v>
      </c>
      <c r="U20" s="40">
        <v>1200</v>
      </c>
      <c r="V20" s="40">
        <v>1534</v>
      </c>
      <c r="W20" s="20"/>
      <c r="Y20" s="42" t="s">
        <v>60</v>
      </c>
      <c r="Z20" s="38">
        <v>38</v>
      </c>
      <c r="AA20" s="38"/>
      <c r="AB20" s="38"/>
      <c r="AC20" s="38">
        <v>1</v>
      </c>
      <c r="AD20" s="19"/>
      <c r="AE20" s="20"/>
    </row>
    <row r="21" spans="1:34" x14ac:dyDescent="0.2">
      <c r="A21" s="56"/>
      <c r="B21" s="56"/>
      <c r="C21" s="56"/>
      <c r="D21" s="56"/>
      <c r="E21" s="56"/>
      <c r="F21" s="56"/>
      <c r="G21" s="56"/>
      <c r="I21" s="37"/>
      <c r="J21" s="19"/>
      <c r="K21" s="19"/>
      <c r="L21" s="40">
        <v>0</v>
      </c>
      <c r="M21" s="40">
        <v>12</v>
      </c>
      <c r="N21" s="40">
        <v>408</v>
      </c>
      <c r="O21" s="20"/>
      <c r="Q21" s="37"/>
      <c r="R21" s="19"/>
      <c r="S21" s="19"/>
      <c r="T21" s="40">
        <v>0</v>
      </c>
      <c r="U21" s="40">
        <v>82</v>
      </c>
      <c r="V21" s="40">
        <v>296</v>
      </c>
      <c r="W21" s="20"/>
      <c r="Y21" s="37"/>
      <c r="Z21" s="19"/>
      <c r="AA21" s="19"/>
      <c r="AB21" s="19"/>
      <c r="AC21" s="19"/>
      <c r="AD21" s="19"/>
      <c r="AE21" s="20"/>
    </row>
    <row r="22" spans="1:34" x14ac:dyDescent="0.2">
      <c r="A22" s="60"/>
      <c r="B22" s="56"/>
      <c r="C22" s="56"/>
      <c r="D22" s="56"/>
      <c r="E22" s="56"/>
      <c r="F22" s="56"/>
      <c r="G22" s="56"/>
      <c r="I22" s="37"/>
      <c r="J22" s="19" t="s">
        <v>60</v>
      </c>
      <c r="K22" s="19"/>
      <c r="L22" s="19"/>
      <c r="M22" s="19"/>
      <c r="N22" s="19"/>
      <c r="O22" s="20"/>
      <c r="Q22" s="37"/>
      <c r="R22" s="19" t="s">
        <v>60</v>
      </c>
      <c r="S22" s="19"/>
      <c r="T22" s="19"/>
      <c r="U22" s="19"/>
      <c r="V22" s="19"/>
      <c r="W22" s="20"/>
      <c r="Y22" s="42" t="s">
        <v>59</v>
      </c>
      <c r="Z22" s="40">
        <v>657</v>
      </c>
      <c r="AA22" s="40"/>
      <c r="AB22" s="40">
        <v>1200</v>
      </c>
      <c r="AC22" s="40">
        <v>1228</v>
      </c>
      <c r="AD22" s="19"/>
      <c r="AE22" s="20"/>
    </row>
    <row r="23" spans="1:34" x14ac:dyDescent="0.2">
      <c r="A23" s="56"/>
      <c r="B23" s="56"/>
      <c r="C23" s="56"/>
      <c r="D23" s="56"/>
      <c r="E23" s="56"/>
      <c r="F23" s="56"/>
      <c r="G23" s="56"/>
      <c r="I23" s="39">
        <f>47/L19</f>
        <v>0.12634408602150538</v>
      </c>
      <c r="J23" s="38">
        <v>45</v>
      </c>
      <c r="K23" s="38"/>
      <c r="L23" s="38">
        <v>-2</v>
      </c>
      <c r="M23" s="19"/>
      <c r="N23" s="19"/>
      <c r="O23" s="41">
        <f>65/N21</f>
        <v>0.15931372549019607</v>
      </c>
      <c r="Q23" s="39">
        <f>45/T19</f>
        <v>0.16129032258064516</v>
      </c>
      <c r="R23" s="38">
        <v>-3</v>
      </c>
      <c r="S23" s="38"/>
      <c r="T23" s="38">
        <v>42</v>
      </c>
      <c r="U23" s="19"/>
      <c r="V23" s="19"/>
      <c r="W23" s="41">
        <f>63/V21</f>
        <v>0.21283783783783783</v>
      </c>
      <c r="Y23" s="37"/>
      <c r="Z23" s="40">
        <v>0</v>
      </c>
      <c r="AA23" s="40"/>
      <c r="AB23" s="40">
        <v>303</v>
      </c>
      <c r="AC23" s="40">
        <v>331</v>
      </c>
      <c r="AD23" s="19"/>
      <c r="AE23" s="20"/>
    </row>
    <row r="24" spans="1:34" x14ac:dyDescent="0.2">
      <c r="A24" s="60"/>
      <c r="B24" s="56"/>
      <c r="C24" s="56"/>
      <c r="D24" s="56"/>
      <c r="E24" s="56"/>
      <c r="F24" s="56"/>
      <c r="G24" s="56"/>
      <c r="I24" s="39">
        <f>K19*I23</f>
        <v>30.5752688172043</v>
      </c>
      <c r="J24" s="19"/>
      <c r="K24" s="19"/>
      <c r="L24" s="40">
        <v>-3</v>
      </c>
      <c r="M24" s="40"/>
      <c r="N24" s="40">
        <v>62</v>
      </c>
      <c r="O24" s="41">
        <f>M21*O23</f>
        <v>1.9117647058823528</v>
      </c>
      <c r="Q24" s="39">
        <f>S19*Q23</f>
        <v>41.612903225806448</v>
      </c>
      <c r="R24" s="19"/>
      <c r="S24" s="19"/>
      <c r="T24" s="40">
        <v>57</v>
      </c>
      <c r="U24" s="40"/>
      <c r="V24" s="40">
        <v>-6</v>
      </c>
      <c r="W24" s="41">
        <f>U21*W23</f>
        <v>17.452702702702702</v>
      </c>
      <c r="Y24" s="42" t="s">
        <v>60</v>
      </c>
      <c r="Z24" s="40">
        <v>53</v>
      </c>
      <c r="AA24" s="40"/>
      <c r="AB24" s="40"/>
      <c r="AC24" s="40">
        <v>1</v>
      </c>
      <c r="AD24" s="19"/>
      <c r="AE24" s="20"/>
    </row>
    <row r="25" spans="1:34" x14ac:dyDescent="0.2">
      <c r="A25" s="58"/>
      <c r="B25" s="56"/>
      <c r="C25" s="56"/>
      <c r="D25" s="56"/>
      <c r="E25" s="56"/>
      <c r="F25" s="56"/>
      <c r="G25" s="58"/>
      <c r="I25" s="55"/>
      <c r="J25" s="56"/>
      <c r="K25" s="56"/>
      <c r="L25" s="56"/>
      <c r="M25" s="56"/>
      <c r="N25" s="56"/>
      <c r="O25" s="57"/>
      <c r="Q25" s="55"/>
      <c r="R25" s="56"/>
      <c r="S25" s="56"/>
      <c r="T25" s="56"/>
      <c r="U25" s="56"/>
      <c r="V25" s="56"/>
      <c r="W25" s="57"/>
      <c r="Y25" s="39">
        <f>37/AC19</f>
        <v>0.1</v>
      </c>
      <c r="Z25" s="19"/>
      <c r="AA25" s="19"/>
      <c r="AB25" s="19"/>
      <c r="AC25" s="19"/>
      <c r="AD25" s="19"/>
      <c r="AE25" s="41">
        <f>52/AC23</f>
        <v>0.15709969788519637</v>
      </c>
    </row>
    <row r="26" spans="1:34" x14ac:dyDescent="0.2">
      <c r="A26" s="58"/>
      <c r="B26" s="56"/>
      <c r="C26" s="56"/>
      <c r="D26" s="56"/>
      <c r="E26" s="56"/>
      <c r="F26" s="56"/>
      <c r="G26" s="58"/>
      <c r="I26" s="55"/>
      <c r="J26" s="56"/>
      <c r="K26" s="56"/>
      <c r="L26" s="56"/>
      <c r="M26" s="56"/>
      <c r="N26" s="56"/>
      <c r="O26" s="57"/>
      <c r="Q26" s="55"/>
      <c r="R26" s="56"/>
      <c r="S26" s="56"/>
      <c r="T26" s="56"/>
      <c r="U26" s="56"/>
      <c r="V26" s="56"/>
      <c r="W26" s="57"/>
      <c r="Y26" s="39">
        <f>AA19*Y25</f>
        <v>20</v>
      </c>
      <c r="Z26" s="19"/>
      <c r="AA26" s="19"/>
      <c r="AB26" s="19"/>
      <c r="AC26" s="19"/>
      <c r="AD26" s="19"/>
      <c r="AE26" s="41">
        <f>AB23*AE25</f>
        <v>47.601208459214497</v>
      </c>
    </row>
    <row r="27" spans="1:34" x14ac:dyDescent="0.2">
      <c r="A27" s="62"/>
      <c r="B27" s="63"/>
      <c r="C27" s="56"/>
      <c r="D27" s="56"/>
      <c r="E27" s="56"/>
      <c r="F27" s="63"/>
      <c r="G27" s="62"/>
      <c r="I27" s="43">
        <f>J23-I24</f>
        <v>14.4247311827957</v>
      </c>
      <c r="J27" s="45">
        <f>I27/J23</f>
        <v>0.32054958183990445</v>
      </c>
      <c r="K27" s="19" t="s">
        <v>63</v>
      </c>
      <c r="L27" s="19"/>
      <c r="M27" s="19" t="s">
        <v>62</v>
      </c>
      <c r="N27" s="49">
        <f>ABS(O27/N24)</f>
        <v>1.7552182163187859E-2</v>
      </c>
      <c r="O27" s="47">
        <f>L24+O24</f>
        <v>-1.0882352941176472</v>
      </c>
      <c r="Q27" s="43">
        <f>R23+Q24</f>
        <v>38.612903225806448</v>
      </c>
      <c r="R27" s="45">
        <f>Q27/T23</f>
        <v>0.91935483870967738</v>
      </c>
      <c r="S27" s="19" t="s">
        <v>62</v>
      </c>
      <c r="T27" s="19"/>
      <c r="U27" s="19" t="s">
        <v>63</v>
      </c>
      <c r="V27" s="49">
        <f>W27/T24</f>
        <v>0.69381223328591757</v>
      </c>
      <c r="W27" s="47">
        <f>T24-W24</f>
        <v>39.547297297297298</v>
      </c>
      <c r="Y27" s="43">
        <f>Z20-Y26</f>
        <v>18</v>
      </c>
      <c r="Z27" s="45">
        <f>Y27/Z20</f>
        <v>0.47368421052631576</v>
      </c>
      <c r="AA27" s="19" t="s">
        <v>63</v>
      </c>
      <c r="AB27" s="19"/>
      <c r="AC27" s="19" t="s">
        <v>63</v>
      </c>
      <c r="AD27" s="49">
        <f>AE27/Z24</f>
        <v>0.10186399133557553</v>
      </c>
      <c r="AE27" s="47">
        <f>Z24-AE26</f>
        <v>5.3987915407855027</v>
      </c>
    </row>
    <row r="28" spans="1:34" x14ac:dyDescent="0.2">
      <c r="A28" s="54"/>
      <c r="B28" s="54"/>
      <c r="C28" s="56"/>
      <c r="D28" s="56"/>
      <c r="E28" s="56"/>
      <c r="F28" s="54"/>
      <c r="G28" s="54"/>
      <c r="I28" s="44" t="s">
        <v>0</v>
      </c>
      <c r="J28" s="46" t="s">
        <v>61</v>
      </c>
      <c r="K28" s="21"/>
      <c r="L28" s="21"/>
      <c r="M28" s="21"/>
      <c r="N28" s="50" t="s">
        <v>61</v>
      </c>
      <c r="O28" s="48" t="s">
        <v>3</v>
      </c>
      <c r="Q28" s="44" t="s">
        <v>0</v>
      </c>
      <c r="R28" s="46" t="s">
        <v>61</v>
      </c>
      <c r="S28" s="21"/>
      <c r="T28" s="21"/>
      <c r="U28" s="21"/>
      <c r="V28" s="50" t="s">
        <v>61</v>
      </c>
      <c r="W28" s="48" t="s">
        <v>3</v>
      </c>
      <c r="Y28" s="44" t="s">
        <v>0</v>
      </c>
      <c r="Z28" s="46" t="s">
        <v>61</v>
      </c>
      <c r="AA28" s="21"/>
      <c r="AB28" s="21"/>
      <c r="AC28" s="21"/>
      <c r="AD28" s="50" t="s">
        <v>61</v>
      </c>
      <c r="AE28" s="48" t="s">
        <v>3</v>
      </c>
    </row>
    <row r="29" spans="1:34" x14ac:dyDescent="0.2">
      <c r="A29" s="56"/>
      <c r="B29" s="56"/>
      <c r="C29" s="56"/>
      <c r="D29" s="56"/>
      <c r="E29" s="56"/>
      <c r="F29" s="56"/>
      <c r="G29" s="56"/>
      <c r="I29" s="52"/>
      <c r="J29" s="53"/>
      <c r="K29" s="17"/>
      <c r="L29" s="17"/>
      <c r="M29" s="17"/>
      <c r="N29" s="53"/>
      <c r="O29" s="52"/>
    </row>
    <row r="30" spans="1:34" x14ac:dyDescent="0.2">
      <c r="A30" s="56"/>
      <c r="B30" s="56"/>
      <c r="C30" s="56"/>
      <c r="D30" s="56"/>
      <c r="E30" s="56"/>
      <c r="F30" s="56"/>
      <c r="G30" s="56"/>
      <c r="I30" s="54"/>
      <c r="J30" s="54"/>
      <c r="K30" s="19"/>
      <c r="L30" s="19"/>
      <c r="M30" s="19"/>
      <c r="N30" s="54"/>
      <c r="O30" s="54"/>
    </row>
    <row r="31" spans="1:34" x14ac:dyDescent="0.2">
      <c r="A31" s="59"/>
      <c r="B31" s="56"/>
      <c r="C31" s="56"/>
      <c r="D31" s="56"/>
      <c r="E31" s="56"/>
      <c r="F31" s="56"/>
      <c r="G31" s="56"/>
      <c r="I31" s="51">
        <v>42466</v>
      </c>
      <c r="J31" s="17"/>
      <c r="K31" s="17"/>
      <c r="L31" s="17"/>
      <c r="M31" s="17"/>
      <c r="N31" s="17"/>
      <c r="O31" s="18"/>
      <c r="Q31" s="51">
        <v>42823</v>
      </c>
      <c r="R31" s="17"/>
      <c r="S31" s="17"/>
      <c r="T31" s="17"/>
      <c r="U31" s="17"/>
      <c r="V31" s="17"/>
      <c r="W31" s="18"/>
      <c r="Y31" s="51">
        <v>43193</v>
      </c>
      <c r="Z31" s="17"/>
      <c r="AA31" s="17"/>
      <c r="AB31" s="17"/>
      <c r="AC31" s="17"/>
      <c r="AD31" s="17"/>
      <c r="AE31" s="18"/>
      <c r="AG31" s="1">
        <v>3.2</v>
      </c>
      <c r="AH31" s="1">
        <f>AG31*12</f>
        <v>38.400000000000006</v>
      </c>
    </row>
    <row r="32" spans="1:34" x14ac:dyDescent="0.2">
      <c r="A32" s="56"/>
      <c r="B32" s="54"/>
      <c r="C32" s="54"/>
      <c r="D32" s="54"/>
      <c r="E32" s="54"/>
      <c r="F32" s="54"/>
      <c r="G32" s="56"/>
      <c r="I32" s="37"/>
      <c r="J32" s="64" t="s">
        <v>58</v>
      </c>
      <c r="K32" s="64">
        <v>10</v>
      </c>
      <c r="L32" s="64">
        <v>12</v>
      </c>
      <c r="M32" s="64" t="s">
        <v>57</v>
      </c>
      <c r="N32" s="64"/>
      <c r="O32" s="20"/>
      <c r="Q32" s="37"/>
      <c r="R32" s="64" t="s">
        <v>58</v>
      </c>
      <c r="S32" s="64">
        <v>10</v>
      </c>
      <c r="T32" s="64">
        <v>12</v>
      </c>
      <c r="U32" s="64" t="s">
        <v>57</v>
      </c>
      <c r="V32" s="64"/>
      <c r="W32" s="20"/>
      <c r="Y32" s="37"/>
      <c r="Z32" s="64" t="s">
        <v>57</v>
      </c>
      <c r="AA32" s="64">
        <v>10</v>
      </c>
      <c r="AB32" s="64" t="s">
        <v>58</v>
      </c>
      <c r="AC32" s="64">
        <v>12</v>
      </c>
      <c r="AD32" s="64" t="s">
        <v>57</v>
      </c>
      <c r="AE32" s="20"/>
      <c r="AF32" s="1">
        <v>70</v>
      </c>
    </row>
    <row r="33" spans="1:32" x14ac:dyDescent="0.2">
      <c r="A33" s="60"/>
      <c r="B33" s="56"/>
      <c r="C33" s="56"/>
      <c r="D33" s="56"/>
      <c r="E33" s="56"/>
      <c r="F33" s="56"/>
      <c r="G33" s="56"/>
      <c r="I33" s="42" t="s">
        <v>59</v>
      </c>
      <c r="J33" s="38">
        <v>724</v>
      </c>
      <c r="K33" s="38">
        <v>1000</v>
      </c>
      <c r="L33" s="38">
        <v>1200</v>
      </c>
      <c r="M33" s="38">
        <v>1320</v>
      </c>
      <c r="N33" s="19"/>
      <c r="O33" s="20"/>
      <c r="Q33" s="42" t="s">
        <v>59</v>
      </c>
      <c r="R33" s="38">
        <v>923</v>
      </c>
      <c r="S33" s="38">
        <v>1000</v>
      </c>
      <c r="T33" s="38">
        <v>1200</v>
      </c>
      <c r="U33" s="38">
        <v>1511</v>
      </c>
      <c r="V33" s="19"/>
      <c r="W33" s="20"/>
      <c r="Y33" s="42" t="s">
        <v>59</v>
      </c>
      <c r="Z33" s="38">
        <v>400</v>
      </c>
      <c r="AA33" s="38">
        <v>1000</v>
      </c>
      <c r="AB33" s="38">
        <v>1033</v>
      </c>
      <c r="AC33" s="19"/>
      <c r="AD33" s="19"/>
      <c r="AE33" s="20"/>
      <c r="AF33" s="1">
        <v>180</v>
      </c>
    </row>
    <row r="34" spans="1:32" x14ac:dyDescent="0.2">
      <c r="A34" s="56"/>
      <c r="B34" s="56"/>
      <c r="C34" s="56"/>
      <c r="D34" s="56"/>
      <c r="E34" s="61"/>
      <c r="F34" s="61"/>
      <c r="G34" s="56"/>
      <c r="I34" s="37"/>
      <c r="J34" s="38">
        <v>0</v>
      </c>
      <c r="K34" s="38">
        <v>156</v>
      </c>
      <c r="L34" s="38"/>
      <c r="M34" s="38">
        <v>356</v>
      </c>
      <c r="N34" s="33"/>
      <c r="O34" s="20"/>
      <c r="Q34" s="37"/>
      <c r="R34" s="38">
        <v>0</v>
      </c>
      <c r="S34" s="38">
        <v>37</v>
      </c>
      <c r="T34" s="38"/>
      <c r="U34" s="38">
        <v>348</v>
      </c>
      <c r="V34" s="33"/>
      <c r="W34" s="20"/>
      <c r="Y34" s="42"/>
      <c r="Z34" s="38">
        <v>0</v>
      </c>
      <c r="AA34" s="38">
        <v>360</v>
      </c>
      <c r="AB34" s="38">
        <v>393</v>
      </c>
      <c r="AC34" s="33"/>
      <c r="AD34" s="33"/>
      <c r="AE34" s="20"/>
      <c r="AF34" s="1">
        <v>38</v>
      </c>
    </row>
    <row r="35" spans="1:32" x14ac:dyDescent="0.2">
      <c r="A35" s="56"/>
      <c r="B35" s="56"/>
      <c r="C35" s="56"/>
      <c r="D35" s="56"/>
      <c r="E35" s="56"/>
      <c r="F35" s="56"/>
      <c r="G35" s="56"/>
      <c r="I35" s="42" t="s">
        <v>60</v>
      </c>
      <c r="J35" s="38">
        <v>49</v>
      </c>
      <c r="K35" s="38"/>
      <c r="L35" s="38"/>
      <c r="M35" s="38">
        <v>5</v>
      </c>
      <c r="N35" s="19"/>
      <c r="O35" s="20"/>
      <c r="Q35" s="42" t="s">
        <v>60</v>
      </c>
      <c r="R35" s="38">
        <v>47</v>
      </c>
      <c r="S35" s="38"/>
      <c r="T35" s="38"/>
      <c r="U35" s="38">
        <v>-5</v>
      </c>
      <c r="V35" s="19"/>
      <c r="W35" s="20"/>
      <c r="Y35" s="37"/>
      <c r="Z35" s="19"/>
      <c r="AA35" s="19"/>
      <c r="AB35" s="40">
        <v>1050</v>
      </c>
      <c r="AC35" s="40">
        <v>1200</v>
      </c>
      <c r="AD35" s="40">
        <v>1538</v>
      </c>
      <c r="AE35" s="20"/>
      <c r="AF35" s="1">
        <f>SUM(AF32:AF34)</f>
        <v>288</v>
      </c>
    </row>
    <row r="36" spans="1:32" x14ac:dyDescent="0.2">
      <c r="A36" s="56"/>
      <c r="B36" s="56"/>
      <c r="C36" s="56"/>
      <c r="D36" s="56"/>
      <c r="E36" s="56"/>
      <c r="F36" s="56"/>
      <c r="G36" s="56"/>
      <c r="I36" s="37"/>
      <c r="J36" s="19"/>
      <c r="K36" s="19"/>
      <c r="L36" s="19"/>
      <c r="M36" s="19"/>
      <c r="N36" s="19"/>
      <c r="O36" s="20"/>
      <c r="Q36" s="37"/>
      <c r="R36" s="19"/>
      <c r="S36" s="19"/>
      <c r="T36" s="19"/>
      <c r="U36" s="19"/>
      <c r="V36" s="19"/>
      <c r="W36" s="20"/>
      <c r="Y36" s="37"/>
      <c r="Z36" s="19"/>
      <c r="AA36" s="19"/>
      <c r="AB36" s="40">
        <v>0</v>
      </c>
      <c r="AC36" s="40">
        <v>70</v>
      </c>
      <c r="AD36" s="40">
        <v>288</v>
      </c>
      <c r="AE36" s="20"/>
    </row>
    <row r="37" spans="1:32" x14ac:dyDescent="0.2">
      <c r="A37" s="56"/>
      <c r="B37" s="56"/>
      <c r="C37" s="56"/>
      <c r="D37" s="56"/>
      <c r="E37" s="56"/>
      <c r="F37" s="56"/>
      <c r="G37" s="56"/>
      <c r="I37" s="42" t="s">
        <v>59</v>
      </c>
      <c r="J37" s="40">
        <v>741</v>
      </c>
      <c r="K37" s="40"/>
      <c r="L37" s="40"/>
      <c r="M37" s="40">
        <v>1258</v>
      </c>
      <c r="N37" s="19"/>
      <c r="O37" s="20"/>
      <c r="Q37" s="42" t="s">
        <v>59</v>
      </c>
      <c r="R37" s="40">
        <v>940</v>
      </c>
      <c r="S37" s="40"/>
      <c r="T37" s="40">
        <v>1200</v>
      </c>
      <c r="U37" s="40">
        <v>1449</v>
      </c>
      <c r="V37" s="19"/>
      <c r="W37" s="20"/>
      <c r="Y37" s="37"/>
      <c r="Z37" s="19" t="s">
        <v>60</v>
      </c>
      <c r="AA37" s="19"/>
      <c r="AB37" s="19"/>
      <c r="AC37" s="19"/>
      <c r="AD37" s="19"/>
      <c r="AE37" s="20"/>
    </row>
    <row r="38" spans="1:32" x14ac:dyDescent="0.2">
      <c r="A38" s="58"/>
      <c r="B38" s="56"/>
      <c r="C38" s="56"/>
      <c r="D38" s="56"/>
      <c r="E38" s="56"/>
      <c r="F38" s="56"/>
      <c r="G38" s="58"/>
      <c r="I38" s="37"/>
      <c r="J38" s="40">
        <v>0</v>
      </c>
      <c r="K38" s="40"/>
      <c r="L38" s="40">
        <v>259</v>
      </c>
      <c r="M38" s="40">
        <v>317</v>
      </c>
      <c r="N38" s="19"/>
      <c r="O38" s="20"/>
      <c r="Q38" s="37"/>
      <c r="R38" s="40">
        <v>0</v>
      </c>
      <c r="S38" s="40"/>
      <c r="T38" s="40">
        <v>140</v>
      </c>
      <c r="U38" s="40">
        <v>289</v>
      </c>
      <c r="V38" s="19"/>
      <c r="W38" s="20"/>
      <c r="Y38" s="39">
        <f>40/AB34</f>
        <v>0.10178117048346055</v>
      </c>
      <c r="Z38" s="38">
        <v>-2</v>
      </c>
      <c r="AA38" s="38"/>
      <c r="AB38" s="38">
        <v>38</v>
      </c>
      <c r="AC38" s="19"/>
      <c r="AD38" s="19"/>
      <c r="AE38" s="41">
        <f>55/AD36</f>
        <v>0.19097222222222221</v>
      </c>
    </row>
    <row r="39" spans="1:32" x14ac:dyDescent="0.2">
      <c r="A39" s="58"/>
      <c r="B39" s="56"/>
      <c r="C39" s="56"/>
      <c r="D39" s="56"/>
      <c r="E39" s="56"/>
      <c r="F39" s="56"/>
      <c r="G39" s="58"/>
      <c r="I39" s="42" t="s">
        <v>60</v>
      </c>
      <c r="J39" s="40">
        <v>67</v>
      </c>
      <c r="K39" s="40"/>
      <c r="L39" s="40"/>
      <c r="M39" s="40">
        <v>-7</v>
      </c>
      <c r="N39" s="19"/>
      <c r="O39" s="20"/>
      <c r="Q39" s="42" t="s">
        <v>60</v>
      </c>
      <c r="R39" s="40">
        <v>65</v>
      </c>
      <c r="S39" s="40"/>
      <c r="T39" s="40"/>
      <c r="U39" s="40">
        <v>-7</v>
      </c>
      <c r="V39" s="19"/>
      <c r="W39" s="20"/>
      <c r="Y39" s="39">
        <f>AA34*Y38</f>
        <v>36.641221374045799</v>
      </c>
      <c r="Z39" s="19"/>
      <c r="AA39" s="19"/>
      <c r="AB39" s="40">
        <v>53</v>
      </c>
      <c r="AC39" s="40"/>
      <c r="AD39" s="40">
        <v>-2</v>
      </c>
      <c r="AE39" s="41">
        <f>AC36*AE38</f>
        <v>13.368055555555555</v>
      </c>
    </row>
    <row r="40" spans="1:32" x14ac:dyDescent="0.2">
      <c r="A40" s="58"/>
      <c r="B40" s="56"/>
      <c r="C40" s="56"/>
      <c r="D40" s="56"/>
      <c r="E40" s="56"/>
      <c r="F40" s="56"/>
      <c r="G40" s="58"/>
      <c r="I40" s="39">
        <f>44/M34</f>
        <v>0.12359550561797752</v>
      </c>
      <c r="J40" s="19"/>
      <c r="K40" s="19"/>
      <c r="L40" s="19"/>
      <c r="M40" s="19"/>
      <c r="N40" s="19"/>
      <c r="O40" s="41">
        <f>74/M38</f>
        <v>0.2334384858044164</v>
      </c>
      <c r="Q40" s="39">
        <f>52/U34</f>
        <v>0.14942528735632185</v>
      </c>
      <c r="R40" s="19"/>
      <c r="S40" s="19"/>
      <c r="T40" s="19"/>
      <c r="U40" s="19"/>
      <c r="V40" s="19"/>
      <c r="W40" s="41">
        <f>72/U38</f>
        <v>0.2491349480968858</v>
      </c>
      <c r="Y40" s="55"/>
      <c r="Z40" s="56"/>
      <c r="AA40" s="56"/>
      <c r="AB40" s="56"/>
      <c r="AC40" s="56"/>
      <c r="AD40" s="56"/>
      <c r="AE40" s="57"/>
    </row>
    <row r="41" spans="1:32" x14ac:dyDescent="0.2">
      <c r="A41" s="58"/>
      <c r="B41" s="56"/>
      <c r="C41" s="56"/>
      <c r="D41" s="56"/>
      <c r="E41" s="56"/>
      <c r="F41" s="56"/>
      <c r="G41" s="58"/>
      <c r="I41" s="39">
        <f>K34*I40</f>
        <v>19.280898876404493</v>
      </c>
      <c r="J41" s="19"/>
      <c r="K41" s="19"/>
      <c r="L41" s="19"/>
      <c r="M41" s="19"/>
      <c r="N41" s="19"/>
      <c r="O41" s="41">
        <f>L38*O40</f>
        <v>60.460567823343844</v>
      </c>
      <c r="Q41" s="39">
        <f>S34*Q40</f>
        <v>5.5287356321839081</v>
      </c>
      <c r="R41" s="19"/>
      <c r="S41" s="19"/>
      <c r="T41" s="19"/>
      <c r="U41" s="19"/>
      <c r="V41" s="19"/>
      <c r="W41" s="41">
        <f>T38*W40</f>
        <v>34.878892733564015</v>
      </c>
      <c r="Y41" s="55"/>
      <c r="Z41" s="56"/>
      <c r="AA41" s="56"/>
      <c r="AB41" s="56"/>
      <c r="AC41" s="56"/>
      <c r="AD41" s="56"/>
      <c r="AE41" s="57"/>
    </row>
    <row r="42" spans="1:32" x14ac:dyDescent="0.2">
      <c r="A42" s="62"/>
      <c r="B42" s="63"/>
      <c r="C42" s="56"/>
      <c r="D42" s="56"/>
      <c r="E42" s="56"/>
      <c r="F42" s="63"/>
      <c r="G42" s="62"/>
      <c r="I42" s="43">
        <f>J35-I41</f>
        <v>29.719101123595507</v>
      </c>
      <c r="J42" s="45">
        <f>I42/49</f>
        <v>0.60651226782847978</v>
      </c>
      <c r="K42" s="19" t="s">
        <v>63</v>
      </c>
      <c r="L42" s="19"/>
      <c r="M42" s="19" t="s">
        <v>63</v>
      </c>
      <c r="N42" s="49">
        <f>O42/J39</f>
        <v>9.760346532322621E-2</v>
      </c>
      <c r="O42" s="47">
        <f>J39-O41</f>
        <v>6.5394321766561561</v>
      </c>
      <c r="Q42" s="43">
        <f>R35-Q41</f>
        <v>41.47126436781609</v>
      </c>
      <c r="R42" s="45">
        <f>Q42/R35</f>
        <v>0.88236732697481046</v>
      </c>
      <c r="S42" s="19" t="s">
        <v>63</v>
      </c>
      <c r="T42" s="19"/>
      <c r="U42" s="19" t="s">
        <v>63</v>
      </c>
      <c r="V42" s="49">
        <f>W42/R39</f>
        <v>0.46340165025286129</v>
      </c>
      <c r="W42" s="47">
        <f>R39-W41</f>
        <v>30.121107266435985</v>
      </c>
      <c r="Y42" s="43">
        <f>Z38+Y39</f>
        <v>34.641221374045799</v>
      </c>
      <c r="Z42" s="45">
        <f>Y42/AB38</f>
        <v>0.91161108879067887</v>
      </c>
      <c r="AA42" s="19" t="s">
        <v>62</v>
      </c>
      <c r="AB42" s="19"/>
      <c r="AC42" s="19" t="s">
        <v>63</v>
      </c>
      <c r="AD42" s="49">
        <f>AE42/AB39</f>
        <v>0.747772536687631</v>
      </c>
      <c r="AE42" s="47">
        <f>AB39-AE39</f>
        <v>39.631944444444443</v>
      </c>
    </row>
    <row r="43" spans="1:32" x14ac:dyDescent="0.2">
      <c r="A43" s="54"/>
      <c r="B43" s="54"/>
      <c r="C43" s="56"/>
      <c r="D43" s="56"/>
      <c r="E43" s="56"/>
      <c r="F43" s="54"/>
      <c r="G43" s="54"/>
      <c r="I43" s="44" t="s">
        <v>0</v>
      </c>
      <c r="J43" s="46" t="s">
        <v>61</v>
      </c>
      <c r="K43" s="21"/>
      <c r="L43" s="21"/>
      <c r="M43" s="21"/>
      <c r="N43" s="50" t="s">
        <v>61</v>
      </c>
      <c r="O43" s="48" t="s">
        <v>3</v>
      </c>
      <c r="Q43" s="44" t="s">
        <v>0</v>
      </c>
      <c r="R43" s="46" t="s">
        <v>61</v>
      </c>
      <c r="S43" s="21"/>
      <c r="T43" s="21"/>
      <c r="U43" s="21"/>
      <c r="V43" s="50" t="s">
        <v>61</v>
      </c>
      <c r="W43" s="48" t="s">
        <v>3</v>
      </c>
      <c r="Y43" s="44" t="s">
        <v>0</v>
      </c>
      <c r="Z43" s="46" t="s">
        <v>61</v>
      </c>
      <c r="AA43" s="21"/>
      <c r="AB43" s="21"/>
      <c r="AC43" s="21"/>
      <c r="AD43" s="50" t="s">
        <v>61</v>
      </c>
      <c r="AE43" s="48" t="s">
        <v>3</v>
      </c>
    </row>
    <row r="46" spans="1:32" x14ac:dyDescent="0.2">
      <c r="I46" s="51">
        <v>42494</v>
      </c>
      <c r="J46" s="17"/>
      <c r="K46" s="17"/>
      <c r="L46" s="17"/>
      <c r="M46" s="17"/>
      <c r="N46" s="17"/>
      <c r="O46" s="18"/>
      <c r="Q46" s="51">
        <v>42858</v>
      </c>
      <c r="R46" s="17"/>
      <c r="S46" s="17"/>
      <c r="T46" s="17"/>
      <c r="U46" s="17"/>
      <c r="V46" s="17"/>
      <c r="W46" s="18"/>
    </row>
    <row r="47" spans="1:32" x14ac:dyDescent="0.2">
      <c r="I47" s="37"/>
      <c r="J47" s="64" t="s">
        <v>58</v>
      </c>
      <c r="K47" s="64">
        <v>10</v>
      </c>
      <c r="L47" s="64" t="s">
        <v>57</v>
      </c>
      <c r="M47" s="64">
        <v>12</v>
      </c>
      <c r="N47" s="64" t="s">
        <v>58</v>
      </c>
      <c r="O47" s="20"/>
      <c r="Q47" s="37"/>
      <c r="R47" s="64" t="s">
        <v>57</v>
      </c>
      <c r="S47" s="64">
        <v>10</v>
      </c>
      <c r="T47" s="64">
        <v>12</v>
      </c>
      <c r="U47" s="64" t="s">
        <v>58</v>
      </c>
      <c r="V47" s="64"/>
      <c r="W47" s="20"/>
    </row>
    <row r="48" spans="1:32" x14ac:dyDescent="0.2">
      <c r="I48" s="42" t="s">
        <v>59</v>
      </c>
      <c r="J48" s="38">
        <v>607</v>
      </c>
      <c r="K48" s="38">
        <v>1000</v>
      </c>
      <c r="L48" s="38">
        <v>1200</v>
      </c>
      <c r="M48" s="19"/>
      <c r="N48" s="19"/>
      <c r="O48" s="20"/>
      <c r="Q48" s="42" t="s">
        <v>59</v>
      </c>
      <c r="R48" s="38">
        <v>939</v>
      </c>
      <c r="S48" s="38">
        <v>1000</v>
      </c>
      <c r="T48" s="38">
        <v>1200</v>
      </c>
      <c r="U48" s="38">
        <v>1439</v>
      </c>
      <c r="V48" s="19"/>
      <c r="W48" s="20"/>
    </row>
    <row r="49" spans="9:23" x14ac:dyDescent="0.2">
      <c r="I49" s="42"/>
      <c r="J49" s="38">
        <v>0</v>
      </c>
      <c r="K49" s="38">
        <v>233</v>
      </c>
      <c r="L49" s="38">
        <v>353</v>
      </c>
      <c r="M49" s="33"/>
      <c r="N49" s="33"/>
      <c r="O49" s="20"/>
      <c r="Q49" s="37"/>
      <c r="R49" s="38">
        <v>0</v>
      </c>
      <c r="S49" s="38">
        <v>21</v>
      </c>
      <c r="T49" s="38"/>
      <c r="U49" s="38">
        <v>300</v>
      </c>
      <c r="V49" s="33"/>
      <c r="W49" s="20"/>
    </row>
    <row r="50" spans="9:23" x14ac:dyDescent="0.2">
      <c r="I50" s="37"/>
      <c r="J50" s="19"/>
      <c r="K50" s="19"/>
      <c r="L50" s="40">
        <v>1138</v>
      </c>
      <c r="M50" s="40">
        <v>1200</v>
      </c>
      <c r="N50" s="40">
        <v>1850</v>
      </c>
      <c r="O50" s="20"/>
      <c r="Q50" s="42" t="s">
        <v>60</v>
      </c>
      <c r="R50" s="38">
        <v>5</v>
      </c>
      <c r="S50" s="38"/>
      <c r="T50" s="38"/>
      <c r="U50" s="38">
        <v>40</v>
      </c>
      <c r="V50" s="19"/>
      <c r="W50" s="20"/>
    </row>
    <row r="51" spans="9:23" x14ac:dyDescent="0.2">
      <c r="I51" s="37"/>
      <c r="J51" s="19"/>
      <c r="K51" s="19"/>
      <c r="L51" s="40">
        <v>0</v>
      </c>
      <c r="M51" s="40">
        <v>22</v>
      </c>
      <c r="N51" s="40">
        <v>432</v>
      </c>
      <c r="O51" s="20"/>
      <c r="Q51" s="37"/>
      <c r="R51" s="19"/>
      <c r="S51" s="19"/>
      <c r="T51" s="19"/>
      <c r="U51" s="19"/>
      <c r="V51" s="19"/>
      <c r="W51" s="20"/>
    </row>
    <row r="52" spans="9:23" x14ac:dyDescent="0.2">
      <c r="I52" s="37"/>
      <c r="J52" s="19" t="s">
        <v>60</v>
      </c>
      <c r="K52" s="19"/>
      <c r="L52" s="19"/>
      <c r="M52" s="19"/>
      <c r="N52" s="19"/>
      <c r="O52" s="20"/>
      <c r="Q52" s="42" t="s">
        <v>59</v>
      </c>
      <c r="R52" s="40">
        <v>917</v>
      </c>
      <c r="S52" s="40"/>
      <c r="T52" s="40">
        <v>1200</v>
      </c>
      <c r="U52" s="40">
        <v>1456</v>
      </c>
      <c r="V52" s="19"/>
      <c r="W52" s="20"/>
    </row>
    <row r="53" spans="9:23" x14ac:dyDescent="0.2">
      <c r="I53" s="39">
        <f>43/L49</f>
        <v>0.12181303116147309</v>
      </c>
      <c r="J53" s="38">
        <v>45</v>
      </c>
      <c r="K53" s="38"/>
      <c r="L53" s="38">
        <v>2</v>
      </c>
      <c r="M53" s="19"/>
      <c r="N53" s="19"/>
      <c r="O53" s="41">
        <f>68/N51</f>
        <v>0.15740740740740741</v>
      </c>
      <c r="Q53" s="37"/>
      <c r="R53" s="40">
        <v>0</v>
      </c>
      <c r="S53" s="40"/>
      <c r="T53" s="40">
        <v>163</v>
      </c>
      <c r="U53" s="40">
        <v>339</v>
      </c>
      <c r="V53" s="19"/>
      <c r="W53" s="20"/>
    </row>
    <row r="54" spans="9:23" x14ac:dyDescent="0.2">
      <c r="I54" s="39">
        <f>K49*I53</f>
        <v>28.38243626062323</v>
      </c>
      <c r="J54" s="19"/>
      <c r="K54" s="19"/>
      <c r="L54" s="40">
        <v>3</v>
      </c>
      <c r="M54" s="40"/>
      <c r="N54" s="40">
        <v>71</v>
      </c>
      <c r="O54" s="41">
        <f>M51*O53</f>
        <v>3.4629629629629632</v>
      </c>
      <c r="Q54" s="42" t="s">
        <v>60</v>
      </c>
      <c r="R54" s="40">
        <v>6</v>
      </c>
      <c r="S54" s="40"/>
      <c r="T54" s="40"/>
      <c r="U54" s="40">
        <v>55</v>
      </c>
      <c r="V54" s="19"/>
      <c r="W54" s="20"/>
    </row>
    <row r="55" spans="9:23" x14ac:dyDescent="0.2">
      <c r="I55" s="55"/>
      <c r="J55" s="56"/>
      <c r="K55" s="56"/>
      <c r="L55" s="56"/>
      <c r="M55" s="56"/>
      <c r="N55" s="56"/>
      <c r="O55" s="57"/>
      <c r="Q55" s="39">
        <f>35/U49</f>
        <v>0.11666666666666667</v>
      </c>
      <c r="R55" s="19"/>
      <c r="S55" s="19"/>
      <c r="T55" s="19"/>
      <c r="U55" s="19"/>
      <c r="V55" s="19"/>
      <c r="W55" s="41">
        <f>49/U53</f>
        <v>0.14454277286135694</v>
      </c>
    </row>
    <row r="56" spans="9:23" x14ac:dyDescent="0.2">
      <c r="I56" s="55"/>
      <c r="J56" s="56"/>
      <c r="K56" s="56"/>
      <c r="L56" s="56"/>
      <c r="M56" s="56"/>
      <c r="N56" s="56"/>
      <c r="O56" s="57"/>
      <c r="Q56" s="39">
        <f>S49*Q55</f>
        <v>2.4500000000000002</v>
      </c>
      <c r="R56" s="19"/>
      <c r="S56" s="19"/>
      <c r="T56" s="19"/>
      <c r="U56" s="19"/>
      <c r="V56" s="19"/>
      <c r="W56" s="41">
        <f>T53*W55</f>
        <v>23.560471976401182</v>
      </c>
    </row>
    <row r="57" spans="9:23" x14ac:dyDescent="0.2">
      <c r="I57" s="43">
        <f>J53-I54</f>
        <v>16.61756373937677</v>
      </c>
      <c r="J57" s="45">
        <f>I57/J53</f>
        <v>0.36927919420837269</v>
      </c>
      <c r="K57" s="19" t="s">
        <v>63</v>
      </c>
      <c r="L57" s="19"/>
      <c r="M57" s="19" t="s">
        <v>62</v>
      </c>
      <c r="N57" s="49">
        <f>ABS(O57/N54)</f>
        <v>9.1027647365675549E-2</v>
      </c>
      <c r="O57" s="47">
        <f>L54+O54</f>
        <v>6.4629629629629637</v>
      </c>
      <c r="Q57" s="43">
        <f>R50+Q56</f>
        <v>7.45</v>
      </c>
      <c r="R57" s="45">
        <f>Q57/U50</f>
        <v>0.18625</v>
      </c>
      <c r="S57" s="19" t="s">
        <v>62</v>
      </c>
      <c r="T57" s="19"/>
      <c r="U57" s="19" t="s">
        <v>62</v>
      </c>
      <c r="V57" s="49">
        <f>W57/U54</f>
        <v>0.53746312684365782</v>
      </c>
      <c r="W57" s="47">
        <f>R54+W56</f>
        <v>29.560471976401182</v>
      </c>
    </row>
    <row r="58" spans="9:23" x14ac:dyDescent="0.2">
      <c r="I58" s="44" t="s">
        <v>0</v>
      </c>
      <c r="J58" s="46" t="s">
        <v>61</v>
      </c>
      <c r="K58" s="21"/>
      <c r="L58" s="21"/>
      <c r="M58" s="21"/>
      <c r="N58" s="50" t="s">
        <v>61</v>
      </c>
      <c r="O58" s="48" t="s">
        <v>3</v>
      </c>
      <c r="Q58" s="44" t="s">
        <v>0</v>
      </c>
      <c r="R58" s="46" t="s">
        <v>61</v>
      </c>
      <c r="S58" s="21"/>
      <c r="T58" s="21"/>
      <c r="U58" s="21"/>
      <c r="V58" s="50" t="s">
        <v>61</v>
      </c>
      <c r="W58" s="48" t="s">
        <v>3</v>
      </c>
    </row>
    <row r="61" spans="9:23" x14ac:dyDescent="0.2">
      <c r="I61" s="51">
        <v>42522</v>
      </c>
      <c r="J61" s="17"/>
      <c r="K61" s="17"/>
      <c r="L61" s="17"/>
      <c r="M61" s="17"/>
      <c r="N61" s="17"/>
      <c r="O61" s="18"/>
      <c r="Q61" s="51">
        <v>42901</v>
      </c>
      <c r="R61" s="17"/>
      <c r="S61" s="17"/>
      <c r="T61" s="17"/>
      <c r="U61" s="17"/>
      <c r="V61" s="17"/>
      <c r="W61" s="18"/>
    </row>
    <row r="62" spans="9:23" x14ac:dyDescent="0.2">
      <c r="I62" s="37"/>
      <c r="J62" s="64" t="s">
        <v>58</v>
      </c>
      <c r="K62" s="64">
        <v>10</v>
      </c>
      <c r="L62" s="64" t="s">
        <v>57</v>
      </c>
      <c r="M62" s="64">
        <v>12</v>
      </c>
      <c r="N62" s="64" t="s">
        <v>58</v>
      </c>
      <c r="O62" s="20"/>
      <c r="Q62" s="37"/>
      <c r="R62" s="64" t="s">
        <v>57</v>
      </c>
      <c r="S62" s="64">
        <v>10</v>
      </c>
      <c r="T62" s="64">
        <v>12</v>
      </c>
      <c r="U62" s="64" t="s">
        <v>58</v>
      </c>
      <c r="V62" s="64"/>
      <c r="W62" s="20"/>
    </row>
    <row r="63" spans="9:23" x14ac:dyDescent="0.2">
      <c r="I63" s="42" t="s">
        <v>59</v>
      </c>
      <c r="J63" s="38">
        <v>441</v>
      </c>
      <c r="K63" s="38">
        <v>1000</v>
      </c>
      <c r="L63" s="38">
        <v>1035</v>
      </c>
      <c r="M63" s="19"/>
      <c r="N63" s="19"/>
      <c r="O63" s="20"/>
      <c r="Q63" s="42" t="s">
        <v>59</v>
      </c>
      <c r="R63" s="38">
        <v>550</v>
      </c>
      <c r="S63" s="38">
        <v>1000</v>
      </c>
      <c r="T63" s="38">
        <v>1200</v>
      </c>
      <c r="U63" s="38">
        <v>1231</v>
      </c>
      <c r="V63" s="19"/>
      <c r="W63" s="20"/>
    </row>
    <row r="64" spans="9:23" x14ac:dyDescent="0.2">
      <c r="I64" s="42"/>
      <c r="J64" s="38">
        <v>0</v>
      </c>
      <c r="K64" s="38">
        <v>319</v>
      </c>
      <c r="L64" s="38">
        <v>354</v>
      </c>
      <c r="M64" s="33"/>
      <c r="N64" s="33"/>
      <c r="O64" s="20"/>
      <c r="Q64" s="37"/>
      <c r="R64" s="38">
        <v>0</v>
      </c>
      <c r="S64" s="38">
        <v>250</v>
      </c>
      <c r="T64" s="38"/>
      <c r="U64" s="38">
        <v>401</v>
      </c>
      <c r="V64" s="33"/>
      <c r="W64" s="20"/>
    </row>
    <row r="65" spans="9:23" x14ac:dyDescent="0.2">
      <c r="I65" s="37"/>
      <c r="J65" s="19"/>
      <c r="K65" s="19"/>
      <c r="L65" s="40">
        <v>1013</v>
      </c>
      <c r="M65" s="40">
        <v>1200</v>
      </c>
      <c r="N65" s="40">
        <v>1731</v>
      </c>
      <c r="O65" s="20"/>
      <c r="Q65" s="42" t="s">
        <v>60</v>
      </c>
      <c r="R65" s="38">
        <v>5</v>
      </c>
      <c r="S65" s="38"/>
      <c r="T65" s="38"/>
      <c r="U65" s="38">
        <v>36</v>
      </c>
      <c r="V65" s="19"/>
      <c r="W65" s="20"/>
    </row>
    <row r="66" spans="9:23" x14ac:dyDescent="0.2">
      <c r="I66" s="37"/>
      <c r="J66" s="19"/>
      <c r="K66" s="19"/>
      <c r="L66" s="40">
        <v>0</v>
      </c>
      <c r="M66" s="40">
        <v>107</v>
      </c>
      <c r="N66" s="40">
        <v>438</v>
      </c>
      <c r="O66" s="20"/>
      <c r="Q66" s="37"/>
      <c r="R66" s="19"/>
      <c r="S66" s="19"/>
      <c r="T66" s="19"/>
      <c r="U66" s="19"/>
      <c r="V66" s="19"/>
      <c r="W66" s="20"/>
    </row>
    <row r="67" spans="9:23" x14ac:dyDescent="0.2">
      <c r="I67" s="37"/>
      <c r="J67" s="19" t="s">
        <v>60</v>
      </c>
      <c r="K67" s="19"/>
      <c r="L67" s="19"/>
      <c r="M67" s="19"/>
      <c r="N67" s="19"/>
      <c r="O67" s="20"/>
      <c r="Q67" s="42" t="s">
        <v>59</v>
      </c>
      <c r="R67" s="40">
        <v>528</v>
      </c>
      <c r="S67" s="40"/>
      <c r="T67" s="40">
        <v>1200</v>
      </c>
      <c r="U67" s="40">
        <v>1248</v>
      </c>
      <c r="V67" s="19"/>
      <c r="W67" s="20"/>
    </row>
    <row r="68" spans="9:23" x14ac:dyDescent="0.2">
      <c r="I68" s="39">
        <f>40/L64</f>
        <v>0.11299435028248588</v>
      </c>
      <c r="J68" s="38">
        <v>41</v>
      </c>
      <c r="K68" s="38"/>
      <c r="L68" s="38">
        <v>1</v>
      </c>
      <c r="M68" s="19"/>
      <c r="N68" s="19"/>
      <c r="O68" s="41">
        <f>65/N66</f>
        <v>0.14840182648401826</v>
      </c>
      <c r="Q68" s="37"/>
      <c r="R68" s="40">
        <v>0</v>
      </c>
      <c r="S68" s="40"/>
      <c r="T68" s="40">
        <v>392</v>
      </c>
      <c r="U68" s="40">
        <v>440</v>
      </c>
      <c r="V68" s="19"/>
      <c r="W68" s="20"/>
    </row>
    <row r="69" spans="9:23" x14ac:dyDescent="0.2">
      <c r="I69" s="39">
        <f>K64*I68</f>
        <v>36.045197740112997</v>
      </c>
      <c r="J69" s="19"/>
      <c r="K69" s="19"/>
      <c r="L69" s="40">
        <v>1</v>
      </c>
      <c r="M69" s="40"/>
      <c r="N69" s="40">
        <v>66</v>
      </c>
      <c r="O69" s="41">
        <f>M66*O68</f>
        <v>15.878995433789953</v>
      </c>
      <c r="Q69" s="42" t="s">
        <v>60</v>
      </c>
      <c r="R69" s="40">
        <v>8</v>
      </c>
      <c r="S69" s="40"/>
      <c r="T69" s="40"/>
      <c r="U69" s="40">
        <v>50</v>
      </c>
      <c r="V69" s="19"/>
      <c r="W69" s="20"/>
    </row>
    <row r="70" spans="9:23" x14ac:dyDescent="0.2">
      <c r="I70" s="55"/>
      <c r="J70" s="56"/>
      <c r="K70" s="56"/>
      <c r="L70" s="56"/>
      <c r="M70" s="56"/>
      <c r="N70" s="56"/>
      <c r="O70" s="57"/>
      <c r="Q70" s="39">
        <f>31/U64</f>
        <v>7.7306733167082295E-2</v>
      </c>
      <c r="R70" s="19"/>
      <c r="S70" s="19"/>
      <c r="T70" s="19"/>
      <c r="U70" s="19"/>
      <c r="V70" s="19"/>
      <c r="W70" s="41">
        <f>42/U68</f>
        <v>9.5454545454545459E-2</v>
      </c>
    </row>
    <row r="71" spans="9:23" x14ac:dyDescent="0.2">
      <c r="I71" s="55"/>
      <c r="J71" s="56"/>
      <c r="K71" s="56"/>
      <c r="L71" s="56"/>
      <c r="M71" s="56"/>
      <c r="N71" s="56"/>
      <c r="O71" s="57"/>
      <c r="Q71" s="39">
        <f>S64*Q70</f>
        <v>19.326683291770575</v>
      </c>
      <c r="R71" s="19"/>
      <c r="S71" s="19"/>
      <c r="T71" s="19"/>
      <c r="U71" s="19"/>
      <c r="V71" s="19"/>
      <c r="W71" s="41">
        <f>T68*W70</f>
        <v>37.418181818181822</v>
      </c>
    </row>
    <row r="72" spans="9:23" x14ac:dyDescent="0.2">
      <c r="I72" s="43">
        <f>J68-I69</f>
        <v>4.9548022598870034</v>
      </c>
      <c r="J72" s="45">
        <f>I72/J68</f>
        <v>0.12084883560700008</v>
      </c>
      <c r="K72" s="19" t="s">
        <v>63</v>
      </c>
      <c r="L72" s="19"/>
      <c r="M72" s="19" t="s">
        <v>62</v>
      </c>
      <c r="N72" s="49">
        <f>O72/N69</f>
        <v>0.25574235505742354</v>
      </c>
      <c r="O72" s="47">
        <f>L69+O69</f>
        <v>16.878995433789953</v>
      </c>
      <c r="Q72" s="43">
        <f>R65+Q71</f>
        <v>24.326683291770575</v>
      </c>
      <c r="R72" s="45">
        <f>Q72/U65</f>
        <v>0.67574120254918268</v>
      </c>
      <c r="S72" s="19" t="s">
        <v>62</v>
      </c>
      <c r="T72" s="19"/>
      <c r="U72" s="19" t="s">
        <v>62</v>
      </c>
      <c r="V72" s="49">
        <f>W72/U69</f>
        <v>0.90836363636363648</v>
      </c>
      <c r="W72" s="47">
        <f>R69+W71</f>
        <v>45.418181818181822</v>
      </c>
    </row>
    <row r="73" spans="9:23" x14ac:dyDescent="0.2">
      <c r="I73" s="44" t="s">
        <v>0</v>
      </c>
      <c r="J73" s="46" t="s">
        <v>61</v>
      </c>
      <c r="K73" s="21"/>
      <c r="L73" s="21"/>
      <c r="M73" s="21"/>
      <c r="N73" s="50" t="s">
        <v>61</v>
      </c>
      <c r="O73" s="48" t="s">
        <v>3</v>
      </c>
      <c r="Q73" s="44" t="s">
        <v>0</v>
      </c>
      <c r="R73" s="46" t="s">
        <v>61</v>
      </c>
      <c r="S73" s="21"/>
      <c r="T73" s="21"/>
      <c r="U73" s="21"/>
      <c r="V73" s="50" t="s">
        <v>61</v>
      </c>
      <c r="W73" s="48" t="s">
        <v>3</v>
      </c>
    </row>
    <row r="76" spans="9:23" x14ac:dyDescent="0.2">
      <c r="I76" s="51">
        <v>42545</v>
      </c>
      <c r="J76" s="17"/>
      <c r="K76" s="17"/>
      <c r="L76" s="17"/>
      <c r="M76" s="17"/>
      <c r="N76" s="17"/>
      <c r="O76" s="18"/>
      <c r="Q76" s="51">
        <v>42937</v>
      </c>
      <c r="R76" s="17"/>
      <c r="S76" s="17"/>
      <c r="T76" s="17"/>
      <c r="U76" s="17"/>
      <c r="V76" s="17"/>
      <c r="W76" s="18"/>
    </row>
    <row r="77" spans="9:23" x14ac:dyDescent="0.2">
      <c r="I77" s="37"/>
      <c r="J77" s="64" t="s">
        <v>57</v>
      </c>
      <c r="K77" s="64">
        <v>10</v>
      </c>
      <c r="L77" s="64" t="s">
        <v>58</v>
      </c>
      <c r="M77" s="64">
        <v>12</v>
      </c>
      <c r="N77" s="64" t="s">
        <v>57</v>
      </c>
      <c r="O77" s="20"/>
      <c r="Q77" s="37"/>
      <c r="R77" s="64" t="s">
        <v>58</v>
      </c>
      <c r="S77" s="64">
        <v>10</v>
      </c>
      <c r="T77" s="64" t="s">
        <v>57</v>
      </c>
      <c r="U77" s="64">
        <v>12</v>
      </c>
      <c r="V77" s="64" t="s">
        <v>58</v>
      </c>
      <c r="W77" s="20"/>
    </row>
    <row r="78" spans="9:23" x14ac:dyDescent="0.2">
      <c r="I78" s="42" t="s">
        <v>59</v>
      </c>
      <c r="J78" s="38">
        <v>443</v>
      </c>
      <c r="K78" s="38">
        <v>1000</v>
      </c>
      <c r="L78" s="38">
        <v>1115</v>
      </c>
      <c r="M78" s="19"/>
      <c r="N78" s="19"/>
      <c r="O78" s="20"/>
      <c r="Q78" s="42" t="s">
        <v>59</v>
      </c>
      <c r="R78" s="38">
        <v>620</v>
      </c>
      <c r="S78" s="38">
        <v>1000</v>
      </c>
      <c r="T78" s="38">
        <v>1159</v>
      </c>
      <c r="U78" s="19"/>
      <c r="V78" s="19"/>
      <c r="W78" s="20"/>
    </row>
    <row r="79" spans="9:23" x14ac:dyDescent="0.2">
      <c r="I79" s="42"/>
      <c r="J79" s="38">
        <v>0</v>
      </c>
      <c r="K79" s="38">
        <v>317</v>
      </c>
      <c r="L79" s="38">
        <v>392</v>
      </c>
      <c r="M79" s="33"/>
      <c r="N79" s="33"/>
      <c r="O79" s="20"/>
      <c r="Q79" s="42"/>
      <c r="R79" s="38">
        <v>0</v>
      </c>
      <c r="S79" s="38">
        <v>220</v>
      </c>
      <c r="T79" s="38">
        <v>339</v>
      </c>
      <c r="U79" s="33"/>
      <c r="V79" s="33"/>
      <c r="W79" s="20"/>
    </row>
    <row r="80" spans="9:23" x14ac:dyDescent="0.2">
      <c r="I80" s="37"/>
      <c r="J80" s="19"/>
      <c r="K80" s="19"/>
      <c r="L80" s="40">
        <v>1132</v>
      </c>
      <c r="M80" s="40">
        <v>1200</v>
      </c>
      <c r="N80" s="40">
        <v>1623</v>
      </c>
      <c r="O80" s="20"/>
      <c r="Q80" s="37"/>
      <c r="R80" s="19"/>
      <c r="S80" s="19"/>
      <c r="T80" s="40">
        <v>1137</v>
      </c>
      <c r="U80" s="40">
        <v>1200</v>
      </c>
      <c r="V80" s="40">
        <v>1905</v>
      </c>
      <c r="W80" s="20"/>
    </row>
    <row r="81" spans="9:23" x14ac:dyDescent="0.2">
      <c r="I81" s="37"/>
      <c r="J81" s="19"/>
      <c r="K81" s="19"/>
      <c r="L81" s="40">
        <v>0</v>
      </c>
      <c r="M81" s="40">
        <v>28</v>
      </c>
      <c r="N81" s="40">
        <v>291</v>
      </c>
      <c r="O81" s="20"/>
      <c r="Q81" s="37"/>
      <c r="R81" s="19"/>
      <c r="S81" s="19"/>
      <c r="T81" s="40">
        <v>0</v>
      </c>
      <c r="U81" s="40">
        <v>23</v>
      </c>
      <c r="V81" s="40">
        <v>448</v>
      </c>
      <c r="W81" s="20"/>
    </row>
    <row r="82" spans="9:23" x14ac:dyDescent="0.2">
      <c r="I82" s="37"/>
      <c r="J82" s="19" t="s">
        <v>60</v>
      </c>
      <c r="K82" s="19"/>
      <c r="L82" s="19"/>
      <c r="M82" s="19"/>
      <c r="N82" s="19"/>
      <c r="O82" s="20"/>
      <c r="Q82" s="37"/>
      <c r="R82" s="19" t="s">
        <v>60</v>
      </c>
      <c r="S82" s="19"/>
      <c r="T82" s="19"/>
      <c r="U82" s="19"/>
      <c r="V82" s="19"/>
      <c r="W82" s="20"/>
    </row>
    <row r="83" spans="9:23" x14ac:dyDescent="0.2">
      <c r="I83" s="39">
        <f>38/L79</f>
        <v>9.6938775510204078E-2</v>
      </c>
      <c r="J83" s="38">
        <v>2</v>
      </c>
      <c r="K83" s="38"/>
      <c r="L83" s="38">
        <v>40</v>
      </c>
      <c r="M83" s="19"/>
      <c r="N83" s="19"/>
      <c r="O83" s="41">
        <f>55/N81</f>
        <v>0.18900343642611683</v>
      </c>
      <c r="Q83" s="39">
        <f>45/T79</f>
        <v>0.13274336283185842</v>
      </c>
      <c r="R83" s="38">
        <v>43</v>
      </c>
      <c r="S83" s="38"/>
      <c r="T83" s="38">
        <v>-2</v>
      </c>
      <c r="U83" s="19"/>
      <c r="V83" s="19"/>
      <c r="W83" s="41">
        <f>74/V81</f>
        <v>0.16517857142857142</v>
      </c>
    </row>
    <row r="84" spans="9:23" x14ac:dyDescent="0.2">
      <c r="I84" s="39">
        <f>K79*I83</f>
        <v>30.729591836734691</v>
      </c>
      <c r="J84" s="19"/>
      <c r="K84" s="19"/>
      <c r="L84" s="40">
        <v>55</v>
      </c>
      <c r="M84" s="40"/>
      <c r="N84" s="40">
        <v>0</v>
      </c>
      <c r="O84" s="41">
        <f>M81*O83</f>
        <v>5.2920962199312713</v>
      </c>
      <c r="Q84" s="39">
        <f>S79*Q83</f>
        <v>29.203539823008853</v>
      </c>
      <c r="R84" s="19"/>
      <c r="S84" s="19"/>
      <c r="T84" s="40">
        <v>-3</v>
      </c>
      <c r="U84" s="40"/>
      <c r="V84" s="40">
        <v>71</v>
      </c>
      <c r="W84" s="41">
        <f>U81*W83</f>
        <v>3.7991071428571428</v>
      </c>
    </row>
    <row r="85" spans="9:23" x14ac:dyDescent="0.2">
      <c r="I85" s="55"/>
      <c r="J85" s="56"/>
      <c r="K85" s="56"/>
      <c r="L85" s="56"/>
      <c r="M85" s="56"/>
      <c r="N85" s="56"/>
      <c r="O85" s="57"/>
      <c r="Q85" s="55"/>
      <c r="R85" s="56"/>
      <c r="S85" s="56"/>
      <c r="T85" s="56"/>
      <c r="U85" s="56"/>
      <c r="V85" s="56"/>
      <c r="W85" s="57"/>
    </row>
    <row r="86" spans="9:23" x14ac:dyDescent="0.2">
      <c r="I86" s="55"/>
      <c r="J86" s="56"/>
      <c r="K86" s="56"/>
      <c r="L86" s="56"/>
      <c r="M86" s="56"/>
      <c r="N86" s="56"/>
      <c r="O86" s="57"/>
      <c r="Q86" s="55"/>
      <c r="R86" s="56"/>
      <c r="S86" s="56"/>
      <c r="T86" s="56"/>
      <c r="U86" s="56"/>
      <c r="V86" s="56"/>
      <c r="W86" s="57"/>
    </row>
    <row r="87" spans="9:23" x14ac:dyDescent="0.2">
      <c r="I87" s="43">
        <f>J83+I84</f>
        <v>32.729591836734691</v>
      </c>
      <c r="J87" s="45">
        <f>I87/L83</f>
        <v>0.81823979591836726</v>
      </c>
      <c r="K87" s="19" t="s">
        <v>62</v>
      </c>
      <c r="L87" s="19"/>
      <c r="M87" s="19" t="s">
        <v>63</v>
      </c>
      <c r="N87" s="49">
        <f>O87/L84</f>
        <v>0.90378006872852235</v>
      </c>
      <c r="O87" s="47">
        <f>L84-O84</f>
        <v>49.707903780068726</v>
      </c>
      <c r="Q87" s="43">
        <f>R83-Q84</f>
        <v>13.796460176991147</v>
      </c>
      <c r="R87" s="45">
        <f>Q87/R83</f>
        <v>0.32084791109281735</v>
      </c>
      <c r="S87" s="19" t="s">
        <v>63</v>
      </c>
      <c r="T87" s="19"/>
      <c r="U87" s="19" t="s">
        <v>62</v>
      </c>
      <c r="V87" s="49">
        <f>W87/V84</f>
        <v>1.1255030181086518E-2</v>
      </c>
      <c r="W87" s="47">
        <f>T84+W84</f>
        <v>0.79910714285714279</v>
      </c>
    </row>
    <row r="88" spans="9:23" x14ac:dyDescent="0.2">
      <c r="I88" s="44" t="s">
        <v>0</v>
      </c>
      <c r="J88" s="46" t="s">
        <v>61</v>
      </c>
      <c r="K88" s="21"/>
      <c r="L88" s="21"/>
      <c r="M88" s="21"/>
      <c r="N88" s="50" t="s">
        <v>61</v>
      </c>
      <c r="O88" s="48" t="s">
        <v>3</v>
      </c>
      <c r="Q88" s="44" t="s">
        <v>0</v>
      </c>
      <c r="R88" s="46" t="s">
        <v>61</v>
      </c>
      <c r="S88" s="21"/>
      <c r="T88" s="21"/>
      <c r="U88" s="21"/>
      <c r="V88" s="50" t="s">
        <v>61</v>
      </c>
      <c r="W88" s="48" t="s">
        <v>3</v>
      </c>
    </row>
    <row r="91" spans="9:23" x14ac:dyDescent="0.2">
      <c r="I91" s="51">
        <v>42586</v>
      </c>
      <c r="J91" s="17"/>
      <c r="K91" s="17"/>
      <c r="L91" s="17"/>
      <c r="M91" s="17"/>
      <c r="N91" s="17"/>
      <c r="O91" s="18"/>
      <c r="Q91" s="51">
        <v>42963</v>
      </c>
      <c r="R91" s="17"/>
      <c r="S91" s="17"/>
      <c r="T91" s="17"/>
      <c r="U91" s="17"/>
      <c r="V91" s="17"/>
      <c r="W91" s="18"/>
    </row>
    <row r="92" spans="9:23" x14ac:dyDescent="0.2">
      <c r="I92" s="37"/>
      <c r="J92" s="64" t="s">
        <v>58</v>
      </c>
      <c r="K92" s="64">
        <v>10</v>
      </c>
      <c r="L92" s="64">
        <v>12</v>
      </c>
      <c r="M92" s="64" t="s">
        <v>57</v>
      </c>
      <c r="N92" s="64"/>
      <c r="O92" s="20"/>
      <c r="Q92" s="37"/>
      <c r="R92" s="64" t="s">
        <v>57</v>
      </c>
      <c r="S92" s="64">
        <v>10</v>
      </c>
      <c r="T92" s="64">
        <v>12</v>
      </c>
      <c r="U92" s="64" t="s">
        <v>58</v>
      </c>
      <c r="V92" s="64"/>
      <c r="W92" s="20"/>
    </row>
    <row r="93" spans="9:23" x14ac:dyDescent="0.2">
      <c r="I93" s="42" t="s">
        <v>59</v>
      </c>
      <c r="J93" s="38">
        <v>925</v>
      </c>
      <c r="K93" s="38">
        <v>1000</v>
      </c>
      <c r="L93" s="38">
        <v>1200</v>
      </c>
      <c r="M93" s="38">
        <v>1500</v>
      </c>
      <c r="N93" s="19"/>
      <c r="O93" s="20"/>
      <c r="Q93" s="42" t="s">
        <v>59</v>
      </c>
      <c r="R93" s="38">
        <v>832</v>
      </c>
      <c r="S93" s="38">
        <v>1000</v>
      </c>
      <c r="T93" s="38">
        <v>1200</v>
      </c>
      <c r="U93" s="38">
        <v>1525</v>
      </c>
      <c r="V93" s="19"/>
      <c r="W93" s="20"/>
    </row>
    <row r="94" spans="9:23" x14ac:dyDescent="0.2">
      <c r="I94" s="37"/>
      <c r="J94" s="38">
        <v>0</v>
      </c>
      <c r="K94" s="38">
        <v>35</v>
      </c>
      <c r="L94" s="38">
        <v>155</v>
      </c>
      <c r="M94" s="38">
        <v>335</v>
      </c>
      <c r="N94" s="33"/>
      <c r="O94" s="20"/>
      <c r="Q94" s="37"/>
      <c r="R94" s="38">
        <v>0</v>
      </c>
      <c r="S94" s="38">
        <v>88</v>
      </c>
      <c r="T94" s="38"/>
      <c r="U94" s="38">
        <v>413</v>
      </c>
      <c r="V94" s="33"/>
      <c r="W94" s="20"/>
    </row>
    <row r="95" spans="9:23" x14ac:dyDescent="0.2">
      <c r="I95" s="42" t="s">
        <v>60</v>
      </c>
      <c r="J95" s="38">
        <v>44</v>
      </c>
      <c r="K95" s="38"/>
      <c r="L95" s="38"/>
      <c r="M95" s="38">
        <v>1</v>
      </c>
      <c r="N95" s="19"/>
      <c r="O95" s="20"/>
      <c r="Q95" s="42" t="s">
        <v>60</v>
      </c>
      <c r="R95" s="38">
        <v>3</v>
      </c>
      <c r="S95" s="38"/>
      <c r="T95" s="38"/>
      <c r="U95" s="38">
        <v>44</v>
      </c>
      <c r="V95" s="19"/>
      <c r="W95" s="20"/>
    </row>
    <row r="96" spans="9:23" x14ac:dyDescent="0.2">
      <c r="I96" s="37"/>
      <c r="J96" s="19"/>
      <c r="K96" s="19"/>
      <c r="L96" s="19"/>
      <c r="M96" s="19"/>
      <c r="N96" s="19"/>
      <c r="O96" s="20"/>
      <c r="Q96" s="37"/>
      <c r="R96" s="19"/>
      <c r="S96" s="19"/>
      <c r="T96" s="19"/>
      <c r="U96" s="19"/>
      <c r="V96" s="19"/>
      <c r="W96" s="20"/>
    </row>
    <row r="97" spans="9:23" x14ac:dyDescent="0.2">
      <c r="I97" s="42" t="s">
        <v>59</v>
      </c>
      <c r="J97" s="40">
        <v>942</v>
      </c>
      <c r="K97" s="40">
        <v>1000</v>
      </c>
      <c r="L97" s="40">
        <v>1200</v>
      </c>
      <c r="M97" s="40">
        <v>1438</v>
      </c>
      <c r="N97" s="19"/>
      <c r="O97" s="20"/>
      <c r="Q97" s="42" t="s">
        <v>59</v>
      </c>
      <c r="R97" s="40">
        <v>810</v>
      </c>
      <c r="S97" s="40"/>
      <c r="T97" s="40">
        <v>1200</v>
      </c>
      <c r="U97" s="40">
        <v>1542</v>
      </c>
      <c r="V97" s="19"/>
      <c r="W97" s="20"/>
    </row>
    <row r="98" spans="9:23" x14ac:dyDescent="0.2">
      <c r="I98" s="37"/>
      <c r="J98" s="40">
        <v>0</v>
      </c>
      <c r="K98" s="40">
        <v>18</v>
      </c>
      <c r="L98" s="40">
        <v>138</v>
      </c>
      <c r="M98" s="40">
        <v>296</v>
      </c>
      <c r="N98" s="19"/>
      <c r="O98" s="20"/>
      <c r="Q98" s="37"/>
      <c r="R98" s="40">
        <v>0</v>
      </c>
      <c r="S98" s="40"/>
      <c r="T98" s="40">
        <v>230</v>
      </c>
      <c r="U98" s="40">
        <v>452</v>
      </c>
      <c r="V98" s="19"/>
      <c r="W98" s="20"/>
    </row>
    <row r="99" spans="9:23" x14ac:dyDescent="0.2">
      <c r="I99" s="42" t="s">
        <v>60</v>
      </c>
      <c r="J99" s="40">
        <v>61</v>
      </c>
      <c r="K99" s="40"/>
      <c r="L99" s="40"/>
      <c r="M99" s="40">
        <v>1</v>
      </c>
      <c r="N99" s="19"/>
      <c r="O99" s="20"/>
      <c r="Q99" s="42" t="s">
        <v>60</v>
      </c>
      <c r="R99" s="40">
        <v>4</v>
      </c>
      <c r="S99" s="40"/>
      <c r="T99" s="40"/>
      <c r="U99" s="40">
        <v>60</v>
      </c>
      <c r="V99" s="19"/>
      <c r="W99" s="20"/>
    </row>
    <row r="100" spans="9:23" x14ac:dyDescent="0.2">
      <c r="I100" s="39">
        <f>43/M94</f>
        <v>0.12835820895522387</v>
      </c>
      <c r="J100" s="19"/>
      <c r="K100" s="19"/>
      <c r="L100" s="19"/>
      <c r="M100" s="19"/>
      <c r="N100" s="19"/>
      <c r="O100" s="41">
        <f>60/M98</f>
        <v>0.20270270270270271</v>
      </c>
      <c r="Q100" s="39">
        <f>41/U94</f>
        <v>9.9273607748184015E-2</v>
      </c>
      <c r="R100" s="19"/>
      <c r="S100" s="19"/>
      <c r="T100" s="19"/>
      <c r="U100" s="19"/>
      <c r="V100" s="19"/>
      <c r="W100" s="41">
        <f>56/U98</f>
        <v>0.12389380530973451</v>
      </c>
    </row>
    <row r="101" spans="9:23" x14ac:dyDescent="0.2">
      <c r="I101" s="39">
        <f>K94*I100</f>
        <v>4.4925373134328357</v>
      </c>
      <c r="J101" s="19"/>
      <c r="K101" s="19"/>
      <c r="L101" s="19"/>
      <c r="M101" s="19"/>
      <c r="N101" s="19"/>
      <c r="O101" s="41">
        <f>L98*O100</f>
        <v>27.972972972972975</v>
      </c>
      <c r="Q101" s="39">
        <f>S94*Q100</f>
        <v>8.7360774818401925</v>
      </c>
      <c r="R101" s="19"/>
      <c r="S101" s="19"/>
      <c r="T101" s="19"/>
      <c r="U101" s="19"/>
      <c r="V101" s="19"/>
      <c r="W101" s="41">
        <f>T98*W100</f>
        <v>28.495575221238937</v>
      </c>
    </row>
    <row r="102" spans="9:23" x14ac:dyDescent="0.2">
      <c r="I102" s="43">
        <f>J95-I101</f>
        <v>39.507462686567166</v>
      </c>
      <c r="J102" s="45">
        <f>I102/43</f>
        <v>0.91877820201318994</v>
      </c>
      <c r="K102" s="19" t="s">
        <v>63</v>
      </c>
      <c r="L102" s="19"/>
      <c r="M102" s="19" t="s">
        <v>63</v>
      </c>
      <c r="N102" s="49">
        <f>O102/J99</f>
        <v>0.54142667257421351</v>
      </c>
      <c r="O102" s="47">
        <f>J99-O101</f>
        <v>33.027027027027025</v>
      </c>
      <c r="Q102" s="43">
        <f>R95+Q101</f>
        <v>11.736077481840193</v>
      </c>
      <c r="R102" s="45">
        <f>Q102/U95</f>
        <v>0.26672903367818618</v>
      </c>
      <c r="S102" s="19" t="s">
        <v>62</v>
      </c>
      <c r="T102" s="19"/>
      <c r="U102" s="19" t="s">
        <v>62</v>
      </c>
      <c r="V102" s="49">
        <f>W102/U99</f>
        <v>0.54159292035398232</v>
      </c>
      <c r="W102" s="47">
        <f>R99+W101</f>
        <v>32.495575221238937</v>
      </c>
    </row>
    <row r="103" spans="9:23" x14ac:dyDescent="0.2">
      <c r="I103" s="44" t="s">
        <v>0</v>
      </c>
      <c r="J103" s="46" t="s">
        <v>61</v>
      </c>
      <c r="K103" s="21"/>
      <c r="L103" s="21"/>
      <c r="M103" s="21"/>
      <c r="N103" s="50" t="s">
        <v>61</v>
      </c>
      <c r="O103" s="48" t="s">
        <v>3</v>
      </c>
      <c r="Q103" s="44" t="s">
        <v>0</v>
      </c>
      <c r="R103" s="46" t="s">
        <v>61</v>
      </c>
      <c r="S103" s="21"/>
      <c r="T103" s="21"/>
      <c r="U103" s="21"/>
      <c r="V103" s="50" t="s">
        <v>61</v>
      </c>
      <c r="W103" s="48" t="s">
        <v>3</v>
      </c>
    </row>
    <row r="106" spans="9:23" x14ac:dyDescent="0.2">
      <c r="I106" s="51">
        <v>42629</v>
      </c>
      <c r="J106" s="17"/>
      <c r="K106" s="17"/>
      <c r="L106" s="17"/>
      <c r="M106" s="17"/>
      <c r="N106" s="17"/>
      <c r="O106" s="18"/>
      <c r="Q106" s="51">
        <v>42992</v>
      </c>
      <c r="R106" s="17"/>
      <c r="S106" s="17"/>
      <c r="T106" s="17"/>
      <c r="U106" s="17"/>
      <c r="V106" s="17"/>
      <c r="W106" s="18"/>
    </row>
    <row r="107" spans="9:23" x14ac:dyDescent="0.2">
      <c r="I107" s="37"/>
      <c r="J107" s="64" t="s">
        <v>58</v>
      </c>
      <c r="K107" s="64">
        <v>10</v>
      </c>
      <c r="L107" s="64">
        <v>12</v>
      </c>
      <c r="M107" s="64" t="s">
        <v>57</v>
      </c>
      <c r="N107" s="64"/>
      <c r="O107" s="20"/>
      <c r="Q107" s="37"/>
      <c r="R107" s="64" t="s">
        <v>57</v>
      </c>
      <c r="S107" s="64">
        <v>10</v>
      </c>
      <c r="T107" s="64">
        <v>12</v>
      </c>
      <c r="U107" s="64" t="s">
        <v>58</v>
      </c>
      <c r="V107" s="64"/>
      <c r="W107" s="20"/>
    </row>
    <row r="108" spans="9:23" x14ac:dyDescent="0.2">
      <c r="I108" s="42" t="s">
        <v>59</v>
      </c>
      <c r="J108" s="38">
        <v>743</v>
      </c>
      <c r="K108" s="38">
        <v>1000</v>
      </c>
      <c r="L108" s="38">
        <v>1200</v>
      </c>
      <c r="M108" s="38">
        <v>1344</v>
      </c>
      <c r="N108" s="19"/>
      <c r="O108" s="20"/>
      <c r="Q108" s="42" t="s">
        <v>59</v>
      </c>
      <c r="R108" s="38">
        <v>815</v>
      </c>
      <c r="S108" s="38">
        <v>1000</v>
      </c>
      <c r="T108" s="38">
        <v>1200</v>
      </c>
      <c r="U108" s="38">
        <v>1510</v>
      </c>
      <c r="V108" s="19"/>
      <c r="W108" s="20"/>
    </row>
    <row r="109" spans="9:23" x14ac:dyDescent="0.2">
      <c r="I109" s="37"/>
      <c r="J109" s="38">
        <v>0</v>
      </c>
      <c r="K109" s="38">
        <v>137</v>
      </c>
      <c r="L109" s="38"/>
      <c r="M109" s="38">
        <v>361</v>
      </c>
      <c r="N109" s="33"/>
      <c r="O109" s="20"/>
      <c r="Q109" s="37"/>
      <c r="R109" s="38">
        <v>0</v>
      </c>
      <c r="S109" s="38">
        <v>105</v>
      </c>
      <c r="T109" s="38"/>
      <c r="U109" s="38">
        <v>415</v>
      </c>
      <c r="V109" s="33"/>
      <c r="W109" s="20"/>
    </row>
    <row r="110" spans="9:23" x14ac:dyDescent="0.2">
      <c r="I110" s="42" t="s">
        <v>60</v>
      </c>
      <c r="J110" s="38">
        <v>49</v>
      </c>
      <c r="K110" s="38"/>
      <c r="L110" s="38"/>
      <c r="M110" s="38">
        <v>3</v>
      </c>
      <c r="N110" s="19"/>
      <c r="O110" s="20"/>
      <c r="Q110" s="42" t="s">
        <v>60</v>
      </c>
      <c r="R110" s="38">
        <v>4</v>
      </c>
      <c r="S110" s="38"/>
      <c r="T110" s="38"/>
      <c r="U110" s="38">
        <v>43</v>
      </c>
      <c r="V110" s="19"/>
      <c r="W110" s="20"/>
    </row>
    <row r="111" spans="9:23" x14ac:dyDescent="0.2">
      <c r="I111" s="37"/>
      <c r="J111" s="19"/>
      <c r="K111" s="19"/>
      <c r="L111" s="19"/>
      <c r="M111" s="19"/>
      <c r="N111" s="19"/>
      <c r="O111" s="20"/>
      <c r="Q111" s="37"/>
      <c r="R111" s="19"/>
      <c r="S111" s="19"/>
      <c r="T111" s="19"/>
      <c r="U111" s="19"/>
      <c r="V111" s="19"/>
      <c r="W111" s="20"/>
    </row>
    <row r="112" spans="9:23" x14ac:dyDescent="0.2">
      <c r="I112" s="42" t="s">
        <v>59</v>
      </c>
      <c r="J112" s="40">
        <v>800</v>
      </c>
      <c r="K112" s="40">
        <v>1000</v>
      </c>
      <c r="L112" s="40">
        <v>1200</v>
      </c>
      <c r="M112" s="40">
        <v>1322</v>
      </c>
      <c r="N112" s="19"/>
      <c r="O112" s="20"/>
      <c r="Q112" s="42" t="s">
        <v>59</v>
      </c>
      <c r="R112" s="40">
        <v>753</v>
      </c>
      <c r="S112" s="40"/>
      <c r="T112" s="40">
        <v>1200</v>
      </c>
      <c r="U112" s="40">
        <v>1527</v>
      </c>
      <c r="V112" s="19"/>
      <c r="W112" s="20"/>
    </row>
    <row r="113" spans="9:23" x14ac:dyDescent="0.2">
      <c r="I113" s="37"/>
      <c r="J113" s="40">
        <v>0</v>
      </c>
      <c r="K113" s="40"/>
      <c r="L113" s="40">
        <v>240</v>
      </c>
      <c r="M113" s="40">
        <v>322</v>
      </c>
      <c r="N113" s="19"/>
      <c r="O113" s="20"/>
      <c r="Q113" s="37"/>
      <c r="R113" s="40">
        <v>0</v>
      </c>
      <c r="S113" s="40"/>
      <c r="T113" s="40">
        <v>247</v>
      </c>
      <c r="U113" s="40">
        <v>454</v>
      </c>
      <c r="V113" s="19"/>
      <c r="W113" s="20"/>
    </row>
    <row r="114" spans="9:23" x14ac:dyDescent="0.2">
      <c r="I114" s="42" t="s">
        <v>60</v>
      </c>
      <c r="J114" s="40">
        <v>67</v>
      </c>
      <c r="K114" s="40"/>
      <c r="L114" s="40"/>
      <c r="M114" s="40">
        <v>4</v>
      </c>
      <c r="N114" s="19"/>
      <c r="O114" s="20"/>
      <c r="Q114" s="42" t="s">
        <v>60</v>
      </c>
      <c r="R114" s="40">
        <v>6</v>
      </c>
      <c r="S114" s="40"/>
      <c r="T114" s="40"/>
      <c r="U114" s="40">
        <v>59</v>
      </c>
      <c r="V114" s="19"/>
      <c r="W114" s="20"/>
    </row>
    <row r="115" spans="9:23" x14ac:dyDescent="0.2">
      <c r="I115" s="39">
        <f>46/M109</f>
        <v>0.12742382271468145</v>
      </c>
      <c r="J115" s="19"/>
      <c r="K115" s="19"/>
      <c r="L115" s="19"/>
      <c r="M115" s="19"/>
      <c r="N115" s="19"/>
      <c r="O115" s="41">
        <f>63/M113</f>
        <v>0.19565217391304349</v>
      </c>
      <c r="Q115" s="39">
        <f>39/U109</f>
        <v>9.3975903614457831E-2</v>
      </c>
      <c r="R115" s="19"/>
      <c r="S115" s="19"/>
      <c r="T115" s="19"/>
      <c r="U115" s="19"/>
      <c r="V115" s="19"/>
      <c r="W115" s="41">
        <f>53/U113</f>
        <v>0.11674008810572688</v>
      </c>
    </row>
    <row r="116" spans="9:23" x14ac:dyDescent="0.2">
      <c r="I116" s="39">
        <f>K109*I115</f>
        <v>17.457063711911356</v>
      </c>
      <c r="J116" s="19"/>
      <c r="K116" s="19"/>
      <c r="L116" s="19"/>
      <c r="M116" s="19"/>
      <c r="N116" s="19"/>
      <c r="O116" s="41">
        <f>L113*O115</f>
        <v>46.956521739130437</v>
      </c>
      <c r="Q116" s="39">
        <f>S109*Q115</f>
        <v>9.8674698795180724</v>
      </c>
      <c r="R116" s="19"/>
      <c r="S116" s="19"/>
      <c r="T116" s="19"/>
      <c r="U116" s="19"/>
      <c r="V116" s="19"/>
      <c r="W116" s="41">
        <f>T113*W115</f>
        <v>28.834801762114537</v>
      </c>
    </row>
    <row r="117" spans="9:23" x14ac:dyDescent="0.2">
      <c r="I117" s="43">
        <f>J110-I116</f>
        <v>31.542936288088644</v>
      </c>
      <c r="J117" s="45">
        <f>I117/46</f>
        <v>0.68571600626279661</v>
      </c>
      <c r="K117" s="19" t="s">
        <v>63</v>
      </c>
      <c r="L117" s="19"/>
      <c r="M117" s="19" t="s">
        <v>63</v>
      </c>
      <c r="N117" s="49">
        <f>O117/J114</f>
        <v>0.29915639195327703</v>
      </c>
      <c r="O117" s="47">
        <f>J114-O116</f>
        <v>20.043478260869563</v>
      </c>
      <c r="Q117" s="43">
        <f>R110+Q116</f>
        <v>13.867469879518072</v>
      </c>
      <c r="R117" s="45">
        <f>Q117/U110</f>
        <v>0.32249929952367612</v>
      </c>
      <c r="S117" s="19" t="s">
        <v>62</v>
      </c>
      <c r="T117" s="19"/>
      <c r="U117" s="19" t="s">
        <v>62</v>
      </c>
      <c r="V117" s="49">
        <f>W117/U114</f>
        <v>0.59042036884939897</v>
      </c>
      <c r="W117" s="47">
        <f>R114+W116</f>
        <v>34.834801762114537</v>
      </c>
    </row>
    <row r="118" spans="9:23" x14ac:dyDescent="0.2">
      <c r="I118" s="44" t="s">
        <v>0</v>
      </c>
      <c r="J118" s="46" t="s">
        <v>61</v>
      </c>
      <c r="K118" s="21"/>
      <c r="L118" s="21"/>
      <c r="M118" s="21"/>
      <c r="N118" s="50" t="s">
        <v>61</v>
      </c>
      <c r="O118" s="48" t="s">
        <v>3</v>
      </c>
      <c r="Q118" s="44" t="s">
        <v>0</v>
      </c>
      <c r="R118" s="46" t="s">
        <v>61</v>
      </c>
      <c r="S118" s="21"/>
      <c r="T118" s="21"/>
      <c r="U118" s="21"/>
      <c r="V118" s="50" t="s">
        <v>61</v>
      </c>
      <c r="W118" s="48" t="s">
        <v>3</v>
      </c>
    </row>
    <row r="121" spans="9:23" x14ac:dyDescent="0.2">
      <c r="I121" s="51">
        <v>42650</v>
      </c>
      <c r="J121" s="17"/>
      <c r="K121" s="17"/>
      <c r="L121" s="17"/>
      <c r="M121" s="17"/>
      <c r="N121" s="17"/>
      <c r="O121" s="18"/>
      <c r="Q121" s="51">
        <v>43035</v>
      </c>
      <c r="R121" s="17"/>
      <c r="S121" s="17"/>
      <c r="T121" s="17"/>
      <c r="U121" s="17"/>
      <c r="V121" s="17"/>
      <c r="W121" s="18"/>
    </row>
    <row r="122" spans="9:23" x14ac:dyDescent="0.2">
      <c r="I122" s="37"/>
      <c r="J122" s="64" t="s">
        <v>57</v>
      </c>
      <c r="K122" s="64">
        <v>10</v>
      </c>
      <c r="L122" s="64">
        <v>12</v>
      </c>
      <c r="M122" s="64" t="s">
        <v>58</v>
      </c>
      <c r="N122" s="64"/>
      <c r="O122" s="20"/>
      <c r="Q122" s="37"/>
      <c r="R122" s="64" t="s">
        <v>57</v>
      </c>
      <c r="S122" s="64">
        <v>10</v>
      </c>
      <c r="T122" s="64">
        <v>12</v>
      </c>
      <c r="U122" s="64" t="s">
        <v>58</v>
      </c>
      <c r="V122" s="64"/>
      <c r="W122" s="20"/>
    </row>
    <row r="123" spans="9:23" x14ac:dyDescent="0.2">
      <c r="I123" s="42" t="s">
        <v>59</v>
      </c>
      <c r="J123" s="38">
        <v>527</v>
      </c>
      <c r="K123" s="38">
        <v>1000</v>
      </c>
      <c r="L123" s="38">
        <v>1200</v>
      </c>
      <c r="M123" s="38">
        <v>1227</v>
      </c>
      <c r="N123" s="19"/>
      <c r="O123" s="20"/>
      <c r="Q123" s="42" t="s">
        <v>59</v>
      </c>
      <c r="R123" s="38">
        <v>635</v>
      </c>
      <c r="S123" s="38">
        <v>1000</v>
      </c>
      <c r="T123" s="38">
        <v>1200</v>
      </c>
      <c r="U123" s="38">
        <v>1335</v>
      </c>
      <c r="V123" s="19"/>
      <c r="W123" s="20"/>
    </row>
    <row r="124" spans="9:23" x14ac:dyDescent="0.2">
      <c r="I124" s="37"/>
      <c r="J124" s="38">
        <v>0</v>
      </c>
      <c r="K124" s="38">
        <v>267</v>
      </c>
      <c r="L124" s="38">
        <v>387</v>
      </c>
      <c r="M124" s="38">
        <v>414</v>
      </c>
      <c r="N124" s="33"/>
      <c r="O124" s="20"/>
      <c r="Q124" s="37"/>
      <c r="R124" s="38">
        <v>0</v>
      </c>
      <c r="S124" s="38">
        <v>205</v>
      </c>
      <c r="T124" s="38"/>
      <c r="U124" s="38">
        <v>420</v>
      </c>
      <c r="V124" s="33"/>
      <c r="W124" s="20"/>
    </row>
    <row r="125" spans="9:23" x14ac:dyDescent="0.2">
      <c r="I125" s="42" t="s">
        <v>60</v>
      </c>
      <c r="J125" s="38">
        <v>6</v>
      </c>
      <c r="K125" s="38"/>
      <c r="L125" s="38"/>
      <c r="M125" s="38">
        <v>35</v>
      </c>
      <c r="N125" s="19"/>
      <c r="O125" s="20"/>
      <c r="Q125" s="42" t="s">
        <v>60</v>
      </c>
      <c r="R125" s="38">
        <v>9</v>
      </c>
      <c r="S125" s="38"/>
      <c r="T125" s="38"/>
      <c r="U125" s="38">
        <v>33</v>
      </c>
      <c r="V125" s="19"/>
      <c r="W125" s="20"/>
    </row>
    <row r="126" spans="9:23" x14ac:dyDescent="0.2">
      <c r="I126" s="37"/>
      <c r="J126" s="19"/>
      <c r="K126" s="19"/>
      <c r="L126" s="19"/>
      <c r="M126" s="19"/>
      <c r="N126" s="19"/>
      <c r="O126" s="20"/>
      <c r="Q126" s="37"/>
      <c r="R126" s="19"/>
      <c r="S126" s="19"/>
      <c r="T126" s="19"/>
      <c r="U126" s="19"/>
      <c r="V126" s="19"/>
      <c r="W126" s="20"/>
    </row>
    <row r="127" spans="9:23" x14ac:dyDescent="0.2">
      <c r="I127" s="42" t="s">
        <v>59</v>
      </c>
      <c r="J127" s="40">
        <v>505</v>
      </c>
      <c r="K127" s="40"/>
      <c r="L127" s="40"/>
      <c r="M127" s="40">
        <v>1244</v>
      </c>
      <c r="N127" s="19"/>
      <c r="O127" s="20"/>
      <c r="Q127" s="42" t="s">
        <v>59</v>
      </c>
      <c r="R127" s="40">
        <v>613</v>
      </c>
      <c r="S127" s="40"/>
      <c r="T127" s="40">
        <v>1200</v>
      </c>
      <c r="U127" s="40">
        <v>1352</v>
      </c>
      <c r="V127" s="19"/>
      <c r="W127" s="20"/>
    </row>
    <row r="128" spans="9:23" x14ac:dyDescent="0.2">
      <c r="I128" s="37"/>
      <c r="J128" s="40">
        <v>0</v>
      </c>
      <c r="K128" s="40">
        <v>295</v>
      </c>
      <c r="L128" s="40">
        <v>415</v>
      </c>
      <c r="M128" s="40">
        <v>459</v>
      </c>
      <c r="N128" s="19"/>
      <c r="O128" s="20"/>
      <c r="Q128" s="37"/>
      <c r="R128" s="40">
        <v>0</v>
      </c>
      <c r="S128" s="40"/>
      <c r="T128" s="40">
        <v>347</v>
      </c>
      <c r="U128" s="40">
        <v>459</v>
      </c>
      <c r="V128" s="19"/>
      <c r="W128" s="20"/>
    </row>
    <row r="129" spans="1:23" x14ac:dyDescent="0.2">
      <c r="I129" s="42" t="s">
        <v>60</v>
      </c>
      <c r="J129" s="40">
        <v>9</v>
      </c>
      <c r="K129" s="40"/>
      <c r="L129" s="40"/>
      <c r="M129" s="40">
        <v>48</v>
      </c>
      <c r="N129" s="19"/>
      <c r="O129" s="20"/>
      <c r="Q129" s="42" t="s">
        <v>60</v>
      </c>
      <c r="R129" s="40">
        <v>12</v>
      </c>
      <c r="S129" s="40"/>
      <c r="T129" s="40"/>
      <c r="U129" s="40">
        <v>45</v>
      </c>
      <c r="V129" s="19"/>
      <c r="W129" s="20"/>
    </row>
    <row r="130" spans="1:23" x14ac:dyDescent="0.2">
      <c r="I130" s="39">
        <f>31/M124</f>
        <v>7.4879227053140096E-2</v>
      </c>
      <c r="J130" s="19"/>
      <c r="K130" s="19"/>
      <c r="L130" s="19"/>
      <c r="M130" s="19"/>
      <c r="N130" s="19"/>
      <c r="O130" s="41">
        <f>39/M128</f>
        <v>8.4967320261437912E-2</v>
      </c>
      <c r="Q130" s="39">
        <f>24/U124</f>
        <v>5.7142857142857141E-2</v>
      </c>
      <c r="R130" s="19"/>
      <c r="S130" s="19"/>
      <c r="T130" s="19"/>
      <c r="U130" s="19"/>
      <c r="V130" s="19"/>
      <c r="W130" s="41">
        <f>33/U128</f>
        <v>7.1895424836601302E-2</v>
      </c>
    </row>
    <row r="131" spans="1:23" x14ac:dyDescent="0.2">
      <c r="I131" s="39">
        <f>K124*I130</f>
        <v>19.992753623188406</v>
      </c>
      <c r="J131" s="19"/>
      <c r="K131" s="19"/>
      <c r="L131" s="19"/>
      <c r="M131" s="19"/>
      <c r="N131" s="19"/>
      <c r="O131" s="41">
        <f>L128*O130</f>
        <v>35.261437908496731</v>
      </c>
      <c r="Q131" s="39">
        <f>S124*Q130</f>
        <v>11.714285714285714</v>
      </c>
      <c r="R131" s="19"/>
      <c r="S131" s="19"/>
      <c r="T131" s="19"/>
      <c r="U131" s="19"/>
      <c r="V131" s="19"/>
      <c r="W131" s="41">
        <f>T128*W130</f>
        <v>24.94771241830065</v>
      </c>
    </row>
    <row r="132" spans="1:23" x14ac:dyDescent="0.2">
      <c r="I132" s="43">
        <f>J125+I131</f>
        <v>25.992753623188406</v>
      </c>
      <c r="J132" s="45">
        <f>I132/M125</f>
        <v>0.74265010351966876</v>
      </c>
      <c r="K132" s="19" t="s">
        <v>62</v>
      </c>
      <c r="L132" s="19"/>
      <c r="M132" s="19" t="s">
        <v>62</v>
      </c>
      <c r="N132" s="49">
        <f>O132/M129</f>
        <v>0.92211328976034856</v>
      </c>
      <c r="O132" s="47">
        <f>J129+O131</f>
        <v>44.261437908496731</v>
      </c>
      <c r="Q132" s="43">
        <f>R125+Q131</f>
        <v>20.714285714285715</v>
      </c>
      <c r="R132" s="45">
        <f>Q132/U125</f>
        <v>0.62770562770562777</v>
      </c>
      <c r="S132" s="19" t="s">
        <v>62</v>
      </c>
      <c r="T132" s="19"/>
      <c r="U132" s="19" t="s">
        <v>62</v>
      </c>
      <c r="V132" s="49">
        <f>W132/U129</f>
        <v>0.82106027596223674</v>
      </c>
      <c r="W132" s="47">
        <f>R129+W131</f>
        <v>36.947712418300654</v>
      </c>
    </row>
    <row r="133" spans="1:23" x14ac:dyDescent="0.2">
      <c r="I133" s="44" t="s">
        <v>0</v>
      </c>
      <c r="J133" s="46" t="s">
        <v>61</v>
      </c>
      <c r="K133" s="21"/>
      <c r="L133" s="21"/>
      <c r="M133" s="21"/>
      <c r="N133" s="50" t="s">
        <v>61</v>
      </c>
      <c r="O133" s="48" t="s">
        <v>3</v>
      </c>
      <c r="Q133" s="44" t="s">
        <v>0</v>
      </c>
      <c r="R133" s="46" t="s">
        <v>61</v>
      </c>
      <c r="S133" s="21"/>
      <c r="T133" s="21"/>
      <c r="U133" s="21"/>
      <c r="V133" s="50" t="s">
        <v>61</v>
      </c>
      <c r="W133" s="48" t="s">
        <v>3</v>
      </c>
    </row>
    <row r="136" spans="1:23" x14ac:dyDescent="0.2">
      <c r="A136" s="51">
        <v>42307</v>
      </c>
      <c r="B136" s="17"/>
      <c r="C136" s="17"/>
      <c r="D136" s="17"/>
      <c r="E136" s="17"/>
      <c r="F136" s="17"/>
      <c r="G136" s="18"/>
      <c r="I136" s="51">
        <v>42671</v>
      </c>
      <c r="J136" s="17"/>
      <c r="K136" s="17"/>
      <c r="L136" s="17"/>
      <c r="M136" s="17"/>
      <c r="N136" s="17"/>
      <c r="O136" s="18"/>
      <c r="Q136" s="51">
        <v>43060</v>
      </c>
      <c r="R136" s="17"/>
      <c r="S136" s="17"/>
      <c r="T136" s="17"/>
      <c r="U136" s="17"/>
      <c r="V136" s="17"/>
      <c r="W136" s="18"/>
    </row>
    <row r="137" spans="1:23" x14ac:dyDescent="0.2">
      <c r="A137" s="37"/>
      <c r="B137" s="64" t="s">
        <v>57</v>
      </c>
      <c r="C137" s="64">
        <v>10</v>
      </c>
      <c r="D137" s="64" t="s">
        <v>58</v>
      </c>
      <c r="E137" s="64">
        <v>12</v>
      </c>
      <c r="F137" s="64" t="s">
        <v>57</v>
      </c>
      <c r="G137" s="20"/>
      <c r="I137" s="37"/>
      <c r="J137" s="64" t="s">
        <v>58</v>
      </c>
      <c r="K137" s="64">
        <v>10</v>
      </c>
      <c r="L137" s="64">
        <v>12</v>
      </c>
      <c r="M137" s="64" t="s">
        <v>57</v>
      </c>
      <c r="N137" s="64"/>
      <c r="O137" s="20"/>
      <c r="Q137" s="37"/>
      <c r="R137" s="64" t="s">
        <v>58</v>
      </c>
      <c r="S137" s="64">
        <v>10</v>
      </c>
      <c r="T137" s="64">
        <v>12</v>
      </c>
      <c r="U137" s="64" t="s">
        <v>57</v>
      </c>
      <c r="V137" s="64"/>
      <c r="W137" s="20"/>
    </row>
    <row r="138" spans="1:23" x14ac:dyDescent="0.2">
      <c r="A138" s="42" t="s">
        <v>59</v>
      </c>
      <c r="B138" s="38">
        <v>332</v>
      </c>
      <c r="C138" s="38">
        <v>1000</v>
      </c>
      <c r="D138" s="38">
        <v>1023</v>
      </c>
      <c r="E138" s="19"/>
      <c r="F138" s="19"/>
      <c r="G138" s="20"/>
      <c r="I138" s="42" t="s">
        <v>59</v>
      </c>
      <c r="J138" s="38">
        <v>645</v>
      </c>
      <c r="K138" s="38">
        <v>1000</v>
      </c>
      <c r="L138" s="38">
        <v>1200</v>
      </c>
      <c r="M138" s="38">
        <v>1242</v>
      </c>
      <c r="N138" s="19"/>
      <c r="O138" s="20"/>
      <c r="Q138" s="42" t="s">
        <v>59</v>
      </c>
      <c r="R138" s="38">
        <v>907</v>
      </c>
      <c r="S138" s="38">
        <v>1000</v>
      </c>
      <c r="T138" s="38">
        <v>1200</v>
      </c>
      <c r="U138" s="38">
        <v>1500</v>
      </c>
      <c r="V138" s="19"/>
      <c r="W138" s="20"/>
    </row>
    <row r="139" spans="1:23" x14ac:dyDescent="0.2">
      <c r="A139" s="42"/>
      <c r="B139" s="38">
        <v>0</v>
      </c>
      <c r="C139" s="38">
        <v>388</v>
      </c>
      <c r="D139" s="38">
        <v>411</v>
      </c>
      <c r="E139" s="33"/>
      <c r="F139" s="33"/>
      <c r="G139" s="20"/>
      <c r="I139" s="37"/>
      <c r="J139" s="38">
        <v>0</v>
      </c>
      <c r="K139" s="38">
        <v>195</v>
      </c>
      <c r="L139" s="38">
        <v>315</v>
      </c>
      <c r="M139" s="38">
        <v>357</v>
      </c>
      <c r="N139" s="33"/>
      <c r="O139" s="20"/>
      <c r="Q139" s="37"/>
      <c r="R139" s="38">
        <v>0</v>
      </c>
      <c r="S139" s="38">
        <v>53</v>
      </c>
      <c r="T139" s="38"/>
      <c r="U139" s="38">
        <v>353</v>
      </c>
      <c r="V139" s="33"/>
      <c r="W139" s="20"/>
    </row>
    <row r="140" spans="1:23" x14ac:dyDescent="0.2">
      <c r="A140" s="37"/>
      <c r="B140" s="19"/>
      <c r="C140" s="19"/>
      <c r="D140" s="40">
        <v>1040</v>
      </c>
      <c r="E140" s="40">
        <v>1200</v>
      </c>
      <c r="F140" s="40">
        <v>1611</v>
      </c>
      <c r="G140" s="20"/>
      <c r="I140" s="42" t="s">
        <v>60</v>
      </c>
      <c r="J140" s="38">
        <v>42</v>
      </c>
      <c r="K140" s="38"/>
      <c r="L140" s="38"/>
      <c r="M140" s="38">
        <v>2</v>
      </c>
      <c r="N140" s="19"/>
      <c r="O140" s="20"/>
      <c r="Q140" s="42" t="s">
        <v>60</v>
      </c>
      <c r="R140" s="38">
        <v>38</v>
      </c>
      <c r="S140" s="38"/>
      <c r="T140" s="38"/>
      <c r="U140" s="38">
        <v>1</v>
      </c>
      <c r="V140" s="19"/>
      <c r="W140" s="20"/>
    </row>
    <row r="141" spans="1:23" x14ac:dyDescent="0.2">
      <c r="A141" s="37"/>
      <c r="B141" s="19"/>
      <c r="C141" s="19"/>
      <c r="D141" s="40">
        <v>0</v>
      </c>
      <c r="E141" s="40">
        <v>80</v>
      </c>
      <c r="F141" s="40">
        <v>331</v>
      </c>
      <c r="G141" s="20"/>
      <c r="I141" s="37"/>
      <c r="J141" s="19"/>
      <c r="K141" s="19"/>
      <c r="L141" s="19"/>
      <c r="M141" s="19"/>
      <c r="N141" s="19"/>
      <c r="O141" s="20"/>
      <c r="Q141" s="37"/>
      <c r="R141" s="19"/>
      <c r="S141" s="19"/>
      <c r="T141" s="19"/>
      <c r="U141" s="19"/>
      <c r="V141" s="19"/>
      <c r="W141" s="20"/>
    </row>
    <row r="142" spans="1:23" x14ac:dyDescent="0.2">
      <c r="A142" s="37"/>
      <c r="B142" s="19" t="s">
        <v>60</v>
      </c>
      <c r="C142" s="19"/>
      <c r="D142" s="19"/>
      <c r="E142" s="19"/>
      <c r="F142" s="19"/>
      <c r="G142" s="20"/>
      <c r="I142" s="42" t="s">
        <v>59</v>
      </c>
      <c r="J142" s="40">
        <v>702</v>
      </c>
      <c r="K142" s="40"/>
      <c r="L142" s="40"/>
      <c r="M142" s="40">
        <v>1220</v>
      </c>
      <c r="N142" s="19"/>
      <c r="O142" s="20"/>
      <c r="Q142" s="42" t="s">
        <v>59</v>
      </c>
      <c r="R142" s="40">
        <v>924</v>
      </c>
      <c r="S142" s="40"/>
      <c r="T142" s="40">
        <v>1200</v>
      </c>
      <c r="U142" s="40">
        <v>1438</v>
      </c>
      <c r="V142" s="19"/>
      <c r="W142" s="20"/>
    </row>
    <row r="143" spans="1:23" x14ac:dyDescent="0.2">
      <c r="A143" s="39">
        <f>54/D139</f>
        <v>0.13138686131386862</v>
      </c>
      <c r="B143" s="38">
        <v>-5</v>
      </c>
      <c r="C143" s="38"/>
      <c r="D143" s="38">
        <v>49</v>
      </c>
      <c r="E143" s="19"/>
      <c r="F143" s="19"/>
      <c r="G143" s="41">
        <f>66/F141</f>
        <v>0.19939577039274925</v>
      </c>
      <c r="I143" s="37"/>
      <c r="J143" s="40">
        <v>0</v>
      </c>
      <c r="K143" s="40"/>
      <c r="L143" s="40">
        <v>298</v>
      </c>
      <c r="M143" s="40">
        <v>318</v>
      </c>
      <c r="N143" s="19"/>
      <c r="O143" s="20"/>
      <c r="Q143" s="37"/>
      <c r="R143" s="40">
        <v>0</v>
      </c>
      <c r="S143" s="40"/>
      <c r="T143" s="40">
        <v>156</v>
      </c>
      <c r="U143" s="40">
        <v>314</v>
      </c>
      <c r="V143" s="19"/>
      <c r="W143" s="20"/>
    </row>
    <row r="144" spans="1:23" x14ac:dyDescent="0.2">
      <c r="A144" s="39">
        <f>C139*A143</f>
        <v>50.978102189781026</v>
      </c>
      <c r="B144" s="19"/>
      <c r="C144" s="19"/>
      <c r="D144" s="40">
        <v>68</v>
      </c>
      <c r="E144" s="40"/>
      <c r="F144" s="40">
        <v>2</v>
      </c>
      <c r="G144" s="41">
        <f>E141*G143</f>
        <v>15.95166163141994</v>
      </c>
      <c r="I144" s="42" t="s">
        <v>60</v>
      </c>
      <c r="J144" s="40">
        <v>57</v>
      </c>
      <c r="K144" s="40"/>
      <c r="L144" s="40"/>
      <c r="M144" s="40">
        <v>3</v>
      </c>
      <c r="N144" s="19"/>
      <c r="O144" s="20"/>
      <c r="Q144" s="42" t="s">
        <v>60</v>
      </c>
      <c r="R144" s="40">
        <v>53</v>
      </c>
      <c r="S144" s="40"/>
      <c r="T144" s="40"/>
      <c r="U144" s="40">
        <v>1</v>
      </c>
      <c r="V144" s="19"/>
      <c r="W144" s="20"/>
    </row>
    <row r="145" spans="1:23" x14ac:dyDescent="0.2">
      <c r="A145" s="55"/>
      <c r="B145" s="56"/>
      <c r="C145" s="56"/>
      <c r="D145" s="56"/>
      <c r="E145" s="56"/>
      <c r="F145" s="56"/>
      <c r="G145" s="57"/>
      <c r="I145" s="39">
        <f>40/M139</f>
        <v>0.11204481792717087</v>
      </c>
      <c r="J145" s="19"/>
      <c r="K145" s="19"/>
      <c r="L145" s="19"/>
      <c r="M145" s="19"/>
      <c r="N145" s="19"/>
      <c r="O145" s="41">
        <f>54/M143</f>
        <v>0.16981132075471697</v>
      </c>
      <c r="Q145" s="39">
        <f>37/U139</f>
        <v>0.10481586402266289</v>
      </c>
      <c r="R145" s="19"/>
      <c r="S145" s="19"/>
      <c r="T145" s="19"/>
      <c r="U145" s="19"/>
      <c r="V145" s="19"/>
      <c r="W145" s="41">
        <f>52/U143</f>
        <v>0.16560509554140126</v>
      </c>
    </row>
    <row r="146" spans="1:23" x14ac:dyDescent="0.2">
      <c r="A146" s="55"/>
      <c r="B146" s="56"/>
      <c r="C146" s="56"/>
      <c r="D146" s="56"/>
      <c r="E146" s="56"/>
      <c r="F146" s="56"/>
      <c r="G146" s="57"/>
      <c r="I146" s="39">
        <f>K139*I145</f>
        <v>21.84873949579832</v>
      </c>
      <c r="J146" s="19"/>
      <c r="K146" s="19"/>
      <c r="L146" s="19"/>
      <c r="M146" s="19"/>
      <c r="N146" s="19"/>
      <c r="O146" s="41">
        <f>L143*O145</f>
        <v>50.60377358490566</v>
      </c>
      <c r="Q146" s="39">
        <f>S139*Q145</f>
        <v>5.5552407932011336</v>
      </c>
      <c r="R146" s="19"/>
      <c r="S146" s="19"/>
      <c r="T146" s="19"/>
      <c r="U146" s="19"/>
      <c r="V146" s="19"/>
      <c r="W146" s="41">
        <f>T143*W145</f>
        <v>25.834394904458598</v>
      </c>
    </row>
    <row r="147" spans="1:23" x14ac:dyDescent="0.2">
      <c r="A147" s="43">
        <f>B143+A144</f>
        <v>45.978102189781026</v>
      </c>
      <c r="B147" s="45">
        <f>A147/D143</f>
        <v>0.93832861611798013</v>
      </c>
      <c r="C147" s="19" t="s">
        <v>62</v>
      </c>
      <c r="D147" s="19"/>
      <c r="E147" s="19" t="s">
        <v>63</v>
      </c>
      <c r="F147" s="49">
        <f>G147/D144</f>
        <v>0.76541674071441268</v>
      </c>
      <c r="G147" s="47">
        <f>D144-G144</f>
        <v>52.048338368580062</v>
      </c>
      <c r="I147" s="43">
        <f>J140-I146</f>
        <v>20.15126050420168</v>
      </c>
      <c r="J147" s="45">
        <f>I147/J140</f>
        <v>0.47979191676670668</v>
      </c>
      <c r="K147" s="19" t="s">
        <v>63</v>
      </c>
      <c r="L147" s="19"/>
      <c r="M147" s="19" t="s">
        <v>63</v>
      </c>
      <c r="N147" s="49">
        <f>O147/J144</f>
        <v>0.11221449851042702</v>
      </c>
      <c r="O147" s="47">
        <f>J144-O146</f>
        <v>6.3962264150943398</v>
      </c>
      <c r="Q147" s="43">
        <f>R140-Q146</f>
        <v>32.444759206798864</v>
      </c>
      <c r="R147" s="45">
        <f>Q147/R140</f>
        <v>0.85380945281049636</v>
      </c>
      <c r="S147" s="19" t="s">
        <v>63</v>
      </c>
      <c r="T147" s="19"/>
      <c r="U147" s="19" t="s">
        <v>63</v>
      </c>
      <c r="V147" s="49">
        <f>W147/R144</f>
        <v>0.51255858670832832</v>
      </c>
      <c r="W147" s="47">
        <f>R144-W146</f>
        <v>27.165605095541402</v>
      </c>
    </row>
    <row r="148" spans="1:23" x14ac:dyDescent="0.2">
      <c r="A148" s="44" t="s">
        <v>0</v>
      </c>
      <c r="B148" s="46" t="s">
        <v>61</v>
      </c>
      <c r="C148" s="21"/>
      <c r="D148" s="21"/>
      <c r="E148" s="21"/>
      <c r="F148" s="50" t="s">
        <v>61</v>
      </c>
      <c r="G148" s="48" t="s">
        <v>3</v>
      </c>
      <c r="I148" s="44" t="s">
        <v>0</v>
      </c>
      <c r="J148" s="46" t="s">
        <v>61</v>
      </c>
      <c r="K148" s="21"/>
      <c r="L148" s="21"/>
      <c r="M148" s="21"/>
      <c r="N148" s="50" t="s">
        <v>61</v>
      </c>
      <c r="O148" s="48" t="s">
        <v>3</v>
      </c>
      <c r="Q148" s="44" t="s">
        <v>0</v>
      </c>
      <c r="R148" s="46" t="s">
        <v>61</v>
      </c>
      <c r="S148" s="21"/>
      <c r="T148" s="21"/>
      <c r="U148" s="21"/>
      <c r="V148" s="50" t="s">
        <v>61</v>
      </c>
      <c r="W148" s="48" t="s">
        <v>3</v>
      </c>
    </row>
    <row r="151" spans="1:23" x14ac:dyDescent="0.2">
      <c r="A151" s="51">
        <v>42342</v>
      </c>
      <c r="B151" s="17"/>
      <c r="C151" s="17"/>
      <c r="D151" s="17"/>
      <c r="E151" s="17"/>
      <c r="F151" s="17"/>
      <c r="G151" s="18"/>
      <c r="I151" s="51">
        <v>42705</v>
      </c>
      <c r="J151" s="17"/>
      <c r="K151" s="17"/>
      <c r="L151" s="17"/>
      <c r="M151" s="17"/>
      <c r="N151" s="17"/>
      <c r="O151" s="18"/>
    </row>
    <row r="152" spans="1:23" x14ac:dyDescent="0.2">
      <c r="A152" s="37"/>
      <c r="B152" s="64" t="s">
        <v>57</v>
      </c>
      <c r="C152" s="64">
        <v>10</v>
      </c>
      <c r="D152" s="64">
        <v>12</v>
      </c>
      <c r="E152" s="64" t="s">
        <v>58</v>
      </c>
      <c r="F152" s="64"/>
      <c r="G152" s="20"/>
      <c r="I152" s="37"/>
      <c r="J152" s="64" t="s">
        <v>58</v>
      </c>
      <c r="K152" s="64">
        <v>10</v>
      </c>
      <c r="L152" s="64">
        <v>12</v>
      </c>
      <c r="M152" s="64" t="s">
        <v>57</v>
      </c>
      <c r="N152" s="64"/>
      <c r="O152" s="20"/>
    </row>
    <row r="153" spans="1:23" x14ac:dyDescent="0.2">
      <c r="A153" s="42" t="s">
        <v>59</v>
      </c>
      <c r="B153" s="38">
        <v>737</v>
      </c>
      <c r="C153" s="38">
        <v>1000</v>
      </c>
      <c r="D153" s="38">
        <v>1200</v>
      </c>
      <c r="E153" s="38">
        <v>1403</v>
      </c>
      <c r="F153" s="19"/>
      <c r="G153" s="20"/>
      <c r="I153" s="42" t="s">
        <v>59</v>
      </c>
      <c r="J153" s="38">
        <v>824</v>
      </c>
      <c r="K153" s="38">
        <v>1000</v>
      </c>
      <c r="L153" s="38">
        <v>1200</v>
      </c>
      <c r="M153" s="38">
        <v>1431</v>
      </c>
      <c r="N153" s="19"/>
      <c r="O153" s="20"/>
    </row>
    <row r="154" spans="1:23" x14ac:dyDescent="0.2">
      <c r="A154" s="37"/>
      <c r="B154" s="38">
        <v>0</v>
      </c>
      <c r="C154" s="38">
        <v>143</v>
      </c>
      <c r="D154" s="38"/>
      <c r="E154" s="38">
        <v>386</v>
      </c>
      <c r="F154" s="33"/>
      <c r="G154" s="20"/>
      <c r="I154" s="37"/>
      <c r="J154" s="38">
        <v>0</v>
      </c>
      <c r="K154" s="38">
        <v>96</v>
      </c>
      <c r="L154" s="38"/>
      <c r="M154" s="38">
        <v>367</v>
      </c>
      <c r="N154" s="33"/>
      <c r="O154" s="20"/>
    </row>
    <row r="155" spans="1:23" x14ac:dyDescent="0.2">
      <c r="A155" s="42" t="s">
        <v>60</v>
      </c>
      <c r="B155" s="38">
        <v>7</v>
      </c>
      <c r="C155" s="38"/>
      <c r="D155" s="38"/>
      <c r="E155" s="38">
        <v>28</v>
      </c>
      <c r="F155" s="19"/>
      <c r="G155" s="20"/>
      <c r="I155" s="42" t="s">
        <v>60</v>
      </c>
      <c r="J155" s="38">
        <v>40</v>
      </c>
      <c r="K155" s="38"/>
      <c r="L155" s="38"/>
      <c r="M155" s="38">
        <v>0</v>
      </c>
      <c r="N155" s="19"/>
      <c r="O155" s="20"/>
    </row>
    <row r="156" spans="1:23" x14ac:dyDescent="0.2">
      <c r="A156" s="37"/>
      <c r="B156" s="19"/>
      <c r="C156" s="19"/>
      <c r="D156" s="19"/>
      <c r="E156" s="19"/>
      <c r="F156" s="19"/>
      <c r="G156" s="20"/>
      <c r="I156" s="37"/>
      <c r="J156" s="19"/>
      <c r="K156" s="19"/>
      <c r="L156" s="19"/>
      <c r="M156" s="19"/>
      <c r="N156" s="19"/>
      <c r="O156" s="20"/>
    </row>
    <row r="157" spans="1:23" x14ac:dyDescent="0.2">
      <c r="A157" s="42" t="s">
        <v>59</v>
      </c>
      <c r="B157" s="40">
        <v>715</v>
      </c>
      <c r="C157" s="40"/>
      <c r="D157" s="40"/>
      <c r="E157" s="40">
        <v>1420</v>
      </c>
      <c r="F157" s="19"/>
      <c r="G157" s="20"/>
      <c r="I157" s="42" t="s">
        <v>59</v>
      </c>
      <c r="J157" s="40">
        <v>841</v>
      </c>
      <c r="K157" s="40"/>
      <c r="L157" s="40"/>
      <c r="M157" s="40">
        <v>1409</v>
      </c>
      <c r="N157" s="19"/>
      <c r="O157" s="20"/>
    </row>
    <row r="158" spans="1:23" x14ac:dyDescent="0.2">
      <c r="A158" s="37"/>
      <c r="B158" s="40">
        <v>0</v>
      </c>
      <c r="C158" s="40"/>
      <c r="D158" s="40">
        <v>285</v>
      </c>
      <c r="E158" s="40">
        <v>425</v>
      </c>
      <c r="F158" s="19"/>
      <c r="G158" s="20"/>
      <c r="I158" s="37"/>
      <c r="J158" s="40">
        <v>0</v>
      </c>
      <c r="K158" s="40"/>
      <c r="L158" s="40">
        <v>199</v>
      </c>
      <c r="M158" s="40">
        <v>328</v>
      </c>
      <c r="N158" s="19"/>
      <c r="O158" s="20"/>
    </row>
    <row r="159" spans="1:23" x14ac:dyDescent="0.2">
      <c r="A159" s="42" t="s">
        <v>60</v>
      </c>
      <c r="B159" s="40">
        <v>9</v>
      </c>
      <c r="C159" s="40"/>
      <c r="D159" s="40"/>
      <c r="E159" s="40">
        <v>38</v>
      </c>
      <c r="F159" s="19"/>
      <c r="G159" s="20"/>
      <c r="I159" s="42" t="s">
        <v>60</v>
      </c>
      <c r="J159" s="40">
        <v>55</v>
      </c>
      <c r="K159" s="40"/>
      <c r="L159" s="40"/>
      <c r="M159" s="40">
        <v>0</v>
      </c>
      <c r="N159" s="19"/>
      <c r="O159" s="20"/>
    </row>
    <row r="160" spans="1:23" x14ac:dyDescent="0.2">
      <c r="A160" s="39">
        <f>21/E154</f>
        <v>5.4404145077720206E-2</v>
      </c>
      <c r="B160" s="19"/>
      <c r="C160" s="19"/>
      <c r="D160" s="19"/>
      <c r="E160" s="19"/>
      <c r="F160" s="19"/>
      <c r="G160" s="41">
        <f>27/E158</f>
        <v>6.3529411764705876E-2</v>
      </c>
      <c r="I160" s="39">
        <f>40/M154</f>
        <v>0.10899182561307902</v>
      </c>
      <c r="J160" s="19"/>
      <c r="K160" s="19"/>
      <c r="L160" s="19"/>
      <c r="M160" s="19"/>
      <c r="N160" s="19"/>
      <c r="O160" s="41">
        <f>55/M158</f>
        <v>0.1676829268292683</v>
      </c>
    </row>
    <row r="161" spans="1:15" x14ac:dyDescent="0.2">
      <c r="A161" s="39">
        <f>C154*A160</f>
        <v>7.7797927461139897</v>
      </c>
      <c r="B161" s="19"/>
      <c r="C161" s="19"/>
      <c r="D161" s="19"/>
      <c r="E161" s="19"/>
      <c r="F161" s="19"/>
      <c r="G161" s="41">
        <f>D158*G160</f>
        <v>18.105882352941176</v>
      </c>
      <c r="I161" s="39">
        <f>K154*I160</f>
        <v>10.463215258855586</v>
      </c>
      <c r="J161" s="19"/>
      <c r="K161" s="19"/>
      <c r="L161" s="19"/>
      <c r="M161" s="19"/>
      <c r="N161" s="19"/>
      <c r="O161" s="41">
        <f>L158*O160</f>
        <v>33.368902439024396</v>
      </c>
    </row>
    <row r="162" spans="1:15" x14ac:dyDescent="0.2">
      <c r="A162" s="43">
        <f>B155+A161</f>
        <v>14.779792746113991</v>
      </c>
      <c r="B162" s="45">
        <f>A162/21</f>
        <v>0.70379965457685667</v>
      </c>
      <c r="C162" s="19" t="s">
        <v>62</v>
      </c>
      <c r="D162" s="19"/>
      <c r="E162" s="19" t="s">
        <v>62</v>
      </c>
      <c r="F162" s="49">
        <f>G162/E159</f>
        <v>0.71331269349845206</v>
      </c>
      <c r="G162" s="47">
        <f>B159+G161</f>
        <v>27.105882352941176</v>
      </c>
      <c r="I162" s="43">
        <f>J155-I161</f>
        <v>29.536784741144416</v>
      </c>
      <c r="J162" s="45">
        <f>I162/J155</f>
        <v>0.73841961852861038</v>
      </c>
      <c r="K162" s="19" t="s">
        <v>63</v>
      </c>
      <c r="L162" s="19"/>
      <c r="M162" s="19" t="s">
        <v>63</v>
      </c>
      <c r="N162" s="49">
        <f>O162/J159</f>
        <v>0.39329268292682917</v>
      </c>
      <c r="O162" s="47">
        <f>J159-O161</f>
        <v>21.631097560975604</v>
      </c>
    </row>
    <row r="163" spans="1:15" x14ac:dyDescent="0.2">
      <c r="A163" s="44" t="s">
        <v>0</v>
      </c>
      <c r="B163" s="46" t="s">
        <v>61</v>
      </c>
      <c r="C163" s="21"/>
      <c r="D163" s="21"/>
      <c r="E163" s="21"/>
      <c r="F163" s="50" t="s">
        <v>61</v>
      </c>
      <c r="G163" s="48" t="s">
        <v>3</v>
      </c>
      <c r="I163" s="44" t="s">
        <v>0</v>
      </c>
      <c r="J163" s="46" t="s">
        <v>61</v>
      </c>
      <c r="K163" s="21"/>
      <c r="L163" s="21"/>
      <c r="M163" s="21"/>
      <c r="N163" s="50" t="s">
        <v>61</v>
      </c>
      <c r="O163" s="48" t="s">
        <v>3</v>
      </c>
    </row>
    <row r="166" spans="1:15" x14ac:dyDescent="0.2">
      <c r="A166" s="51">
        <v>42368</v>
      </c>
      <c r="B166" s="17"/>
      <c r="C166" s="17"/>
      <c r="D166" s="17"/>
      <c r="E166" s="17"/>
      <c r="F166" s="17"/>
      <c r="G166" s="18"/>
      <c r="I166" s="51">
        <v>42734</v>
      </c>
      <c r="J166" s="17"/>
      <c r="K166" s="17"/>
      <c r="L166" s="17"/>
      <c r="M166" s="17"/>
      <c r="N166" s="17"/>
      <c r="O166" s="18"/>
    </row>
    <row r="167" spans="1:15" x14ac:dyDescent="0.2">
      <c r="A167" s="37"/>
      <c r="B167" s="64" t="s">
        <v>57</v>
      </c>
      <c r="C167" s="64">
        <v>10</v>
      </c>
      <c r="D167" s="64" t="s">
        <v>58</v>
      </c>
      <c r="E167" s="64">
        <v>12</v>
      </c>
      <c r="F167" s="64" t="s">
        <v>57</v>
      </c>
      <c r="G167" s="20"/>
      <c r="I167" s="37"/>
      <c r="J167" s="64" t="s">
        <v>58</v>
      </c>
      <c r="K167" s="64">
        <v>10</v>
      </c>
      <c r="L167" s="64">
        <v>12</v>
      </c>
      <c r="M167" s="64" t="s">
        <v>57</v>
      </c>
      <c r="N167" s="64"/>
      <c r="O167" s="20"/>
    </row>
    <row r="168" spans="1:15" x14ac:dyDescent="0.2">
      <c r="A168" s="42" t="s">
        <v>59</v>
      </c>
      <c r="B168" s="38">
        <v>359</v>
      </c>
      <c r="C168" s="38">
        <v>1000</v>
      </c>
      <c r="D168" s="38">
        <v>1057</v>
      </c>
      <c r="E168" s="19"/>
      <c r="F168" s="19"/>
      <c r="G168" s="20"/>
      <c r="I168" s="42" t="s">
        <v>59</v>
      </c>
      <c r="J168" s="38">
        <v>801</v>
      </c>
      <c r="K168" s="38">
        <v>1000</v>
      </c>
      <c r="L168" s="38">
        <v>1200</v>
      </c>
      <c r="M168" s="38">
        <v>1414</v>
      </c>
      <c r="N168" s="19"/>
      <c r="O168" s="20"/>
    </row>
    <row r="169" spans="1:15" x14ac:dyDescent="0.2">
      <c r="A169" s="37"/>
      <c r="B169" s="38">
        <v>0</v>
      </c>
      <c r="C169" s="38">
        <v>361</v>
      </c>
      <c r="D169" s="38">
        <v>418</v>
      </c>
      <c r="E169" s="33"/>
      <c r="F169" s="33"/>
      <c r="G169" s="20"/>
      <c r="I169" s="37"/>
      <c r="J169" s="38">
        <v>0</v>
      </c>
      <c r="K169" s="38">
        <v>119</v>
      </c>
      <c r="L169" s="38"/>
      <c r="M169" s="38">
        <v>373</v>
      </c>
      <c r="N169" s="33"/>
      <c r="O169" s="20"/>
    </row>
    <row r="170" spans="1:15" x14ac:dyDescent="0.2">
      <c r="A170" s="37"/>
      <c r="B170" s="19"/>
      <c r="C170" s="19"/>
      <c r="D170" s="40">
        <v>1114</v>
      </c>
      <c r="E170" s="40">
        <v>1200</v>
      </c>
      <c r="F170" s="40">
        <v>1611</v>
      </c>
      <c r="G170" s="20"/>
      <c r="I170" s="42" t="s">
        <v>60</v>
      </c>
      <c r="J170" s="38">
        <v>41</v>
      </c>
      <c r="K170" s="38"/>
      <c r="L170" s="38"/>
      <c r="M170" s="38">
        <v>-1</v>
      </c>
      <c r="N170" s="19"/>
      <c r="O170" s="20"/>
    </row>
    <row r="171" spans="1:15" x14ac:dyDescent="0.2">
      <c r="A171" s="37"/>
      <c r="B171" s="19"/>
      <c r="C171" s="19"/>
      <c r="D171" s="40">
        <v>0</v>
      </c>
      <c r="E171" s="40">
        <v>46</v>
      </c>
      <c r="F171" s="40">
        <v>297</v>
      </c>
      <c r="G171" s="20"/>
      <c r="I171" s="37"/>
      <c r="J171" s="19"/>
      <c r="K171" s="19"/>
      <c r="L171" s="19"/>
      <c r="M171" s="19"/>
      <c r="N171" s="19"/>
      <c r="O171" s="20"/>
    </row>
    <row r="172" spans="1:15" x14ac:dyDescent="0.2">
      <c r="A172" s="37"/>
      <c r="B172" s="19" t="s">
        <v>60</v>
      </c>
      <c r="C172" s="19"/>
      <c r="D172" s="19"/>
      <c r="E172" s="19"/>
      <c r="F172" s="19"/>
      <c r="G172" s="20"/>
      <c r="I172" s="42" t="s">
        <v>59</v>
      </c>
      <c r="J172" s="40">
        <v>818</v>
      </c>
      <c r="K172" s="40"/>
      <c r="L172" s="40"/>
      <c r="M172" s="40">
        <v>1352</v>
      </c>
      <c r="N172" s="19"/>
      <c r="O172" s="20"/>
    </row>
    <row r="173" spans="1:15" x14ac:dyDescent="0.2">
      <c r="A173" s="39">
        <f>31/D169</f>
        <v>7.4162679425837319E-2</v>
      </c>
      <c r="B173" s="38">
        <v>0</v>
      </c>
      <c r="C173" s="38"/>
      <c r="D173" s="38">
        <v>31</v>
      </c>
      <c r="E173" s="19"/>
      <c r="F173" s="19"/>
      <c r="G173" s="41">
        <f>45/F171</f>
        <v>0.15151515151515152</v>
      </c>
      <c r="I173" s="37"/>
      <c r="J173" s="40">
        <v>0</v>
      </c>
      <c r="K173" s="40"/>
      <c r="L173" s="40">
        <v>222</v>
      </c>
      <c r="M173" s="40">
        <v>334</v>
      </c>
      <c r="N173" s="19"/>
      <c r="O173" s="20"/>
    </row>
    <row r="174" spans="1:15" x14ac:dyDescent="0.2">
      <c r="A174" s="39">
        <f>C169*A173</f>
        <v>26.772727272727273</v>
      </c>
      <c r="B174" s="19"/>
      <c r="C174" s="19"/>
      <c r="D174" s="40">
        <v>45</v>
      </c>
      <c r="E174" s="40"/>
      <c r="F174" s="40">
        <v>0</v>
      </c>
      <c r="G174" s="41">
        <f>E171*G173</f>
        <v>6.9696969696969697</v>
      </c>
      <c r="I174" s="42" t="s">
        <v>60</v>
      </c>
      <c r="J174" s="40">
        <v>56</v>
      </c>
      <c r="K174" s="40"/>
      <c r="L174" s="40"/>
      <c r="M174" s="40">
        <v>-2</v>
      </c>
      <c r="N174" s="19"/>
      <c r="O174" s="20"/>
    </row>
    <row r="175" spans="1:15" x14ac:dyDescent="0.2">
      <c r="A175" s="55"/>
      <c r="B175" s="56"/>
      <c r="C175" s="56"/>
      <c r="D175" s="56"/>
      <c r="E175" s="56"/>
      <c r="F175" s="56"/>
      <c r="G175" s="57"/>
      <c r="I175" s="39">
        <f>42/M169</f>
        <v>0.1126005361930295</v>
      </c>
      <c r="J175" s="19"/>
      <c r="K175" s="19"/>
      <c r="L175" s="19"/>
      <c r="M175" s="19"/>
      <c r="N175" s="19"/>
      <c r="O175" s="41">
        <f>58/M173</f>
        <v>0.17365269461077845</v>
      </c>
    </row>
    <row r="176" spans="1:15" x14ac:dyDescent="0.2">
      <c r="A176" s="55"/>
      <c r="B176" s="56"/>
      <c r="C176" s="56"/>
      <c r="D176" s="56"/>
      <c r="E176" s="56"/>
      <c r="F176" s="56"/>
      <c r="G176" s="57"/>
      <c r="I176" s="39">
        <f>K169*I175</f>
        <v>13.399463806970511</v>
      </c>
      <c r="J176" s="19"/>
      <c r="K176" s="19"/>
      <c r="L176" s="19"/>
      <c r="M176" s="19"/>
      <c r="N176" s="19"/>
      <c r="O176" s="41">
        <f>L173*O175</f>
        <v>38.550898203592816</v>
      </c>
    </row>
    <row r="177" spans="1:29" x14ac:dyDescent="0.2">
      <c r="A177" s="43">
        <f>B173+A174</f>
        <v>26.772727272727273</v>
      </c>
      <c r="B177" s="45">
        <f>A177/D173</f>
        <v>0.86363636363636365</v>
      </c>
      <c r="C177" s="19" t="s">
        <v>62</v>
      </c>
      <c r="D177" s="19"/>
      <c r="E177" s="19" t="s">
        <v>63</v>
      </c>
      <c r="F177" s="49">
        <f>G177/D174</f>
        <v>0.84511784511784516</v>
      </c>
      <c r="G177" s="47">
        <f>D174-G174</f>
        <v>38.030303030303031</v>
      </c>
      <c r="I177" s="43">
        <f>J170-I176</f>
        <v>27.600536193029491</v>
      </c>
      <c r="J177" s="45">
        <f>I177/J170</f>
        <v>0.67318380958608515</v>
      </c>
      <c r="K177" s="19" t="s">
        <v>63</v>
      </c>
      <c r="L177" s="19"/>
      <c r="M177" s="19" t="s">
        <v>63</v>
      </c>
      <c r="N177" s="49">
        <f>O177/J174</f>
        <v>0.31159110350727115</v>
      </c>
      <c r="O177" s="47">
        <f>J174-O176</f>
        <v>17.449101796407184</v>
      </c>
    </row>
    <row r="178" spans="1:29" x14ac:dyDescent="0.2">
      <c r="A178" s="44" t="s">
        <v>0</v>
      </c>
      <c r="B178" s="46" t="s">
        <v>61</v>
      </c>
      <c r="C178" s="21"/>
      <c r="D178" s="21"/>
      <c r="E178" s="21"/>
      <c r="F178" s="50" t="s">
        <v>61</v>
      </c>
      <c r="G178" s="48" t="s">
        <v>3</v>
      </c>
      <c r="I178" s="44" t="s">
        <v>0</v>
      </c>
      <c r="J178" s="46" t="s">
        <v>61</v>
      </c>
      <c r="K178" s="21"/>
      <c r="L178" s="21"/>
      <c r="M178" s="21"/>
      <c r="N178" s="50" t="s">
        <v>61</v>
      </c>
      <c r="O178" s="48" t="s">
        <v>3</v>
      </c>
    </row>
    <row r="181" spans="1:29" x14ac:dyDescent="0.2">
      <c r="A181" s="65" t="s">
        <v>49</v>
      </c>
      <c r="B181" s="65" t="s">
        <v>64</v>
      </c>
      <c r="C181" s="65" t="s">
        <v>65</v>
      </c>
      <c r="D181" s="65" t="s">
        <v>67</v>
      </c>
      <c r="E181" s="65" t="s">
        <v>66</v>
      </c>
      <c r="I181" s="65" t="s">
        <v>49</v>
      </c>
      <c r="J181" s="65" t="s">
        <v>64</v>
      </c>
      <c r="K181" s="65" t="s">
        <v>65</v>
      </c>
      <c r="L181" s="65" t="s">
        <v>67</v>
      </c>
      <c r="M181" s="65" t="s">
        <v>66</v>
      </c>
      <c r="Q181" s="65" t="s">
        <v>49</v>
      </c>
      <c r="R181" s="65" t="s">
        <v>64</v>
      </c>
      <c r="S181" s="65" t="s">
        <v>65</v>
      </c>
      <c r="T181" s="65" t="s">
        <v>67</v>
      </c>
      <c r="U181" s="65" t="s">
        <v>66</v>
      </c>
      <c r="Y181" s="65" t="s">
        <v>49</v>
      </c>
      <c r="Z181" s="65" t="s">
        <v>64</v>
      </c>
      <c r="AA181" s="65" t="s">
        <v>65</v>
      </c>
      <c r="AB181" s="65" t="s">
        <v>67</v>
      </c>
      <c r="AC181" s="65" t="s">
        <v>66</v>
      </c>
    </row>
    <row r="182" spans="1:29" x14ac:dyDescent="0.2">
      <c r="A182" s="29"/>
      <c r="B182" s="8"/>
      <c r="D182" s="8"/>
      <c r="I182" s="29">
        <f>I1</f>
        <v>42398</v>
      </c>
      <c r="J182" s="8">
        <f>J12</f>
        <v>0.84938271604938265</v>
      </c>
      <c r="K182" s="2" t="str">
        <f>K12</f>
        <v>flood</v>
      </c>
      <c r="L182" s="8">
        <f>N12</f>
        <v>0.85762711864406782</v>
      </c>
      <c r="M182" s="2" t="str">
        <f>M12</f>
        <v>ebb</v>
      </c>
      <c r="Q182" s="29">
        <f>Q1</f>
        <v>42761</v>
      </c>
      <c r="R182" s="8">
        <f>R12</f>
        <v>0.42063492063492064</v>
      </c>
      <c r="S182" s="2" t="str">
        <f>S12</f>
        <v>ebb</v>
      </c>
      <c r="T182" s="8">
        <f>V12</f>
        <v>5.0147492625368689E-2</v>
      </c>
      <c r="U182" s="2" t="str">
        <f>U12</f>
        <v>ebb</v>
      </c>
      <c r="Y182" s="29">
        <f>Y1</f>
        <v>43103</v>
      </c>
      <c r="Z182" s="8">
        <f>Z12</f>
        <v>0.69665809768637521</v>
      </c>
      <c r="AA182" s="2" t="str">
        <f>AA12</f>
        <v>ebb</v>
      </c>
      <c r="AB182" s="8">
        <f>AD12</f>
        <v>0.26623153555479212</v>
      </c>
      <c r="AC182" s="2" t="str">
        <f>AC12</f>
        <v>ebb</v>
      </c>
    </row>
    <row r="183" spans="1:29" x14ac:dyDescent="0.2">
      <c r="A183" s="29"/>
      <c r="B183" s="8"/>
      <c r="D183" s="8"/>
      <c r="I183" s="29">
        <f>I16</f>
        <v>42436</v>
      </c>
      <c r="J183" s="8">
        <f>J27</f>
        <v>0.32054958183990445</v>
      </c>
      <c r="K183" s="2" t="str">
        <f>K27</f>
        <v>ebb</v>
      </c>
      <c r="L183" s="8">
        <f>N27</f>
        <v>1.7552182163187859E-2</v>
      </c>
      <c r="M183" s="2" t="str">
        <f>M27</f>
        <v>flood</v>
      </c>
      <c r="Q183" s="29">
        <f>Q16</f>
        <v>42796</v>
      </c>
      <c r="R183" s="8">
        <f>R27</f>
        <v>0.91935483870967738</v>
      </c>
      <c r="S183" s="2" t="str">
        <f>S27</f>
        <v>flood</v>
      </c>
      <c r="T183" s="8">
        <f>V27</f>
        <v>0.69381223328591757</v>
      </c>
      <c r="U183" s="2" t="str">
        <f>U27</f>
        <v>ebb</v>
      </c>
      <c r="Y183" s="29">
        <f>Y16</f>
        <v>43145</v>
      </c>
      <c r="Z183" s="8">
        <f>Z27</f>
        <v>0.47368421052631576</v>
      </c>
      <c r="AA183" s="2" t="str">
        <f>AA27</f>
        <v>ebb</v>
      </c>
      <c r="AB183" s="8">
        <f>AD27</f>
        <v>0.10186399133557553</v>
      </c>
      <c r="AC183" s="2" t="str">
        <f>AC27</f>
        <v>ebb</v>
      </c>
    </row>
    <row r="184" spans="1:29" x14ac:dyDescent="0.2">
      <c r="A184" s="29"/>
      <c r="B184" s="8"/>
      <c r="D184" s="8"/>
      <c r="I184" s="29">
        <f>I31</f>
        <v>42466</v>
      </c>
      <c r="J184" s="8">
        <f>J42</f>
        <v>0.60651226782847978</v>
      </c>
      <c r="K184" s="2" t="str">
        <f>K42</f>
        <v>ebb</v>
      </c>
      <c r="L184" s="8">
        <f>N42</f>
        <v>9.760346532322621E-2</v>
      </c>
      <c r="M184" s="2" t="str">
        <f>M42</f>
        <v>ebb</v>
      </c>
      <c r="Q184" s="29">
        <f>Q31</f>
        <v>42823</v>
      </c>
      <c r="R184" s="8">
        <f>R42</f>
        <v>0.88236732697481046</v>
      </c>
      <c r="S184" s="2" t="str">
        <f>S42</f>
        <v>ebb</v>
      </c>
      <c r="T184" s="8">
        <f>V42</f>
        <v>0.46340165025286129</v>
      </c>
      <c r="U184" s="2" t="str">
        <f>U42</f>
        <v>ebb</v>
      </c>
      <c r="Y184" s="29">
        <f>Y31</f>
        <v>43193</v>
      </c>
      <c r="Z184" s="8">
        <f>Z42</f>
        <v>0.91161108879067887</v>
      </c>
      <c r="AA184" s="2" t="str">
        <f>AA42</f>
        <v>flood</v>
      </c>
      <c r="AB184" s="8">
        <f>AD42</f>
        <v>0.747772536687631</v>
      </c>
      <c r="AC184" s="2" t="str">
        <f>AC42</f>
        <v>ebb</v>
      </c>
    </row>
    <row r="185" spans="1:29" x14ac:dyDescent="0.2">
      <c r="A185" s="29"/>
      <c r="B185" s="8"/>
      <c r="D185" s="8"/>
      <c r="I185" s="29">
        <f>I46</f>
        <v>42494</v>
      </c>
      <c r="J185" s="8">
        <f>J57</f>
        <v>0.36927919420837269</v>
      </c>
      <c r="K185" s="2" t="str">
        <f>K57</f>
        <v>ebb</v>
      </c>
      <c r="L185" s="8">
        <f>N57</f>
        <v>9.1027647365675549E-2</v>
      </c>
      <c r="M185" s="2" t="str">
        <f>M57</f>
        <v>flood</v>
      </c>
      <c r="Q185" s="29">
        <f>Q46</f>
        <v>42858</v>
      </c>
      <c r="R185" s="8">
        <f>R57</f>
        <v>0.18625</v>
      </c>
      <c r="S185" s="2" t="str">
        <f>S57</f>
        <v>flood</v>
      </c>
      <c r="T185" s="8">
        <f>V57</f>
        <v>0.53746312684365782</v>
      </c>
      <c r="U185" s="2" t="str">
        <f>U57</f>
        <v>flood</v>
      </c>
      <c r="Y185" s="29">
        <f>Y46</f>
        <v>0</v>
      </c>
      <c r="Z185" s="8">
        <f>Z57</f>
        <v>0</v>
      </c>
      <c r="AA185" s="2">
        <f>AA57</f>
        <v>0</v>
      </c>
      <c r="AB185" s="8">
        <f>AD57</f>
        <v>0</v>
      </c>
      <c r="AC185" s="2">
        <f>AC57</f>
        <v>0</v>
      </c>
    </row>
    <row r="186" spans="1:29" x14ac:dyDescent="0.2">
      <c r="A186" s="29"/>
      <c r="B186" s="8"/>
      <c r="D186" s="8"/>
      <c r="I186" s="29">
        <f>I61</f>
        <v>42522</v>
      </c>
      <c r="J186" s="8">
        <f>J72</f>
        <v>0.12084883560700008</v>
      </c>
      <c r="K186" s="2" t="str">
        <f>K72</f>
        <v>ebb</v>
      </c>
      <c r="L186" s="8">
        <f>N72</f>
        <v>0.25574235505742354</v>
      </c>
      <c r="M186" s="2" t="str">
        <f>M72</f>
        <v>flood</v>
      </c>
      <c r="Q186" s="29">
        <f>Q61</f>
        <v>42901</v>
      </c>
      <c r="R186" s="8">
        <f>R72</f>
        <v>0.67574120254918268</v>
      </c>
      <c r="S186" s="2" t="str">
        <f>S72</f>
        <v>flood</v>
      </c>
      <c r="T186" s="8">
        <f>V72</f>
        <v>0.90836363636363648</v>
      </c>
      <c r="U186" s="2" t="str">
        <f>U72</f>
        <v>flood</v>
      </c>
      <c r="Y186" s="29">
        <f>Y61</f>
        <v>0</v>
      </c>
      <c r="Z186" s="8">
        <f>Z72</f>
        <v>0</v>
      </c>
      <c r="AA186" s="2">
        <f>AA72</f>
        <v>0</v>
      </c>
      <c r="AB186" s="8">
        <f>AD72</f>
        <v>0</v>
      </c>
      <c r="AC186" s="2">
        <f>AC72</f>
        <v>0</v>
      </c>
    </row>
    <row r="187" spans="1:29" x14ac:dyDescent="0.2">
      <c r="A187" s="29"/>
      <c r="B187" s="8"/>
      <c r="D187" s="8"/>
      <c r="I187" s="29">
        <f>I76</f>
        <v>42545</v>
      </c>
      <c r="J187" s="8">
        <f>J87</f>
        <v>0.81823979591836726</v>
      </c>
      <c r="K187" s="2" t="str">
        <f>K87</f>
        <v>flood</v>
      </c>
      <c r="L187" s="8">
        <f>N87</f>
        <v>0.90378006872852235</v>
      </c>
      <c r="M187" s="2" t="str">
        <f>M87</f>
        <v>ebb</v>
      </c>
      <c r="Q187" s="29">
        <f>Q76</f>
        <v>42937</v>
      </c>
      <c r="R187" s="8">
        <f>R87</f>
        <v>0.32084791109281735</v>
      </c>
      <c r="S187" s="2" t="str">
        <f>S87</f>
        <v>ebb</v>
      </c>
      <c r="T187" s="8">
        <f>V87</f>
        <v>1.1255030181086518E-2</v>
      </c>
      <c r="U187" s="2" t="str">
        <f>U87</f>
        <v>flood</v>
      </c>
      <c r="Y187" s="29">
        <f>Y76</f>
        <v>0</v>
      </c>
      <c r="Z187" s="8">
        <f>Z87</f>
        <v>0</v>
      </c>
      <c r="AA187" s="2">
        <f>AA87</f>
        <v>0</v>
      </c>
      <c r="AB187" s="8">
        <f>AD87</f>
        <v>0</v>
      </c>
      <c r="AC187" s="2">
        <f>AC87</f>
        <v>0</v>
      </c>
    </row>
    <row r="188" spans="1:29" x14ac:dyDescent="0.2">
      <c r="A188" s="29"/>
      <c r="B188" s="8"/>
      <c r="D188" s="8"/>
      <c r="I188" s="29">
        <f>I91</f>
        <v>42586</v>
      </c>
      <c r="J188" s="8">
        <f>J102</f>
        <v>0.91877820201318994</v>
      </c>
      <c r="K188" s="2" t="str">
        <f>K102</f>
        <v>ebb</v>
      </c>
      <c r="L188" s="8">
        <f>N102</f>
        <v>0.54142667257421351</v>
      </c>
      <c r="M188" s="2" t="str">
        <f>M102</f>
        <v>ebb</v>
      </c>
      <c r="Q188" s="29">
        <f>Q91</f>
        <v>42963</v>
      </c>
      <c r="R188" s="8">
        <f>R102</f>
        <v>0.26672903367818618</v>
      </c>
      <c r="S188" s="2" t="str">
        <f>S102</f>
        <v>flood</v>
      </c>
      <c r="T188" s="8">
        <f>V102</f>
        <v>0.54159292035398232</v>
      </c>
      <c r="U188" s="2" t="str">
        <f>U102</f>
        <v>flood</v>
      </c>
      <c r="Y188" s="29">
        <f>Y91</f>
        <v>0</v>
      </c>
      <c r="Z188" s="8">
        <f>Z102</f>
        <v>0</v>
      </c>
      <c r="AA188" s="2">
        <f>AA102</f>
        <v>0</v>
      </c>
      <c r="AB188" s="8">
        <f>AD102</f>
        <v>0</v>
      </c>
      <c r="AC188" s="2">
        <f>AC102</f>
        <v>0</v>
      </c>
    </row>
    <row r="189" spans="1:29" x14ac:dyDescent="0.2">
      <c r="A189" s="29"/>
      <c r="B189" s="8"/>
      <c r="D189" s="8"/>
      <c r="I189" s="29">
        <f>I106</f>
        <v>42629</v>
      </c>
      <c r="J189" s="8">
        <f>J117</f>
        <v>0.68571600626279661</v>
      </c>
      <c r="K189" s="2" t="str">
        <f>K117</f>
        <v>ebb</v>
      </c>
      <c r="L189" s="8">
        <f>N117</f>
        <v>0.29915639195327703</v>
      </c>
      <c r="M189" s="2" t="str">
        <f>M117</f>
        <v>ebb</v>
      </c>
      <c r="Q189" s="29">
        <f>Q106</f>
        <v>42992</v>
      </c>
      <c r="R189" s="8">
        <f>R117</f>
        <v>0.32249929952367612</v>
      </c>
      <c r="S189" s="2" t="str">
        <f>S117</f>
        <v>flood</v>
      </c>
      <c r="T189" s="8">
        <f>V117</f>
        <v>0.59042036884939897</v>
      </c>
      <c r="U189" s="2" t="str">
        <f>U117</f>
        <v>flood</v>
      </c>
      <c r="Y189" s="29">
        <f>Y106</f>
        <v>0</v>
      </c>
      <c r="Z189" s="8">
        <f>Z117</f>
        <v>0</v>
      </c>
      <c r="AA189" s="2">
        <f>AA117</f>
        <v>0</v>
      </c>
      <c r="AB189" s="8">
        <f>AD117</f>
        <v>0</v>
      </c>
      <c r="AC189" s="2">
        <f>AC117</f>
        <v>0</v>
      </c>
    </row>
    <row r="190" spans="1:29" x14ac:dyDescent="0.2">
      <c r="A190" s="29"/>
      <c r="B190" s="8"/>
      <c r="D190" s="8"/>
      <c r="I190" s="29">
        <f>I121</f>
        <v>42650</v>
      </c>
      <c r="J190" s="8">
        <f>J132</f>
        <v>0.74265010351966876</v>
      </c>
      <c r="K190" s="2" t="str">
        <f>K132</f>
        <v>flood</v>
      </c>
      <c r="L190" s="8">
        <f>N132</f>
        <v>0.92211328976034856</v>
      </c>
      <c r="M190" s="2" t="str">
        <f>M132</f>
        <v>flood</v>
      </c>
      <c r="Q190" s="29">
        <f>Q121</f>
        <v>43035</v>
      </c>
      <c r="R190" s="8">
        <f>R132</f>
        <v>0.62770562770562777</v>
      </c>
      <c r="S190" s="2" t="str">
        <f>S132</f>
        <v>flood</v>
      </c>
      <c r="T190" s="8">
        <f>V132</f>
        <v>0.82106027596223674</v>
      </c>
      <c r="U190" s="2" t="str">
        <f>U132</f>
        <v>flood</v>
      </c>
      <c r="Y190" s="29">
        <f>Y121</f>
        <v>0</v>
      </c>
      <c r="Z190" s="8">
        <f>Z132</f>
        <v>0</v>
      </c>
      <c r="AA190" s="2">
        <f>AA132</f>
        <v>0</v>
      </c>
      <c r="AB190" s="8">
        <f>AD132</f>
        <v>0</v>
      </c>
      <c r="AC190" s="2">
        <f>AC132</f>
        <v>0</v>
      </c>
    </row>
    <row r="191" spans="1:29" x14ac:dyDescent="0.2">
      <c r="A191" s="29">
        <f>A136</f>
        <v>42307</v>
      </c>
      <c r="B191" s="8">
        <f>B147</f>
        <v>0.93832861611798013</v>
      </c>
      <c r="C191" s="2" t="str">
        <f>C147</f>
        <v>flood</v>
      </c>
      <c r="D191" s="8">
        <f>F147</f>
        <v>0.76541674071441268</v>
      </c>
      <c r="E191" s="2" t="str">
        <f>E147</f>
        <v>ebb</v>
      </c>
      <c r="I191" s="29">
        <f>I136</f>
        <v>42671</v>
      </c>
      <c r="J191" s="8">
        <f>J147</f>
        <v>0.47979191676670668</v>
      </c>
      <c r="K191" s="2" t="str">
        <f>K147</f>
        <v>ebb</v>
      </c>
      <c r="L191" s="8">
        <f>N147</f>
        <v>0.11221449851042702</v>
      </c>
      <c r="M191" s="2" t="str">
        <f>M147</f>
        <v>ebb</v>
      </c>
      <c r="Q191" s="29">
        <f>Q136</f>
        <v>43060</v>
      </c>
      <c r="R191" s="8">
        <f>R147</f>
        <v>0.85380945281049636</v>
      </c>
      <c r="S191" s="2" t="str">
        <f>S147</f>
        <v>ebb</v>
      </c>
      <c r="T191" s="8">
        <f>V147</f>
        <v>0.51255858670832832</v>
      </c>
      <c r="U191" s="2" t="str">
        <f>U147</f>
        <v>ebb</v>
      </c>
      <c r="Y191" s="29">
        <f>Y136</f>
        <v>0</v>
      </c>
      <c r="Z191" s="8">
        <f>Z147</f>
        <v>0</v>
      </c>
      <c r="AA191" s="2">
        <f>AA147</f>
        <v>0</v>
      </c>
      <c r="AB191" s="8">
        <f>AD147</f>
        <v>0</v>
      </c>
      <c r="AC191" s="2">
        <f>AC147</f>
        <v>0</v>
      </c>
    </row>
    <row r="192" spans="1:29" x14ac:dyDescent="0.2">
      <c r="A192" s="29">
        <f>A151</f>
        <v>42342</v>
      </c>
      <c r="B192" s="8">
        <f>B162</f>
        <v>0.70379965457685667</v>
      </c>
      <c r="C192" s="2" t="str">
        <f>C162</f>
        <v>flood</v>
      </c>
      <c r="D192" s="8">
        <f>F162</f>
        <v>0.71331269349845206</v>
      </c>
      <c r="E192" s="2" t="str">
        <f>E162</f>
        <v>flood</v>
      </c>
      <c r="I192" s="29">
        <f>I151</f>
        <v>42705</v>
      </c>
      <c r="J192" s="8">
        <f>J162</f>
        <v>0.73841961852861038</v>
      </c>
      <c r="K192" s="2" t="str">
        <f>K162</f>
        <v>ebb</v>
      </c>
      <c r="L192" s="8">
        <f>N162</f>
        <v>0.39329268292682917</v>
      </c>
      <c r="M192" s="2" t="str">
        <f>M162</f>
        <v>ebb</v>
      </c>
      <c r="Q192" s="29">
        <f>Q151</f>
        <v>0</v>
      </c>
      <c r="R192" s="8">
        <f>R162</f>
        <v>0</v>
      </c>
      <c r="S192" s="2">
        <f>S162</f>
        <v>0</v>
      </c>
      <c r="T192" s="8">
        <f>V162</f>
        <v>0</v>
      </c>
      <c r="U192" s="2">
        <f>U162</f>
        <v>0</v>
      </c>
      <c r="Y192" s="29">
        <f>Y151</f>
        <v>0</v>
      </c>
      <c r="Z192" s="8">
        <f>Z162</f>
        <v>0</v>
      </c>
      <c r="AA192" s="2">
        <f>AA162</f>
        <v>0</v>
      </c>
      <c r="AB192" s="8">
        <f>AD162</f>
        <v>0</v>
      </c>
      <c r="AC192" s="2">
        <f>AC162</f>
        <v>0</v>
      </c>
    </row>
    <row r="193" spans="1:29" x14ac:dyDescent="0.2">
      <c r="A193" s="29">
        <f>A166</f>
        <v>42368</v>
      </c>
      <c r="B193" s="8">
        <f>B177</f>
        <v>0.86363636363636365</v>
      </c>
      <c r="C193" s="2" t="str">
        <f>C177</f>
        <v>flood</v>
      </c>
      <c r="D193" s="8">
        <f>F177</f>
        <v>0.84511784511784516</v>
      </c>
      <c r="E193" s="2" t="str">
        <f>E177</f>
        <v>ebb</v>
      </c>
      <c r="I193" s="29">
        <f>I166</f>
        <v>42734</v>
      </c>
      <c r="J193" s="8">
        <f>J177</f>
        <v>0.67318380958608515</v>
      </c>
      <c r="K193" s="2" t="str">
        <f>K177</f>
        <v>ebb</v>
      </c>
      <c r="L193" s="8">
        <f>N177</f>
        <v>0.31159110350727115</v>
      </c>
      <c r="M193" s="2" t="str">
        <f>M177</f>
        <v>ebb</v>
      </c>
      <c r="Q193" s="29">
        <f>Q166</f>
        <v>0</v>
      </c>
      <c r="R193" s="8">
        <f>R177</f>
        <v>0</v>
      </c>
      <c r="S193" s="2">
        <f>S177</f>
        <v>0</v>
      </c>
      <c r="T193" s="8">
        <f>V177</f>
        <v>0</v>
      </c>
      <c r="U193" s="2">
        <f>U177</f>
        <v>0</v>
      </c>
      <c r="Y193" s="29">
        <f>Y166</f>
        <v>0</v>
      </c>
      <c r="Z193" s="8">
        <f>Z177</f>
        <v>0</v>
      </c>
      <c r="AA193" s="2">
        <f>AA177</f>
        <v>0</v>
      </c>
      <c r="AB193" s="8">
        <f>AD177</f>
        <v>0</v>
      </c>
      <c r="AC193" s="2">
        <f>AC177</f>
        <v>0</v>
      </c>
    </row>
    <row r="195" spans="1:29" x14ac:dyDescent="0.2">
      <c r="A195" s="133" t="s">
        <v>174</v>
      </c>
    </row>
    <row r="196" spans="1:29" x14ac:dyDescent="0.2">
      <c r="A196" s="133" t="s">
        <v>173</v>
      </c>
    </row>
    <row r="197" spans="1:29" x14ac:dyDescent="0.2">
      <c r="F197" s="66"/>
      <c r="G197" s="66"/>
      <c r="H197" s="65"/>
      <c r="R197" s="66"/>
      <c r="S197" s="65"/>
    </row>
    <row r="198" spans="1:29" x14ac:dyDescent="0.2">
      <c r="A198" s="65"/>
      <c r="B198" s="65"/>
      <c r="C198" s="65"/>
      <c r="D198" s="65"/>
      <c r="E198" s="65"/>
      <c r="F198" s="67"/>
      <c r="G198" s="54"/>
      <c r="H198" s="65"/>
      <c r="R198" s="54"/>
      <c r="S198" s="65"/>
    </row>
    <row r="199" spans="1:29" x14ac:dyDescent="0.2">
      <c r="B199" s="8"/>
      <c r="D199" s="8"/>
      <c r="F199" s="67"/>
      <c r="G199" s="56"/>
      <c r="H199" s="2"/>
      <c r="R199" s="56"/>
      <c r="S199" s="2"/>
    </row>
    <row r="200" spans="1:29" x14ac:dyDescent="0.2">
      <c r="B200" s="8"/>
      <c r="D200" s="8"/>
      <c r="F200" s="67"/>
      <c r="G200" s="56"/>
      <c r="H200" s="2"/>
      <c r="R200" s="56"/>
      <c r="S200" s="2"/>
    </row>
    <row r="201" spans="1:29" x14ac:dyDescent="0.2">
      <c r="B201" s="8"/>
      <c r="D201" s="8"/>
      <c r="F201" s="67"/>
      <c r="G201" s="56"/>
      <c r="H201" s="2"/>
      <c r="R201" s="56"/>
      <c r="S201" s="2"/>
    </row>
    <row r="202" spans="1:29" x14ac:dyDescent="0.2">
      <c r="B202" s="8"/>
      <c r="D202" s="8"/>
      <c r="F202" s="67"/>
      <c r="G202" s="56"/>
      <c r="H202" s="2"/>
      <c r="R202" s="56"/>
      <c r="S202" s="2"/>
    </row>
    <row r="203" spans="1:29" x14ac:dyDescent="0.2">
      <c r="B203" s="8"/>
      <c r="D203" s="8"/>
      <c r="F203" s="67"/>
      <c r="G203" s="56"/>
      <c r="H203" s="2"/>
      <c r="R203" s="56"/>
      <c r="S203" s="2"/>
    </row>
    <row r="204" spans="1:29" x14ac:dyDescent="0.2">
      <c r="B204" s="8"/>
      <c r="D204" s="8"/>
      <c r="F204" s="67"/>
      <c r="G204" s="56"/>
      <c r="H204" s="2"/>
      <c r="R204" s="56"/>
      <c r="S204" s="2"/>
    </row>
    <row r="205" spans="1:29" x14ac:dyDescent="0.2">
      <c r="B205" s="8"/>
      <c r="D205" s="8"/>
      <c r="F205" s="67"/>
      <c r="G205" s="56"/>
      <c r="H205" s="2"/>
      <c r="R205" s="56"/>
      <c r="S205" s="2"/>
    </row>
    <row r="206" spans="1:29" x14ac:dyDescent="0.2">
      <c r="B206" s="8"/>
      <c r="D206" s="8"/>
      <c r="F206" s="67"/>
      <c r="G206" s="56"/>
      <c r="H206" s="2"/>
      <c r="R206" s="56"/>
      <c r="S206" s="2"/>
    </row>
    <row r="207" spans="1:29" x14ac:dyDescent="0.2">
      <c r="B207" s="8"/>
      <c r="D207" s="8"/>
      <c r="F207" s="67"/>
      <c r="G207" s="56"/>
      <c r="H207" s="2"/>
      <c r="R207" s="56"/>
      <c r="S207" s="2"/>
    </row>
    <row r="208" spans="1:29" x14ac:dyDescent="0.2">
      <c r="B208" s="8"/>
      <c r="D208" s="8"/>
      <c r="F208" s="67"/>
      <c r="G208" s="56"/>
      <c r="H208" s="2"/>
      <c r="R208" s="56"/>
      <c r="S208" s="2"/>
    </row>
    <row r="209" spans="2:19" x14ac:dyDescent="0.2">
      <c r="B209" s="8"/>
      <c r="D209" s="8"/>
      <c r="F209" s="67"/>
      <c r="G209" s="56"/>
      <c r="H209" s="2"/>
      <c r="R209" s="56"/>
      <c r="S209" s="2"/>
    </row>
    <row r="210" spans="2:19" x14ac:dyDescent="0.2">
      <c r="B210" s="8"/>
      <c r="D210" s="8"/>
      <c r="F210" s="67"/>
      <c r="G210" s="56"/>
      <c r="H210" s="2"/>
      <c r="R210" s="56"/>
      <c r="S210" s="2"/>
    </row>
    <row r="211" spans="2:19" x14ac:dyDescent="0.2">
      <c r="B211" s="8"/>
      <c r="D211" s="8"/>
      <c r="F211" s="67"/>
      <c r="G211" s="56"/>
      <c r="H211" s="2"/>
      <c r="R211" s="56"/>
      <c r="S211" s="2"/>
    </row>
    <row r="212" spans="2:19" x14ac:dyDescent="0.2">
      <c r="B212" s="8"/>
      <c r="D212" s="8"/>
      <c r="G212" s="56"/>
      <c r="H212" s="2"/>
      <c r="R212" s="56"/>
      <c r="S212" s="2"/>
    </row>
    <row r="213" spans="2:19" x14ac:dyDescent="0.2">
      <c r="B213" s="8"/>
      <c r="D213" s="8"/>
      <c r="G213" s="56"/>
      <c r="H213" s="2"/>
      <c r="R213" s="56"/>
      <c r="S213" s="2"/>
    </row>
    <row r="214" spans="2:19" x14ac:dyDescent="0.2">
      <c r="B214" s="8"/>
      <c r="D214" s="8"/>
      <c r="G214" s="56"/>
      <c r="H214" s="2"/>
      <c r="R214" s="56"/>
      <c r="S214" s="2"/>
    </row>
    <row r="215" spans="2:19" x14ac:dyDescent="0.2">
      <c r="B215" s="8"/>
      <c r="D215" s="8"/>
      <c r="G215" s="56"/>
      <c r="H215" s="2"/>
      <c r="R215" s="56"/>
      <c r="S215" s="2"/>
    </row>
    <row r="216" spans="2:19" x14ac:dyDescent="0.2">
      <c r="B216" s="8"/>
      <c r="D216" s="8"/>
      <c r="G216" s="56"/>
      <c r="H216" s="2"/>
      <c r="R216" s="56"/>
      <c r="S216" s="2"/>
    </row>
    <row r="217" spans="2:19" x14ac:dyDescent="0.2">
      <c r="B217" s="8"/>
      <c r="D217" s="8"/>
      <c r="G217" s="56"/>
      <c r="H217" s="2"/>
      <c r="R217" s="56"/>
      <c r="S217" s="2"/>
    </row>
    <row r="218" spans="2:19" x14ac:dyDescent="0.2">
      <c r="B218" s="8"/>
      <c r="D218" s="8"/>
      <c r="G218" s="56"/>
      <c r="H218" s="2"/>
      <c r="R218" s="56"/>
      <c r="S218" s="2"/>
    </row>
    <row r="219" spans="2:19" x14ac:dyDescent="0.2">
      <c r="B219" s="8"/>
      <c r="D219" s="8"/>
      <c r="G219" s="56"/>
      <c r="H219" s="2"/>
      <c r="R219" s="56"/>
      <c r="S219" s="2"/>
    </row>
    <row r="220" spans="2:19" x14ac:dyDescent="0.2">
      <c r="B220" s="8"/>
      <c r="D220" s="8"/>
      <c r="G220" s="67"/>
    </row>
    <row r="221" spans="2:19" x14ac:dyDescent="0.2">
      <c r="B221" s="8"/>
      <c r="D221" s="8"/>
      <c r="G221" s="67"/>
    </row>
    <row r="222" spans="2:19" x14ac:dyDescent="0.2">
      <c r="B222" s="8"/>
      <c r="D222" s="8"/>
      <c r="G222" s="67"/>
    </row>
    <row r="223" spans="2:19" x14ac:dyDescent="0.2">
      <c r="B223" s="8"/>
      <c r="D223" s="8"/>
      <c r="G223" s="67"/>
    </row>
    <row r="224" spans="2:19" x14ac:dyDescent="0.2">
      <c r="B224" s="8"/>
      <c r="D224" s="8"/>
      <c r="G224" s="67"/>
    </row>
    <row r="225" spans="1:11" x14ac:dyDescent="0.2">
      <c r="B225" s="8"/>
      <c r="D225" s="8"/>
      <c r="E225" s="133" t="s">
        <v>170</v>
      </c>
      <c r="G225" s="67"/>
    </row>
    <row r="226" spans="1:11" x14ac:dyDescent="0.2">
      <c r="B226" s="8"/>
      <c r="D226" s="8"/>
      <c r="E226" s="133" t="s">
        <v>171</v>
      </c>
      <c r="G226" s="67"/>
    </row>
    <row r="227" spans="1:11" x14ac:dyDescent="0.2">
      <c r="B227" s="8"/>
      <c r="D227" s="8"/>
    </row>
    <row r="228" spans="1:11" x14ac:dyDescent="0.2">
      <c r="B228" s="8"/>
      <c r="D228" s="8"/>
    </row>
    <row r="229" spans="1:11" x14ac:dyDescent="0.2">
      <c r="B229" s="8"/>
      <c r="D229" s="66"/>
      <c r="E229" s="65"/>
    </row>
    <row r="230" spans="1:11" x14ac:dyDescent="0.2">
      <c r="A230" s="65"/>
      <c r="B230" s="15"/>
      <c r="D230" s="54"/>
      <c r="E230" s="15"/>
      <c r="G230" s="65"/>
      <c r="H230" s="15"/>
      <c r="J230" s="54"/>
      <c r="K230" s="15"/>
    </row>
    <row r="231" spans="1:11" x14ac:dyDescent="0.2">
      <c r="B231" s="8"/>
      <c r="H231" s="8"/>
      <c r="J231" s="2"/>
      <c r="K231" s="2"/>
    </row>
    <row r="232" spans="1:11" x14ac:dyDescent="0.2">
      <c r="B232" s="8"/>
      <c r="D232" s="8"/>
      <c r="H232" s="8"/>
      <c r="J232" s="8"/>
      <c r="K232" s="2"/>
    </row>
    <row r="233" spans="1:11" x14ac:dyDescent="0.2">
      <c r="B233" s="8"/>
      <c r="D233" s="8"/>
      <c r="H233" s="8"/>
      <c r="J233" s="8"/>
      <c r="K233" s="2"/>
    </row>
    <row r="234" spans="1:11" x14ac:dyDescent="0.2">
      <c r="B234" s="8"/>
      <c r="D234" s="8"/>
      <c r="H234" s="8"/>
      <c r="J234" s="8"/>
      <c r="K234" s="2"/>
    </row>
    <row r="235" spans="1:11" x14ac:dyDescent="0.2">
      <c r="B235" s="8"/>
      <c r="D235" s="8"/>
      <c r="H235" s="8"/>
      <c r="J235" s="8"/>
      <c r="K235" s="2"/>
    </row>
    <row r="236" spans="1:11" x14ac:dyDescent="0.2">
      <c r="B236" s="8"/>
      <c r="D236" s="8"/>
      <c r="H236" s="8"/>
      <c r="J236" s="8"/>
      <c r="K236" s="2"/>
    </row>
    <row r="237" spans="1:11" x14ac:dyDescent="0.2">
      <c r="B237" s="8"/>
      <c r="D237" s="8"/>
      <c r="H237" s="8"/>
      <c r="J237" s="8"/>
      <c r="K237" s="2"/>
    </row>
    <row r="238" spans="1:11" x14ac:dyDescent="0.2">
      <c r="B238" s="8"/>
      <c r="D238" s="8"/>
      <c r="H238" s="8"/>
      <c r="J238" s="8"/>
      <c r="K238" s="2"/>
    </row>
    <row r="239" spans="1:11" x14ac:dyDescent="0.2">
      <c r="B239" s="8"/>
      <c r="D239" s="8"/>
      <c r="H239" s="8"/>
      <c r="J239" s="8"/>
      <c r="K239" s="2"/>
    </row>
    <row r="240" spans="1:11" x14ac:dyDescent="0.2">
      <c r="B240" s="8"/>
      <c r="D240" s="8"/>
      <c r="H240" s="8"/>
      <c r="J240" s="8"/>
      <c r="K240" s="2"/>
    </row>
    <row r="241" spans="2:11" x14ac:dyDescent="0.2">
      <c r="B241" s="8"/>
      <c r="D241" s="8"/>
      <c r="H241" s="8"/>
      <c r="J241" s="8"/>
      <c r="K241" s="2"/>
    </row>
    <row r="242" spans="2:11" x14ac:dyDescent="0.2">
      <c r="B242" s="8"/>
      <c r="D242" s="8"/>
      <c r="H242" s="8"/>
      <c r="J242" s="8"/>
      <c r="K242" s="2"/>
    </row>
    <row r="243" spans="2:11" x14ac:dyDescent="0.2">
      <c r="B243" s="8"/>
      <c r="D243" s="8"/>
      <c r="H243" s="8"/>
      <c r="J243" s="8"/>
      <c r="K243" s="2"/>
    </row>
    <row r="244" spans="2:11" x14ac:dyDescent="0.2">
      <c r="B244" s="8"/>
      <c r="D244" s="8"/>
      <c r="H244" s="8"/>
      <c r="J244" s="8"/>
      <c r="K244" s="2"/>
    </row>
    <row r="245" spans="2:11" x14ac:dyDescent="0.2">
      <c r="B245" s="8"/>
      <c r="D245" s="8"/>
      <c r="H245" s="8"/>
      <c r="J245" s="8"/>
      <c r="K245" s="2"/>
    </row>
    <row r="246" spans="2:11" x14ac:dyDescent="0.2">
      <c r="B246" s="8"/>
      <c r="D246" s="8"/>
      <c r="H246" s="8"/>
      <c r="J246" s="8"/>
      <c r="K246" s="2"/>
    </row>
    <row r="247" spans="2:11" x14ac:dyDescent="0.2">
      <c r="B247" s="8"/>
      <c r="D247" s="8"/>
      <c r="H247" s="8"/>
      <c r="J247" s="8"/>
      <c r="K247" s="2"/>
    </row>
    <row r="248" spans="2:11" x14ac:dyDescent="0.2">
      <c r="B248" s="8"/>
      <c r="D248" s="8"/>
      <c r="H248" s="8"/>
      <c r="J248" s="8"/>
      <c r="K248" s="2"/>
    </row>
    <row r="249" spans="2:11" x14ac:dyDescent="0.2">
      <c r="B249" s="8"/>
      <c r="D249" s="8"/>
      <c r="H249" s="8"/>
      <c r="J249" s="8"/>
      <c r="K249" s="2"/>
    </row>
    <row r="250" spans="2:11" x14ac:dyDescent="0.2">
      <c r="B250" s="8"/>
      <c r="D250" s="8"/>
      <c r="H250" s="8"/>
      <c r="J250" s="8"/>
      <c r="K250" s="2"/>
    </row>
    <row r="251" spans="2:11" x14ac:dyDescent="0.2">
      <c r="B251" s="8"/>
      <c r="D251" s="8"/>
      <c r="H251" s="8"/>
      <c r="J251" s="8"/>
      <c r="K251" s="2"/>
    </row>
    <row r="252" spans="2:11" x14ac:dyDescent="0.2">
      <c r="B252" s="8"/>
      <c r="D252" s="8"/>
      <c r="H252" s="8"/>
    </row>
    <row r="253" spans="2:11" x14ac:dyDescent="0.2">
      <c r="B253" s="8"/>
      <c r="D253" s="8"/>
      <c r="H253" s="8"/>
    </row>
    <row r="254" spans="2:11" x14ac:dyDescent="0.2">
      <c r="B254" s="8"/>
      <c r="D254" s="8"/>
      <c r="H254" s="8"/>
    </row>
    <row r="255" spans="2:11" x14ac:dyDescent="0.2">
      <c r="B255" s="8"/>
      <c r="D255" s="8"/>
      <c r="H255" s="8"/>
    </row>
    <row r="256" spans="2:11" x14ac:dyDescent="0.2">
      <c r="B256" s="8"/>
      <c r="D256" s="8"/>
      <c r="H256" s="8"/>
    </row>
    <row r="257" spans="2:8" x14ac:dyDescent="0.2">
      <c r="B257" s="8"/>
      <c r="D257" s="8"/>
      <c r="H257" s="8"/>
    </row>
    <row r="258" spans="2:8" x14ac:dyDescent="0.2">
      <c r="B258" s="8"/>
      <c r="D258" s="8"/>
      <c r="H258" s="8"/>
    </row>
    <row r="259" spans="2:8" x14ac:dyDescent="0.2">
      <c r="B259" s="8"/>
      <c r="D259" s="8"/>
    </row>
    <row r="260" spans="2:8" x14ac:dyDescent="0.2">
      <c r="B260" s="8"/>
      <c r="D260" s="8"/>
    </row>
    <row r="261" spans="2:8" x14ac:dyDescent="0.2">
      <c r="B261" s="8"/>
      <c r="D261" s="8"/>
    </row>
    <row r="262" spans="2:8" x14ac:dyDescent="0.2">
      <c r="B262" s="8"/>
      <c r="D262" s="8"/>
    </row>
    <row r="263" spans="2:8" x14ac:dyDescent="0.2">
      <c r="B263" s="8"/>
      <c r="D263" s="8"/>
    </row>
    <row r="264" spans="2:8" x14ac:dyDescent="0.2">
      <c r="B264" s="8"/>
      <c r="D264" s="8"/>
    </row>
    <row r="265" spans="2:8" x14ac:dyDescent="0.2">
      <c r="B265" s="8"/>
      <c r="D265" s="8"/>
    </row>
    <row r="266" spans="2:8" x14ac:dyDescent="0.2">
      <c r="B266" s="8"/>
      <c r="D266" s="8"/>
    </row>
    <row r="267" spans="2:8" x14ac:dyDescent="0.2">
      <c r="B267" s="8"/>
      <c r="D267" s="8"/>
    </row>
    <row r="268" spans="2:8" x14ac:dyDescent="0.2">
      <c r="B268" s="8"/>
      <c r="D268" s="8"/>
    </row>
    <row r="269" spans="2:8" x14ac:dyDescent="0.2">
      <c r="B269" s="8"/>
      <c r="D269" s="8"/>
    </row>
    <row r="270" spans="2:8" x14ac:dyDescent="0.2">
      <c r="B270" s="8"/>
      <c r="D270" s="8"/>
    </row>
    <row r="271" spans="2:8" x14ac:dyDescent="0.2">
      <c r="B271" s="8"/>
      <c r="D271" s="8"/>
    </row>
    <row r="272" spans="2:8" x14ac:dyDescent="0.2">
      <c r="B272" s="8"/>
      <c r="D272" s="8"/>
    </row>
    <row r="273" spans="2:4" x14ac:dyDescent="0.2">
      <c r="B273" s="8"/>
      <c r="D273" s="8"/>
    </row>
    <row r="274" spans="2:4" x14ac:dyDescent="0.2">
      <c r="B274" s="8"/>
      <c r="D274" s="8"/>
    </row>
    <row r="275" spans="2:4" x14ac:dyDescent="0.2">
      <c r="B275" s="8"/>
      <c r="D275" s="8"/>
    </row>
    <row r="276" spans="2:4" x14ac:dyDescent="0.2">
      <c r="B276" s="8"/>
      <c r="D276" s="8"/>
    </row>
    <row r="277" spans="2:4" x14ac:dyDescent="0.2">
      <c r="B277" s="8"/>
      <c r="D277" s="8"/>
    </row>
    <row r="278" spans="2:4" x14ac:dyDescent="0.2">
      <c r="B278" s="8"/>
      <c r="D278" s="8"/>
    </row>
    <row r="279" spans="2:4" x14ac:dyDescent="0.2">
      <c r="B279" s="8"/>
      <c r="D279" s="8"/>
    </row>
    <row r="280" spans="2:4" x14ac:dyDescent="0.2">
      <c r="B280" s="8"/>
      <c r="D280" s="8"/>
    </row>
    <row r="281" spans="2:4" x14ac:dyDescent="0.2">
      <c r="B281" s="8"/>
      <c r="D281" s="8"/>
    </row>
    <row r="282" spans="2:4" x14ac:dyDescent="0.2">
      <c r="B282" s="8"/>
      <c r="D282" s="8"/>
    </row>
    <row r="283" spans="2:4" x14ac:dyDescent="0.2">
      <c r="B283" s="8"/>
      <c r="D283" s="8"/>
    </row>
    <row r="284" spans="2:4" x14ac:dyDescent="0.2">
      <c r="B284" s="8"/>
      <c r="D284" s="8"/>
    </row>
    <row r="285" spans="2:4" x14ac:dyDescent="0.2">
      <c r="B285" s="8"/>
      <c r="D285" s="8"/>
    </row>
    <row r="286" spans="2:4" x14ac:dyDescent="0.2">
      <c r="B286" s="8"/>
      <c r="D286" s="8"/>
    </row>
    <row r="287" spans="2:4" x14ac:dyDescent="0.2">
      <c r="B287" s="8"/>
      <c r="D287" s="8"/>
    </row>
    <row r="288" spans="2:4" x14ac:dyDescent="0.2">
      <c r="B288" s="8"/>
      <c r="D288" s="8"/>
    </row>
    <row r="289" spans="2:4" x14ac:dyDescent="0.2">
      <c r="B289" s="8"/>
      <c r="D289" s="8"/>
    </row>
    <row r="290" spans="2:4" x14ac:dyDescent="0.2">
      <c r="B290" s="8"/>
      <c r="D290" s="8"/>
    </row>
    <row r="291" spans="2:4" x14ac:dyDescent="0.2">
      <c r="B291" s="8"/>
      <c r="D291" s="8"/>
    </row>
    <row r="292" spans="2:4" x14ac:dyDescent="0.2">
      <c r="B292" s="8"/>
      <c r="D292" s="8"/>
    </row>
    <row r="293" spans="2:4" x14ac:dyDescent="0.2">
      <c r="B293" s="8"/>
      <c r="D293" s="8"/>
    </row>
    <row r="294" spans="2:4" x14ac:dyDescent="0.2">
      <c r="B294" s="8"/>
      <c r="D294" s="8"/>
    </row>
    <row r="295" spans="2:4" x14ac:dyDescent="0.2">
      <c r="B295" s="8"/>
      <c r="D295" s="8"/>
    </row>
    <row r="296" spans="2:4" x14ac:dyDescent="0.2">
      <c r="B296" s="8"/>
      <c r="D296" s="8"/>
    </row>
    <row r="297" spans="2:4" x14ac:dyDescent="0.2">
      <c r="B297" s="8"/>
      <c r="D297" s="8"/>
    </row>
    <row r="298" spans="2:4" x14ac:dyDescent="0.2">
      <c r="B298" s="8"/>
      <c r="D298" s="8"/>
    </row>
    <row r="299" spans="2:4" x14ac:dyDescent="0.2">
      <c r="B299" s="8"/>
      <c r="D299" s="8"/>
    </row>
    <row r="300" spans="2:4" x14ac:dyDescent="0.2">
      <c r="B300" s="8"/>
      <c r="D300" s="8"/>
    </row>
    <row r="301" spans="2:4" x14ac:dyDescent="0.2">
      <c r="B301" s="8"/>
      <c r="D301" s="8"/>
    </row>
    <row r="302" spans="2:4" x14ac:dyDescent="0.2">
      <c r="B302" s="8"/>
      <c r="D302" s="8"/>
    </row>
    <row r="303" spans="2:4" x14ac:dyDescent="0.2">
      <c r="B303" s="8"/>
      <c r="D303" s="8"/>
    </row>
    <row r="304" spans="2:4" x14ac:dyDescent="0.2">
      <c r="B304" s="8"/>
      <c r="D304" s="8"/>
    </row>
    <row r="305" spans="2:4" x14ac:dyDescent="0.2">
      <c r="B305" s="8"/>
      <c r="D305" s="8"/>
    </row>
    <row r="306" spans="2:4" x14ac:dyDescent="0.2">
      <c r="B306" s="8"/>
      <c r="D306" s="8"/>
    </row>
    <row r="307" spans="2:4" x14ac:dyDescent="0.2">
      <c r="B307" s="8"/>
      <c r="D307" s="8"/>
    </row>
    <row r="308" spans="2:4" x14ac:dyDescent="0.2">
      <c r="B308" s="8"/>
      <c r="D308" s="8"/>
    </row>
    <row r="309" spans="2:4" x14ac:dyDescent="0.2">
      <c r="B309" s="8"/>
      <c r="D309" s="8"/>
    </row>
    <row r="310" spans="2:4" x14ac:dyDescent="0.2">
      <c r="B310" s="8"/>
      <c r="D310" s="8"/>
    </row>
    <row r="311" spans="2:4" x14ac:dyDescent="0.2">
      <c r="B311" s="8"/>
      <c r="D311" s="8"/>
    </row>
    <row r="312" spans="2:4" x14ac:dyDescent="0.2">
      <c r="B312" s="8"/>
      <c r="D312" s="8"/>
    </row>
    <row r="313" spans="2:4" x14ac:dyDescent="0.2">
      <c r="B313" s="8"/>
      <c r="D313" s="8"/>
    </row>
    <row r="314" spans="2:4" x14ac:dyDescent="0.2">
      <c r="B314" s="8"/>
      <c r="D314" s="8"/>
    </row>
    <row r="315" spans="2:4" x14ac:dyDescent="0.2">
      <c r="B315" s="8"/>
      <c r="D315" s="8"/>
    </row>
    <row r="316" spans="2:4" x14ac:dyDescent="0.2">
      <c r="B316" s="8"/>
      <c r="D316" s="8"/>
    </row>
    <row r="317" spans="2:4" x14ac:dyDescent="0.2">
      <c r="B317" s="8"/>
      <c r="D317" s="8"/>
    </row>
    <row r="318" spans="2:4" x14ac:dyDescent="0.2">
      <c r="B318" s="8"/>
      <c r="D318" s="8"/>
    </row>
    <row r="319" spans="2:4" x14ac:dyDescent="0.2">
      <c r="B319" s="8"/>
      <c r="D319" s="8"/>
    </row>
    <row r="320" spans="2:4" x14ac:dyDescent="0.2">
      <c r="B320" s="8"/>
      <c r="D320" s="8"/>
    </row>
    <row r="321" spans="2:4" x14ac:dyDescent="0.2">
      <c r="B321" s="8"/>
      <c r="D321" s="8"/>
    </row>
    <row r="322" spans="2:4" x14ac:dyDescent="0.2">
      <c r="B322" s="8"/>
      <c r="D322" s="8"/>
    </row>
    <row r="323" spans="2:4" x14ac:dyDescent="0.2">
      <c r="B323" s="8"/>
      <c r="D323" s="8"/>
    </row>
    <row r="324" spans="2:4" x14ac:dyDescent="0.2">
      <c r="B324" s="8"/>
      <c r="D324" s="8"/>
    </row>
    <row r="325" spans="2:4" x14ac:dyDescent="0.2">
      <c r="B325" s="8"/>
      <c r="D325" s="8"/>
    </row>
    <row r="326" spans="2:4" x14ac:dyDescent="0.2">
      <c r="B326" s="8"/>
      <c r="D326" s="8"/>
    </row>
    <row r="327" spans="2:4" x14ac:dyDescent="0.2">
      <c r="B327" s="8"/>
      <c r="D327" s="8"/>
    </row>
    <row r="328" spans="2:4" x14ac:dyDescent="0.2">
      <c r="B328" s="8"/>
      <c r="D328" s="8"/>
    </row>
    <row r="329" spans="2:4" x14ac:dyDescent="0.2">
      <c r="B329" s="8"/>
      <c r="D329" s="8"/>
    </row>
    <row r="330" spans="2:4" x14ac:dyDescent="0.2">
      <c r="B330" s="8"/>
      <c r="D330" s="8"/>
    </row>
    <row r="331" spans="2:4" x14ac:dyDescent="0.2">
      <c r="B331" s="8"/>
      <c r="D331" s="8"/>
    </row>
    <row r="332" spans="2:4" x14ac:dyDescent="0.2">
      <c r="B332" s="8"/>
      <c r="D332" s="8"/>
    </row>
    <row r="333" spans="2:4" x14ac:dyDescent="0.2">
      <c r="B333" s="8"/>
      <c r="D333" s="8"/>
    </row>
    <row r="334" spans="2:4" x14ac:dyDescent="0.2">
      <c r="B334" s="8"/>
      <c r="D334" s="8"/>
    </row>
    <row r="335" spans="2:4" x14ac:dyDescent="0.2">
      <c r="B335" s="8"/>
      <c r="D335" s="8"/>
    </row>
    <row r="336" spans="2:4" x14ac:dyDescent="0.2">
      <c r="B336" s="8"/>
      <c r="D336" s="8"/>
    </row>
    <row r="337" spans="2:4" x14ac:dyDescent="0.2">
      <c r="B337" s="8"/>
      <c r="D337" s="8"/>
    </row>
    <row r="338" spans="2:4" x14ac:dyDescent="0.2">
      <c r="B338" s="8"/>
      <c r="D338" s="8"/>
    </row>
    <row r="339" spans="2:4" x14ac:dyDescent="0.2">
      <c r="B339" s="8"/>
      <c r="D339" s="8"/>
    </row>
    <row r="340" spans="2:4" x14ac:dyDescent="0.2">
      <c r="B340" s="8"/>
      <c r="D340" s="8"/>
    </row>
    <row r="341" spans="2:4" x14ac:dyDescent="0.2">
      <c r="B341" s="8"/>
      <c r="D341" s="8"/>
    </row>
    <row r="342" spans="2:4" x14ac:dyDescent="0.2">
      <c r="B342" s="8"/>
      <c r="D342" s="8"/>
    </row>
    <row r="343" spans="2:4" x14ac:dyDescent="0.2">
      <c r="B343" s="8"/>
      <c r="D343" s="8"/>
    </row>
    <row r="344" spans="2:4" x14ac:dyDescent="0.2">
      <c r="B344" s="8"/>
      <c r="D344" s="8"/>
    </row>
    <row r="345" spans="2:4" x14ac:dyDescent="0.2">
      <c r="B345" s="8"/>
      <c r="D345" s="8"/>
    </row>
    <row r="346" spans="2:4" x14ac:dyDescent="0.2">
      <c r="B346" s="8"/>
      <c r="D346" s="8"/>
    </row>
    <row r="347" spans="2:4" x14ac:dyDescent="0.2">
      <c r="B347" s="8"/>
      <c r="D347" s="8"/>
    </row>
    <row r="348" spans="2:4" x14ac:dyDescent="0.2">
      <c r="B348" s="8"/>
      <c r="D348" s="8"/>
    </row>
    <row r="349" spans="2:4" x14ac:dyDescent="0.2">
      <c r="B349" s="8"/>
      <c r="D349" s="8"/>
    </row>
    <row r="350" spans="2:4" x14ac:dyDescent="0.2">
      <c r="B350" s="8"/>
      <c r="D350" s="8"/>
    </row>
    <row r="351" spans="2:4" x14ac:dyDescent="0.2">
      <c r="B351" s="8"/>
      <c r="D351" s="8"/>
    </row>
    <row r="352" spans="2:4" x14ac:dyDescent="0.2">
      <c r="B352" s="8"/>
      <c r="D352" s="8"/>
    </row>
    <row r="353" spans="2:4" x14ac:dyDescent="0.2">
      <c r="B353" s="8"/>
      <c r="D353" s="8"/>
    </row>
    <row r="354" spans="2:4" x14ac:dyDescent="0.2">
      <c r="B354" s="8"/>
      <c r="D354" s="8"/>
    </row>
    <row r="355" spans="2:4" x14ac:dyDescent="0.2">
      <c r="B355" s="8"/>
      <c r="D355" s="8"/>
    </row>
    <row r="356" spans="2:4" x14ac:dyDescent="0.2">
      <c r="B356" s="8"/>
      <c r="D356" s="8"/>
    </row>
    <row r="357" spans="2:4" x14ac:dyDescent="0.2">
      <c r="B357" s="8"/>
      <c r="D357" s="8"/>
    </row>
    <row r="358" spans="2:4" x14ac:dyDescent="0.2">
      <c r="B358" s="8"/>
      <c r="D358" s="8"/>
    </row>
    <row r="359" spans="2:4" x14ac:dyDescent="0.2">
      <c r="B359" s="8"/>
      <c r="D359" s="8"/>
    </row>
    <row r="360" spans="2:4" x14ac:dyDescent="0.2">
      <c r="B360" s="8"/>
    </row>
    <row r="361" spans="2:4" x14ac:dyDescent="0.2">
      <c r="B361" s="8"/>
    </row>
    <row r="362" spans="2:4" x14ac:dyDescent="0.2">
      <c r="B362" s="8"/>
    </row>
    <row r="363" spans="2:4" x14ac:dyDescent="0.2">
      <c r="B363" s="8"/>
    </row>
    <row r="364" spans="2:4" x14ac:dyDescent="0.2">
      <c r="B364" s="8"/>
    </row>
    <row r="365" spans="2:4" x14ac:dyDescent="0.2">
      <c r="B365" s="8"/>
    </row>
    <row r="366" spans="2:4" x14ac:dyDescent="0.2">
      <c r="B366" s="8"/>
    </row>
    <row r="367" spans="2:4" x14ac:dyDescent="0.2">
      <c r="B367" s="8"/>
    </row>
    <row r="368" spans="2:4" x14ac:dyDescent="0.2">
      <c r="B368" s="8"/>
    </row>
    <row r="369" spans="2:2" x14ac:dyDescent="0.2">
      <c r="B369" s="8"/>
    </row>
    <row r="370" spans="2:2" x14ac:dyDescent="0.2">
      <c r="B370" s="8"/>
    </row>
    <row r="371" spans="2:2" x14ac:dyDescent="0.2">
      <c r="B371" s="8"/>
    </row>
    <row r="372" spans="2:2" x14ac:dyDescent="0.2">
      <c r="B372" s="8"/>
    </row>
    <row r="373" spans="2:2" x14ac:dyDescent="0.2">
      <c r="B373" s="8"/>
    </row>
    <row r="374" spans="2:2" x14ac:dyDescent="0.2">
      <c r="B374" s="8"/>
    </row>
    <row r="375" spans="2:2" x14ac:dyDescent="0.2">
      <c r="B375" s="8"/>
    </row>
    <row r="376" spans="2:2" x14ac:dyDescent="0.2">
      <c r="B376" s="8"/>
    </row>
    <row r="377" spans="2:2" x14ac:dyDescent="0.2">
      <c r="B377" s="8"/>
    </row>
    <row r="378" spans="2:2" x14ac:dyDescent="0.2">
      <c r="B378" s="8"/>
    </row>
    <row r="379" spans="2:2" x14ac:dyDescent="0.2">
      <c r="B379" s="8"/>
    </row>
    <row r="380" spans="2:2" x14ac:dyDescent="0.2">
      <c r="B380" s="8"/>
    </row>
    <row r="381" spans="2:2" x14ac:dyDescent="0.2">
      <c r="B381" s="8"/>
    </row>
    <row r="382" spans="2:2" x14ac:dyDescent="0.2">
      <c r="B382" s="8"/>
    </row>
    <row r="383" spans="2:2" x14ac:dyDescent="0.2">
      <c r="B383" s="8"/>
    </row>
    <row r="384" spans="2:2" x14ac:dyDescent="0.2">
      <c r="B384" s="8"/>
    </row>
    <row r="385" spans="2:2" x14ac:dyDescent="0.2">
      <c r="B385" s="8"/>
    </row>
    <row r="386" spans="2:2" x14ac:dyDescent="0.2">
      <c r="B386" s="8"/>
    </row>
    <row r="387" spans="2:2" x14ac:dyDescent="0.2">
      <c r="B387" s="8"/>
    </row>
    <row r="388" spans="2:2" x14ac:dyDescent="0.2">
      <c r="B388" s="8"/>
    </row>
    <row r="389" spans="2:2" x14ac:dyDescent="0.2">
      <c r="B389" s="8"/>
    </row>
    <row r="390" spans="2:2" x14ac:dyDescent="0.2">
      <c r="B390" s="8"/>
    </row>
    <row r="391" spans="2:2" x14ac:dyDescent="0.2">
      <c r="B391" s="8"/>
    </row>
    <row r="392" spans="2:2" x14ac:dyDescent="0.2">
      <c r="B392" s="8"/>
    </row>
  </sheetData>
  <sortState xmlns:xlrd2="http://schemas.microsoft.com/office/spreadsheetml/2017/richdata2" ref="A197:B211">
    <sortCondition ref="B197:B211"/>
  </sortState>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Table 1</vt:lpstr>
      <vt:lpstr>Tables 2 and 3 Raw Data</vt:lpstr>
      <vt:lpstr>Tables 2 and 3 Models</vt:lpstr>
      <vt:lpstr>Table 4</vt:lpstr>
      <vt:lpstr>Table 5</vt:lpstr>
      <vt:lpstr>Fig 4</vt:lpstr>
      <vt:lpstr>Sample Dates</vt:lpstr>
      <vt:lpstr>Precip</vt:lpstr>
      <vt:lpstr>Tides</vt:lpstr>
      <vt:lpstr>Mean Seawater Salinity</vt:lpstr>
      <vt:lpstr>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McKinney, Rick</dc:creator>
  <cp:lastModifiedBy>McKinney, Rick</cp:lastModifiedBy>
  <cp:lastPrinted>2018-06-04T15:39:58Z</cp:lastPrinted>
  <dcterms:created xsi:type="dcterms:W3CDTF">2015-12-15T22:25:56Z</dcterms:created>
  <dcterms:modified xsi:type="dcterms:W3CDTF">2019-12-03T16:33:12Z</dcterms:modified>
</cp:coreProperties>
</file>