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Lab\JDomingo\all papers while at epa\vikram\"/>
    </mc:Choice>
  </mc:AlternateContent>
  <bookViews>
    <workbookView xWindow="0" yWindow="0" windowWidth="19170" windowHeight="12360"/>
  </bookViews>
  <sheets>
    <sheet name="qPCR" sheetId="4" r:id="rId1"/>
    <sheet name="sour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G6" i="5"/>
  <c r="J5" i="5"/>
  <c r="G5" i="5"/>
  <c r="L5" i="5" s="1"/>
  <c r="J4" i="5"/>
  <c r="G4" i="5"/>
  <c r="K4" i="5" s="1"/>
  <c r="J3" i="5"/>
  <c r="G3" i="5"/>
  <c r="J2" i="5"/>
  <c r="G2" i="5"/>
  <c r="L2" i="5" s="1"/>
  <c r="M43" i="4"/>
  <c r="P43" i="4" s="1"/>
  <c r="J43" i="4"/>
  <c r="L43" i="4" s="1"/>
  <c r="I43" i="4"/>
  <c r="J42" i="4"/>
  <c r="I42" i="4"/>
  <c r="J41" i="4"/>
  <c r="I41" i="4"/>
  <c r="J40" i="4"/>
  <c r="I40" i="4"/>
  <c r="M39" i="4"/>
  <c r="S43" i="4" s="1"/>
  <c r="J39" i="4"/>
  <c r="L39" i="4" s="1"/>
  <c r="I39" i="4"/>
  <c r="J38" i="4"/>
  <c r="I38" i="4"/>
  <c r="J37" i="4"/>
  <c r="I37" i="4"/>
  <c r="J36" i="4"/>
  <c r="I36" i="4"/>
  <c r="M35" i="4"/>
  <c r="J35" i="4"/>
  <c r="I35" i="4"/>
  <c r="J34" i="4"/>
  <c r="I34" i="4"/>
  <c r="J33" i="4"/>
  <c r="I33" i="4"/>
  <c r="J32" i="4"/>
  <c r="I32" i="4"/>
  <c r="M31" i="4"/>
  <c r="S35" i="4" s="1"/>
  <c r="J31" i="4"/>
  <c r="L31" i="4" s="1"/>
  <c r="I31" i="4"/>
  <c r="K31" i="4" s="1"/>
  <c r="J30" i="4"/>
  <c r="I30" i="4"/>
  <c r="J29" i="4"/>
  <c r="I29" i="4"/>
  <c r="J28" i="4"/>
  <c r="I28" i="4"/>
  <c r="M27" i="4"/>
  <c r="P27" i="4" s="1"/>
  <c r="L27" i="4"/>
  <c r="J27" i="4"/>
  <c r="I27" i="4"/>
  <c r="J26" i="4"/>
  <c r="I26" i="4"/>
  <c r="J25" i="4"/>
  <c r="I25" i="4"/>
  <c r="J24" i="4"/>
  <c r="I24" i="4"/>
  <c r="M23" i="4"/>
  <c r="J23" i="4"/>
  <c r="I23" i="4"/>
  <c r="J22" i="4"/>
  <c r="I22" i="4"/>
  <c r="J21" i="4"/>
  <c r="I21" i="4"/>
  <c r="J20" i="4"/>
  <c r="I20" i="4"/>
  <c r="M19" i="4"/>
  <c r="J19" i="4"/>
  <c r="I19" i="4"/>
  <c r="J18" i="4"/>
  <c r="I18" i="4"/>
  <c r="J17" i="4"/>
  <c r="I17" i="4"/>
  <c r="J16" i="4"/>
  <c r="I16" i="4"/>
  <c r="M15" i="4"/>
  <c r="S19" i="4" s="1"/>
  <c r="J15" i="4"/>
  <c r="I15" i="4"/>
  <c r="J14" i="4"/>
  <c r="I14" i="4"/>
  <c r="W13" i="4"/>
  <c r="J13" i="4"/>
  <c r="I13" i="4"/>
  <c r="W12" i="4"/>
  <c r="J12" i="4"/>
  <c r="I12" i="4"/>
  <c r="W11" i="4"/>
  <c r="M11" i="4"/>
  <c r="J11" i="4"/>
  <c r="L11" i="4" s="1"/>
  <c r="I11" i="4"/>
  <c r="Z10" i="4"/>
  <c r="W10" i="4"/>
  <c r="J10" i="4"/>
  <c r="I10" i="4"/>
  <c r="W9" i="4"/>
  <c r="J9" i="4"/>
  <c r="I9" i="4"/>
  <c r="J8" i="4"/>
  <c r="I8" i="4"/>
  <c r="M7" i="4"/>
  <c r="J7" i="4"/>
  <c r="I7" i="4"/>
  <c r="AD6" i="4"/>
  <c r="W6" i="4"/>
  <c r="J6" i="4"/>
  <c r="I6" i="4"/>
  <c r="AD5" i="4"/>
  <c r="W5" i="4"/>
  <c r="J5" i="4"/>
  <c r="I5" i="4"/>
  <c r="AD4" i="4"/>
  <c r="W4" i="4"/>
  <c r="J4" i="4"/>
  <c r="I4" i="4"/>
  <c r="AD3" i="4"/>
  <c r="Z3" i="4"/>
  <c r="W3" i="4"/>
  <c r="W2" i="4"/>
  <c r="K27" i="4" l="1"/>
  <c r="K11" i="4"/>
  <c r="K43" i="4"/>
  <c r="L15" i="4"/>
  <c r="K35" i="4"/>
  <c r="N35" i="4" s="1"/>
  <c r="L35" i="4"/>
  <c r="O35" i="4" s="1"/>
  <c r="L19" i="4"/>
  <c r="P35" i="4"/>
  <c r="K7" i="4"/>
  <c r="L7" i="4"/>
  <c r="S11" i="4"/>
  <c r="K23" i="4"/>
  <c r="K39" i="4"/>
  <c r="L23" i="4"/>
  <c r="S27" i="4"/>
  <c r="P19" i="4"/>
  <c r="L6" i="5"/>
  <c r="K15" i="4"/>
  <c r="Q19" i="4" s="1"/>
  <c r="K19" i="4"/>
  <c r="L3" i="5"/>
  <c r="K3" i="5"/>
  <c r="L4" i="5"/>
  <c r="K5" i="5"/>
  <c r="K2" i="5"/>
  <c r="K6" i="5"/>
  <c r="Q43" i="4"/>
  <c r="N43" i="4"/>
  <c r="R11" i="4"/>
  <c r="O11" i="4"/>
  <c r="R43" i="4"/>
  <c r="R27" i="4"/>
  <c r="O27" i="4"/>
  <c r="Q11" i="4"/>
  <c r="N11" i="4"/>
  <c r="N19" i="4"/>
  <c r="O19" i="4"/>
  <c r="R19" i="4"/>
  <c r="Q27" i="4"/>
  <c r="N27" i="4"/>
  <c r="R35" i="4"/>
  <c r="Q35" i="4"/>
  <c r="P11" i="4"/>
  <c r="O43" i="4"/>
</calcChain>
</file>

<file path=xl/sharedStrings.xml><?xml version="1.0" encoding="utf-8"?>
<sst xmlns="http://schemas.openxmlformats.org/spreadsheetml/2006/main" count="72" uniqueCount="33">
  <si>
    <t>amoA</t>
  </si>
  <si>
    <t>AOB</t>
  </si>
  <si>
    <t>hao</t>
  </si>
  <si>
    <t>AOB16S</t>
  </si>
  <si>
    <t>amoA/AOB</t>
  </si>
  <si>
    <t>hao/AOB</t>
  </si>
  <si>
    <t>Control</t>
  </si>
  <si>
    <t>Sample ID</t>
  </si>
  <si>
    <t>Sample description</t>
  </si>
  <si>
    <t>Conc. (mg/L)</t>
  </si>
  <si>
    <t>cDNA</t>
  </si>
  <si>
    <t>DNA</t>
  </si>
  <si>
    <t>cDNA/DNA</t>
  </si>
  <si>
    <t>C1</t>
  </si>
  <si>
    <t>C2</t>
  </si>
  <si>
    <t>T1</t>
  </si>
  <si>
    <t>T2</t>
  </si>
  <si>
    <t>C1*</t>
  </si>
  <si>
    <t>C2*</t>
  </si>
  <si>
    <t>T1*</t>
  </si>
  <si>
    <t>T2*</t>
  </si>
  <si>
    <t>Rel sOUR</t>
  </si>
  <si>
    <t>std dev</t>
  </si>
  <si>
    <t>Date</t>
  </si>
  <si>
    <t>Total CN- (mg/L)</t>
  </si>
  <si>
    <t>Eff. NH4-N (mg/L)</t>
  </si>
  <si>
    <t>tCOD (mg/L)</t>
  </si>
  <si>
    <t>Blank (1)</t>
  </si>
  <si>
    <t>Treated (1)</t>
  </si>
  <si>
    <t>Blank (2)</t>
  </si>
  <si>
    <t>Treated (2)</t>
  </si>
  <si>
    <t>Ave. Inhibition</t>
  </si>
  <si>
    <t>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</si>
</sst>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2" fillId="0" borderId="0" xfId="1"/>
    <xf numFmtId="14" fontId="2" fillId="0" borderId="0" xfId="1" applyNumberFormat="1"/>
    <xf numFmtId="4" fontId="2" fillId="0" borderId="0" xfId="1" applyNumberFormat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amoA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qPCR!$W$2:$W$6</c15:sqref>
                    </c15:fullRef>
                  </c:ext>
                </c:extLst>
                <c:f>qPCR!$W$3:$W$6</c:f>
                <c:numCache>
                  <c:formatCode>General</c:formatCode>
                  <c:ptCount val="4"/>
                  <c:pt idx="0">
                    <c:v>0.16487770144235817</c:v>
                  </c:pt>
                  <c:pt idx="1">
                    <c:v>0.22533543427688338</c:v>
                  </c:pt>
                  <c:pt idx="2">
                    <c:v>0.13583359183102411</c:v>
                  </c:pt>
                  <c:pt idx="3">
                    <c:v>3.2586616193299972E-2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qPCR!$W$2:$W$6</c15:sqref>
                    </c15:fullRef>
                  </c:ext>
                </c:extLst>
                <c:f>qPCR!$W$3:$W$6</c:f>
                <c:numCache>
                  <c:formatCode>General</c:formatCode>
                  <c:ptCount val="4"/>
                  <c:pt idx="0">
                    <c:v>0.16487770144235817</c:v>
                  </c:pt>
                  <c:pt idx="1">
                    <c:v>0.22533543427688338</c:v>
                  </c:pt>
                  <c:pt idx="2">
                    <c:v>0.13583359183102411</c:v>
                  </c:pt>
                  <c:pt idx="3">
                    <c:v>3.2586616193299972E-2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qPCR!$T$9:$T$13</c15:sqref>
                  </c15:fullRef>
                </c:ext>
              </c:extLst>
              <c:f>qPCR!$T$10:$T$13</c:f>
              <c:strCache>
                <c:ptCount val="4"/>
                <c:pt idx="0">
                  <c:v>0.03</c:v>
                </c:pt>
                <c:pt idx="1">
                  <c:v>0.06</c:v>
                </c:pt>
                <c:pt idx="2">
                  <c:v>0.1</c:v>
                </c:pt>
                <c:pt idx="3">
                  <c:v>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qPCR!$U$2:$U$6</c15:sqref>
                  </c15:fullRef>
                </c:ext>
              </c:extLst>
              <c:f>qPCR!$U$3:$U$6</c:f>
              <c:numCache>
                <c:formatCode>General</c:formatCode>
                <c:ptCount val="4"/>
                <c:pt idx="0">
                  <c:v>0.86096743933768871</c:v>
                </c:pt>
                <c:pt idx="1">
                  <c:v>0.8867308380736495</c:v>
                </c:pt>
                <c:pt idx="2">
                  <c:v>0.68699047778262567</c:v>
                </c:pt>
                <c:pt idx="3">
                  <c:v>0.26045313102895223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7-4A67-BBD1-0F4DD8777709}"/>
            </c:ext>
          </c:extLst>
        </c:ser>
        <c:ser>
          <c:idx val="1"/>
          <c:order val="1"/>
          <c:tx>
            <c:v>hao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qPCR!$W$9:$W$13</c15:sqref>
                    </c15:fullRef>
                  </c:ext>
                </c:extLst>
                <c:f>qPCR!$W$10:$W$13</c:f>
                <c:numCache>
                  <c:formatCode>General</c:formatCode>
                  <c:ptCount val="4"/>
                  <c:pt idx="0">
                    <c:v>7.5404394795257609E-2</c:v>
                  </c:pt>
                  <c:pt idx="1">
                    <c:v>9.96602040531267E-2</c:v>
                  </c:pt>
                  <c:pt idx="2">
                    <c:v>7.8747976897155167E-2</c:v>
                  </c:pt>
                  <c:pt idx="3">
                    <c:v>0.11250661433857831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qPCR!$W$9:$W$13</c15:sqref>
                    </c15:fullRef>
                  </c:ext>
                </c:extLst>
                <c:f>qPCR!$W$10:$W$13</c:f>
                <c:numCache>
                  <c:formatCode>General</c:formatCode>
                  <c:ptCount val="4"/>
                  <c:pt idx="0">
                    <c:v>7.5404394795257609E-2</c:v>
                  </c:pt>
                  <c:pt idx="1">
                    <c:v>9.96602040531267E-2</c:v>
                  </c:pt>
                  <c:pt idx="2">
                    <c:v>7.8747976897155167E-2</c:v>
                  </c:pt>
                  <c:pt idx="3">
                    <c:v>0.11250661433857831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qPCR!$T$9:$T$13</c15:sqref>
                  </c15:fullRef>
                </c:ext>
              </c:extLst>
              <c:f>qPCR!$T$10:$T$13</c:f>
              <c:strCache>
                <c:ptCount val="4"/>
                <c:pt idx="0">
                  <c:v>0.03</c:v>
                </c:pt>
                <c:pt idx="1">
                  <c:v>0.06</c:v>
                </c:pt>
                <c:pt idx="2">
                  <c:v>0.1</c:v>
                </c:pt>
                <c:pt idx="3">
                  <c:v>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qPCR!$U$9:$U$13</c15:sqref>
                  </c15:fullRef>
                </c:ext>
              </c:extLst>
              <c:f>qPCR!$U$10:$U$13</c:f>
              <c:numCache>
                <c:formatCode>General</c:formatCode>
                <c:ptCount val="4"/>
                <c:pt idx="0">
                  <c:v>0.68234727746757495</c:v>
                </c:pt>
                <c:pt idx="1">
                  <c:v>0.53308517462564575</c:v>
                </c:pt>
                <c:pt idx="2">
                  <c:v>0.29643953050441213</c:v>
                </c:pt>
                <c:pt idx="3">
                  <c:v>0.23735286790142895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7-4A67-BBD1-0F4DD8777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347128"/>
        <c:axId val="532349872"/>
      </c:barChart>
      <c:catAx>
        <c:axId val="532347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CN-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49872"/>
        <c:crosses val="autoZero"/>
        <c:auto val="1"/>
        <c:lblAlgn val="ctr"/>
        <c:lblOffset val="100"/>
        <c:noMultiLvlLbl val="0"/>
      </c:catAx>
      <c:valAx>
        <c:axId val="53234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gene expression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4712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sour!$C$8</c:f>
              <c:strCache>
                <c:ptCount val="1"/>
                <c:pt idx="0">
                  <c:v>Rel sOUR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sour!$D$9:$D$12</c:f>
                <c:numCache>
                  <c:formatCode>General</c:formatCode>
                  <c:ptCount val="4"/>
                  <c:pt idx="0">
                    <c:v>1.0988229268974392E-2</c:v>
                  </c:pt>
                  <c:pt idx="1">
                    <c:v>1.6616199573113489E-2</c:v>
                  </c:pt>
                  <c:pt idx="2">
                    <c:v>8.3316922011019409E-2</c:v>
                  </c:pt>
                  <c:pt idx="3">
                    <c:v>1.300579682245801E-2</c:v>
                  </c:pt>
                </c:numCache>
              </c:numRef>
            </c:plus>
            <c:minus>
              <c:numRef>
                <c:f>sour!$D$9:$D$12</c:f>
                <c:numCache>
                  <c:formatCode>General</c:formatCode>
                  <c:ptCount val="4"/>
                  <c:pt idx="0">
                    <c:v>1.0988229268974392E-2</c:v>
                  </c:pt>
                  <c:pt idx="1">
                    <c:v>1.6616199573113489E-2</c:v>
                  </c:pt>
                  <c:pt idx="2">
                    <c:v>8.3316922011019409E-2</c:v>
                  </c:pt>
                  <c:pt idx="3">
                    <c:v>1.300579682245801E-2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sour!$B$9:$B$12</c:f>
              <c:numCache>
                <c:formatCode>General</c:formatCode>
                <c:ptCount val="4"/>
                <c:pt idx="0">
                  <c:v>0.03</c:v>
                </c:pt>
                <c:pt idx="1">
                  <c:v>0.06</c:v>
                </c:pt>
                <c:pt idx="2">
                  <c:v>0.1</c:v>
                </c:pt>
                <c:pt idx="3">
                  <c:v>1</c:v>
                </c:pt>
              </c:numCache>
            </c:numRef>
          </c:cat>
          <c:val>
            <c:numRef>
              <c:f>sour!$C$9:$C$12</c:f>
              <c:numCache>
                <c:formatCode>General</c:formatCode>
                <c:ptCount val="4"/>
                <c:pt idx="0">
                  <c:v>0.94135003361688574</c:v>
                </c:pt>
                <c:pt idx="1">
                  <c:v>0.82711840712580886</c:v>
                </c:pt>
                <c:pt idx="2">
                  <c:v>0.36522934756323622</c:v>
                </c:pt>
                <c:pt idx="3">
                  <c:v>8.0274498883872281E-2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B-43D0-B7C5-F1E4DAEEC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292456"/>
        <c:axId val="529867016"/>
      </c:barChart>
      <c:catAx>
        <c:axId val="43529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CN-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867016"/>
        <c:crosses val="autoZero"/>
        <c:auto val="1"/>
        <c:lblAlgn val="ctr"/>
        <c:lblOffset val="100"/>
        <c:noMultiLvlLbl val="0"/>
      </c:catAx>
      <c:valAx>
        <c:axId val="52986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SOUR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292456"/>
        <c:crosses val="autoZero"/>
        <c:crossBetween val="between"/>
        <c:minorUnit val="0.2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342900</xdr:colOff>
      <xdr:row>29</xdr:row>
      <xdr:rowOff>63500</xdr:rowOff>
    </xdr:from>
    <xdr:to>
      <xdr:col>27</xdr:col>
      <xdr:colOff>243684</xdr:colOff>
      <xdr:row>43</xdr:row>
      <xdr:rowOff>22321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7</xdr:col>
      <xdr:colOff>381000</xdr:colOff>
      <xdr:row>29</xdr:row>
      <xdr:rowOff>169545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zoomScale="75" zoomScaleNormal="75" workbookViewId="0">
      <selection activeCell="U3" sqref="U3"/>
    </sheetView>
  </sheetViews>
  <sheetFormatPr defaultRowHeight="15.75" x14ac:dyDescent="0.25"/>
  <cols>
    <col min="1" max="1" width="9.140625" style="1"/>
    <col min="2" max="2" width="11.5703125" style="1" customWidth="1"/>
    <col min="3" max="7" width="9.140625" style="1"/>
    <col min="8" max="8" width="12.42578125" style="1" customWidth="1"/>
    <col min="9" max="16384" width="9.140625" style="1"/>
  </cols>
  <sheetData>
    <row r="1" spans="1:30" x14ac:dyDescent="0.25">
      <c r="U1" s="1" t="s">
        <v>0</v>
      </c>
      <c r="AA1" s="1" t="s">
        <v>1</v>
      </c>
    </row>
    <row r="2" spans="1:30" x14ac:dyDescent="0.25">
      <c r="F2" s="1" t="s">
        <v>0</v>
      </c>
      <c r="G2" s="1" t="s">
        <v>2</v>
      </c>
      <c r="H2" s="1" t="s">
        <v>3</v>
      </c>
      <c r="I2" s="1" t="s">
        <v>4</v>
      </c>
      <c r="J2" s="1" t="s">
        <v>5</v>
      </c>
      <c r="T2" s="1" t="s">
        <v>6</v>
      </c>
      <c r="U2" s="1">
        <v>1</v>
      </c>
      <c r="V2" s="1">
        <v>0</v>
      </c>
      <c r="W2" s="1">
        <f>V2/2</f>
        <v>0</v>
      </c>
    </row>
    <row r="3" spans="1:30" x14ac:dyDescent="0.25">
      <c r="A3" s="1" t="s">
        <v>7</v>
      </c>
      <c r="B3" s="1" t="s">
        <v>8</v>
      </c>
      <c r="D3" s="1" t="s">
        <v>9</v>
      </c>
      <c r="F3" s="1" t="s">
        <v>10</v>
      </c>
      <c r="G3" s="1" t="s">
        <v>10</v>
      </c>
      <c r="H3" s="1" t="s">
        <v>11</v>
      </c>
      <c r="I3" s="1" t="s">
        <v>12</v>
      </c>
      <c r="J3" s="1" t="s">
        <v>12</v>
      </c>
      <c r="T3" s="1">
        <v>0.03</v>
      </c>
      <c r="U3" s="1">
        <v>0.86096743933768871</v>
      </c>
      <c r="V3" s="1">
        <v>0.32975540288471633</v>
      </c>
      <c r="W3" s="1">
        <f t="shared" ref="W3:W13" si="0">V3/2</f>
        <v>0.16487770144235817</v>
      </c>
      <c r="Y3" s="1">
        <v>0.94135003361688574</v>
      </c>
      <c r="Z3" s="1">
        <f>CORREL(U3:U6,Y3:Y6)</f>
        <v>0.92811713049219846</v>
      </c>
      <c r="AA3" s="1">
        <v>0.03</v>
      </c>
      <c r="AB3" s="1">
        <v>0.76327571348449419</v>
      </c>
      <c r="AC3" s="1">
        <v>0.4934622735092099</v>
      </c>
      <c r="AD3" s="1">
        <f>AC3/2</f>
        <v>0.24673113675460495</v>
      </c>
    </row>
    <row r="4" spans="1:30" x14ac:dyDescent="0.25">
      <c r="A4" s="1">
        <v>1</v>
      </c>
      <c r="B4" s="2">
        <v>41868</v>
      </c>
      <c r="C4" s="1" t="s">
        <v>13</v>
      </c>
      <c r="D4" s="1">
        <v>1</v>
      </c>
      <c r="F4" s="1">
        <v>434.51156616210938</v>
      </c>
      <c r="G4" s="1">
        <v>852.38897705078125</v>
      </c>
      <c r="H4" s="3">
        <v>366985.03100000002</v>
      </c>
      <c r="I4" s="1">
        <f>F4/H4</f>
        <v>1.1840035136531477E-3</v>
      </c>
      <c r="J4" s="1">
        <f>G4/H4</f>
        <v>2.3226805047827175E-3</v>
      </c>
      <c r="T4" s="1">
        <v>0.06</v>
      </c>
      <c r="U4" s="1">
        <v>0.8867308380736495</v>
      </c>
      <c r="V4" s="1">
        <v>0.45067086855376676</v>
      </c>
      <c r="W4" s="1">
        <f t="shared" si="0"/>
        <v>0.22533543427688338</v>
      </c>
      <c r="Y4" s="1">
        <v>0.82711840712580886</v>
      </c>
      <c r="AA4" s="1">
        <v>0.06</v>
      </c>
      <c r="AB4" s="1">
        <v>1.0423422082876743</v>
      </c>
      <c r="AC4" s="1">
        <v>0.20524313950723697</v>
      </c>
      <c r="AD4" s="1">
        <f t="shared" ref="AD4:AD6" si="1">AC4/2</f>
        <v>0.10262156975361848</v>
      </c>
    </row>
    <row r="5" spans="1:30" x14ac:dyDescent="0.25">
      <c r="A5" s="1">
        <v>2</v>
      </c>
      <c r="B5" s="2">
        <v>41868</v>
      </c>
      <c r="C5" s="1" t="s">
        <v>14</v>
      </c>
      <c r="D5" s="1">
        <v>1</v>
      </c>
      <c r="F5" s="1">
        <v>628.18017578125</v>
      </c>
      <c r="G5" s="1">
        <v>1950.249755859375</v>
      </c>
      <c r="H5" s="3">
        <v>922495.75</v>
      </c>
      <c r="I5" s="1">
        <f t="shared" ref="I5:I43" si="2">F5/H5</f>
        <v>6.8095725728953217E-4</v>
      </c>
      <c r="J5" s="1">
        <f t="shared" ref="J5:J43" si="3">G5/H5</f>
        <v>2.1141016160338678E-3</v>
      </c>
      <c r="T5" s="1">
        <v>0.1</v>
      </c>
      <c r="U5" s="1">
        <v>0.68699047778262567</v>
      </c>
      <c r="V5" s="1">
        <v>0.27166718366204823</v>
      </c>
      <c r="W5" s="1">
        <f t="shared" si="0"/>
        <v>0.13583359183102411</v>
      </c>
      <c r="Y5" s="1">
        <v>0.36522934756323622</v>
      </c>
      <c r="AA5" s="1">
        <v>0.1</v>
      </c>
      <c r="AB5" s="1">
        <v>1.3520380013705737</v>
      </c>
      <c r="AC5" s="1">
        <v>0.98435421245212451</v>
      </c>
      <c r="AD5" s="1">
        <f t="shared" si="1"/>
        <v>0.49217710622606226</v>
      </c>
    </row>
    <row r="6" spans="1:30" x14ac:dyDescent="0.25">
      <c r="A6" s="1">
        <v>3</v>
      </c>
      <c r="B6" s="2">
        <v>41868</v>
      </c>
      <c r="C6" s="1" t="s">
        <v>15</v>
      </c>
      <c r="D6" s="1">
        <v>1</v>
      </c>
      <c r="F6" s="1">
        <v>603.4468994140625</v>
      </c>
      <c r="G6" s="1">
        <v>985.979248046875</v>
      </c>
      <c r="H6" s="3">
        <v>181359.18799999999</v>
      </c>
      <c r="I6" s="1">
        <f t="shared" si="2"/>
        <v>3.32735774828272E-3</v>
      </c>
      <c r="J6" s="1">
        <f t="shared" si="3"/>
        <v>5.4366104023738518E-3</v>
      </c>
      <c r="T6" s="1">
        <v>1</v>
      </c>
      <c r="U6" s="1">
        <v>0.26045313102895223</v>
      </c>
      <c r="V6" s="1">
        <v>6.5173232386599944E-2</v>
      </c>
      <c r="W6" s="1">
        <f t="shared" si="0"/>
        <v>3.2586616193299972E-2</v>
      </c>
      <c r="Y6" s="1">
        <v>8.0274498883872281E-2</v>
      </c>
      <c r="AA6" s="1">
        <v>1</v>
      </c>
      <c r="AB6" s="1">
        <v>0.84929595844940331</v>
      </c>
      <c r="AC6" s="1">
        <v>4.4076486145738371E-2</v>
      </c>
      <c r="AD6" s="1">
        <f t="shared" si="1"/>
        <v>2.2038243072869185E-2</v>
      </c>
    </row>
    <row r="7" spans="1:30" x14ac:dyDescent="0.25">
      <c r="A7" s="1">
        <v>4</v>
      </c>
      <c r="B7" s="2">
        <v>41868</v>
      </c>
      <c r="C7" s="1" t="s">
        <v>16</v>
      </c>
      <c r="D7" s="1">
        <v>1</v>
      </c>
      <c r="F7" s="1">
        <v>538.32818603515625</v>
      </c>
      <c r="G7" s="1">
        <v>1626.72900390625</v>
      </c>
      <c r="H7" s="3">
        <v>754720.68799999997</v>
      </c>
      <c r="I7" s="1">
        <f t="shared" si="2"/>
        <v>7.1328134314393706E-4</v>
      </c>
      <c r="J7" s="1">
        <f t="shared" si="3"/>
        <v>2.1554053436868953E-3</v>
      </c>
      <c r="K7" s="1">
        <f>I7/I6</f>
        <v>0.21436869645654066</v>
      </c>
      <c r="L7" s="1">
        <f>J7/J6</f>
        <v>0.39646124775572572</v>
      </c>
      <c r="M7" s="1">
        <f>H7/H5</f>
        <v>0.8181291762048768</v>
      </c>
    </row>
    <row r="8" spans="1:30" x14ac:dyDescent="0.25">
      <c r="A8" s="1">
        <v>5</v>
      </c>
      <c r="B8" s="2">
        <v>41868</v>
      </c>
      <c r="C8" s="1" t="s">
        <v>17</v>
      </c>
      <c r="D8" s="1">
        <v>1</v>
      </c>
      <c r="F8" s="1">
        <v>389.0660400390625</v>
      </c>
      <c r="G8" s="1">
        <v>939.1439208984375</v>
      </c>
      <c r="H8" s="3">
        <v>403628.125</v>
      </c>
      <c r="I8" s="1">
        <f t="shared" si="2"/>
        <v>9.6392202609533832E-4</v>
      </c>
      <c r="J8" s="1">
        <f t="shared" si="3"/>
        <v>2.3267554036241591E-3</v>
      </c>
      <c r="U8" s="1" t="s">
        <v>2</v>
      </c>
    </row>
    <row r="9" spans="1:30" x14ac:dyDescent="0.25">
      <c r="A9" s="1">
        <v>6</v>
      </c>
      <c r="B9" s="2">
        <v>41868</v>
      </c>
      <c r="C9" s="1" t="s">
        <v>18</v>
      </c>
      <c r="D9" s="1">
        <v>1</v>
      </c>
      <c r="F9" s="1">
        <v>554.385986328125</v>
      </c>
      <c r="G9" s="1">
        <v>1538.5245361328125</v>
      </c>
      <c r="H9" s="3">
        <v>741850.81299999997</v>
      </c>
      <c r="I9" s="1">
        <f t="shared" si="2"/>
        <v>7.4730117782876248E-4</v>
      </c>
      <c r="J9" s="1">
        <f t="shared" si="3"/>
        <v>2.0739001820475359E-3</v>
      </c>
      <c r="T9" s="1" t="s">
        <v>6</v>
      </c>
      <c r="U9" s="1">
        <v>1</v>
      </c>
      <c r="V9" s="1">
        <v>0</v>
      </c>
      <c r="W9" s="1">
        <f t="shared" si="0"/>
        <v>0</v>
      </c>
    </row>
    <row r="10" spans="1:30" x14ac:dyDescent="0.25">
      <c r="A10" s="1">
        <v>7</v>
      </c>
      <c r="B10" s="2">
        <v>41868</v>
      </c>
      <c r="C10" s="1" t="s">
        <v>19</v>
      </c>
      <c r="D10" s="1">
        <v>1</v>
      </c>
      <c r="F10" s="1">
        <v>333.87869262695313</v>
      </c>
      <c r="G10" s="1">
        <v>1411.102783203125</v>
      </c>
      <c r="H10" s="3">
        <v>263966.53100000002</v>
      </c>
      <c r="I10" s="1">
        <f t="shared" si="2"/>
        <v>1.264852371102127E-3</v>
      </c>
      <c r="J10" s="1">
        <f t="shared" si="3"/>
        <v>5.3457640173447778E-3</v>
      </c>
      <c r="T10" s="1">
        <v>0.03</v>
      </c>
      <c r="U10" s="1">
        <v>0.68234727746757495</v>
      </c>
      <c r="V10" s="1">
        <v>0.15080878959051522</v>
      </c>
      <c r="W10" s="1">
        <f t="shared" si="0"/>
        <v>7.5404394795257609E-2</v>
      </c>
      <c r="Y10" s="1">
        <v>0.94135003361688574</v>
      </c>
      <c r="Z10" s="1">
        <f>CORREL(U10:U13,Y10:Y13)</f>
        <v>0.96921041690701382</v>
      </c>
    </row>
    <row r="11" spans="1:30" x14ac:dyDescent="0.25">
      <c r="A11" s="1">
        <v>8</v>
      </c>
      <c r="B11" s="2">
        <v>41868</v>
      </c>
      <c r="C11" s="1" t="s">
        <v>20</v>
      </c>
      <c r="D11" s="1">
        <v>1</v>
      </c>
      <c r="F11" s="1">
        <v>253.25096130371094</v>
      </c>
      <c r="G11" s="1">
        <v>273.20654296875</v>
      </c>
      <c r="H11" s="3">
        <v>653172</v>
      </c>
      <c r="I11" s="1">
        <f t="shared" si="2"/>
        <v>3.8772476668275883E-4</v>
      </c>
      <c r="J11" s="1">
        <f t="shared" si="3"/>
        <v>4.182765687579229E-4</v>
      </c>
      <c r="K11" s="1">
        <f>I11/I10</f>
        <v>0.3065375656013638</v>
      </c>
      <c r="L11" s="1">
        <f t="shared" ref="L11" si="4">J11/J10</f>
        <v>7.8244488047132202E-2</v>
      </c>
      <c r="M11" s="1">
        <f>H11/H9</f>
        <v>0.88046274069392982</v>
      </c>
      <c r="N11" s="1">
        <f>AVERAGE(K7,K11)</f>
        <v>0.26045313102895223</v>
      </c>
      <c r="O11" s="1">
        <f>AVERAGE(L7,L11)</f>
        <v>0.23735286790142895</v>
      </c>
      <c r="P11" s="1">
        <f>AVERAGE(M7,M11)</f>
        <v>0.84929595844940331</v>
      </c>
      <c r="Q11" s="1">
        <f>STDEV(K7,K11)</f>
        <v>6.5173232386599944E-2</v>
      </c>
      <c r="R11" s="1">
        <f>STDEV(L7,L11)</f>
        <v>0.22501322867715662</v>
      </c>
      <c r="S11" s="1">
        <f>STDEV(M7,M11)</f>
        <v>4.4076486145738371E-2</v>
      </c>
      <c r="T11" s="1">
        <v>0.06</v>
      </c>
      <c r="U11" s="1">
        <v>0.53308517462564575</v>
      </c>
      <c r="V11" s="1">
        <v>0.1993204081062534</v>
      </c>
      <c r="W11" s="1">
        <f t="shared" si="0"/>
        <v>9.96602040531267E-2</v>
      </c>
      <c r="Y11" s="1">
        <v>0.82711840712580886</v>
      </c>
    </row>
    <row r="12" spans="1:30" x14ac:dyDescent="0.25">
      <c r="A12" s="1">
        <v>9</v>
      </c>
      <c r="B12" s="2">
        <v>41869</v>
      </c>
      <c r="C12" s="1" t="s">
        <v>13</v>
      </c>
      <c r="D12" s="1">
        <v>0.01</v>
      </c>
      <c r="F12" s="1">
        <v>391.5821533203125</v>
      </c>
      <c r="G12" s="1">
        <v>353.41522216796875</v>
      </c>
      <c r="H12" s="3">
        <v>395602.06300000002</v>
      </c>
      <c r="I12" s="1">
        <f t="shared" si="2"/>
        <v>9.8983850172771346E-4</v>
      </c>
      <c r="J12" s="1">
        <f t="shared" si="3"/>
        <v>8.9336041245055065E-4</v>
      </c>
      <c r="T12" s="1">
        <v>0.1</v>
      </c>
      <c r="U12" s="1">
        <v>0.29643953050441213</v>
      </c>
      <c r="V12" s="1">
        <v>0.15749595379431033</v>
      </c>
      <c r="W12" s="1">
        <f t="shared" si="0"/>
        <v>7.8747976897155167E-2</v>
      </c>
      <c r="Y12" s="1">
        <v>0.36522934756323622</v>
      </c>
    </row>
    <row r="13" spans="1:30" x14ac:dyDescent="0.25">
      <c r="A13" s="1">
        <v>10</v>
      </c>
      <c r="B13" s="2">
        <v>41869</v>
      </c>
      <c r="C13" s="1" t="s">
        <v>14</v>
      </c>
      <c r="D13" s="1">
        <v>0.01</v>
      </c>
      <c r="F13" s="1">
        <v>398.29580688476563</v>
      </c>
      <c r="G13" s="1">
        <v>664.50390625</v>
      </c>
      <c r="H13" s="3">
        <v>436315.875</v>
      </c>
      <c r="I13" s="1">
        <f t="shared" si="2"/>
        <v>9.1286113961534321E-4</v>
      </c>
      <c r="J13" s="1">
        <f t="shared" si="3"/>
        <v>1.5229881476350132E-3</v>
      </c>
      <c r="T13" s="1">
        <v>1</v>
      </c>
      <c r="U13" s="1">
        <v>0.23735286790142895</v>
      </c>
      <c r="V13" s="1">
        <v>0.22501322867715662</v>
      </c>
      <c r="W13" s="1">
        <f t="shared" si="0"/>
        <v>0.11250661433857831</v>
      </c>
      <c r="Y13" s="1">
        <v>8.0274498883872281E-2</v>
      </c>
    </row>
    <row r="14" spans="1:30" x14ac:dyDescent="0.25">
      <c r="A14" s="1">
        <v>11</v>
      </c>
      <c r="B14" s="2">
        <v>41869</v>
      </c>
      <c r="C14" s="1" t="s">
        <v>15</v>
      </c>
      <c r="D14" s="1">
        <v>0.01</v>
      </c>
      <c r="F14" s="1">
        <v>339.28610229492188</v>
      </c>
      <c r="G14" s="1">
        <v>412.56759643554688</v>
      </c>
      <c r="H14" s="3">
        <v>79566.070000000007</v>
      </c>
      <c r="I14" s="1">
        <f t="shared" si="2"/>
        <v>4.2642058643203298E-3</v>
      </c>
      <c r="J14" s="1">
        <f t="shared" si="3"/>
        <v>5.1852202381686922E-3</v>
      </c>
    </row>
    <row r="15" spans="1:30" x14ac:dyDescent="0.25">
      <c r="A15" s="1">
        <v>12</v>
      </c>
      <c r="B15" s="2">
        <v>41869</v>
      </c>
      <c r="C15" s="1" t="s">
        <v>16</v>
      </c>
      <c r="D15" s="1">
        <v>0.01</v>
      </c>
      <c r="F15" s="1">
        <v>418.09722900390625</v>
      </c>
      <c r="G15" s="1">
        <v>348.07257080078125</v>
      </c>
      <c r="H15" s="3">
        <v>169071.54699999999</v>
      </c>
      <c r="I15" s="1">
        <f t="shared" si="2"/>
        <v>2.4729011854602969E-3</v>
      </c>
      <c r="J15" s="1">
        <f t="shared" si="3"/>
        <v>2.0587294371937183E-3</v>
      </c>
      <c r="K15" s="1">
        <f t="shared" ref="K15:L15" si="5">I15/I14</f>
        <v>0.57992068491619408</v>
      </c>
      <c r="L15" s="1">
        <f t="shared" si="5"/>
        <v>0.39703799310958815</v>
      </c>
      <c r="M15" s="1">
        <f t="shared" ref="M15" si="6">H15/H13</f>
        <v>0.38749804141323069</v>
      </c>
    </row>
    <row r="16" spans="1:30" x14ac:dyDescent="0.25">
      <c r="A16" s="1">
        <v>13</v>
      </c>
      <c r="B16" s="2">
        <v>41869</v>
      </c>
      <c r="C16" s="1" t="s">
        <v>17</v>
      </c>
      <c r="D16" s="1">
        <v>0.01</v>
      </c>
      <c r="F16" s="1">
        <v>621.2760009765625</v>
      </c>
      <c r="G16" s="1">
        <v>1624.5694580078125</v>
      </c>
      <c r="H16" s="3">
        <v>79710.687999999995</v>
      </c>
      <c r="I16" s="1">
        <f t="shared" si="2"/>
        <v>7.7941367282711518E-3</v>
      </c>
      <c r="J16" s="1">
        <f t="shared" si="3"/>
        <v>2.0380823434967877E-2</v>
      </c>
    </row>
    <row r="17" spans="1:19" x14ac:dyDescent="0.25">
      <c r="A17" s="1">
        <v>14</v>
      </c>
      <c r="B17" s="2">
        <v>41869</v>
      </c>
      <c r="C17" s="1" t="s">
        <v>18</v>
      </c>
      <c r="D17" s="1">
        <v>0.01</v>
      </c>
      <c r="F17" s="1">
        <v>569.75286865234375</v>
      </c>
      <c r="G17" s="1">
        <v>393.62811279296875</v>
      </c>
      <c r="H17" s="3">
        <v>212652.95300000001</v>
      </c>
      <c r="I17" s="1">
        <f t="shared" si="2"/>
        <v>2.6792614944422788E-3</v>
      </c>
      <c r="J17" s="1">
        <f t="shared" si="3"/>
        <v>1.8510352536367963E-3</v>
      </c>
    </row>
    <row r="18" spans="1:19" x14ac:dyDescent="0.25">
      <c r="A18" s="1">
        <v>15</v>
      </c>
      <c r="B18" s="2">
        <v>41869</v>
      </c>
      <c r="C18" s="1" t="s">
        <v>19</v>
      </c>
      <c r="D18" s="1">
        <v>0.01</v>
      </c>
      <c r="F18" s="1">
        <v>371.71054077148438</v>
      </c>
      <c r="G18" s="1">
        <v>335.92147827148438</v>
      </c>
      <c r="H18" s="3">
        <v>81977.116999999998</v>
      </c>
      <c r="I18" s="1">
        <f t="shared" si="2"/>
        <v>4.5343207272278722E-3</v>
      </c>
      <c r="J18" s="1">
        <f t="shared" si="3"/>
        <v>4.0977469148065354E-3</v>
      </c>
    </row>
    <row r="19" spans="1:19" x14ac:dyDescent="0.25">
      <c r="A19" s="1">
        <v>16</v>
      </c>
      <c r="B19" s="2">
        <v>41869</v>
      </c>
      <c r="C19" s="1" t="s">
        <v>20</v>
      </c>
      <c r="D19" s="1">
        <v>0.01</v>
      </c>
      <c r="F19" s="1">
        <v>623.58984375</v>
      </c>
      <c r="G19" s="1">
        <v>159.85331726074219</v>
      </c>
      <c r="H19" s="3">
        <v>337611.46899999998</v>
      </c>
      <c r="I19" s="1">
        <f t="shared" si="2"/>
        <v>1.8470635656930247E-3</v>
      </c>
      <c r="J19" s="1">
        <f t="shared" si="3"/>
        <v>4.7348307726104589E-4</v>
      </c>
      <c r="K19" s="1">
        <f t="shared" ref="K19:L19" si="7">I19/I18</f>
        <v>0.40735176817151525</v>
      </c>
      <c r="L19" s="1">
        <f t="shared" si="7"/>
        <v>0.11554717436310978</v>
      </c>
      <c r="M19" s="1">
        <f t="shared" ref="M19" si="8">H19/H17</f>
        <v>1.5876171209341259</v>
      </c>
      <c r="N19" s="1">
        <f t="shared" ref="N19:P19" si="9">AVERAGE(K15,K19)</f>
        <v>0.49363622654385464</v>
      </c>
      <c r="O19" s="1">
        <f t="shared" si="9"/>
        <v>0.25629258373634894</v>
      </c>
      <c r="P19" s="1">
        <f t="shared" si="9"/>
        <v>0.98755758117367831</v>
      </c>
      <c r="Q19" s="1">
        <f t="shared" ref="Q19:S19" si="10">STDEV(K15,K19)</f>
        <v>0.12202465125217961</v>
      </c>
      <c r="R19" s="1">
        <f t="shared" si="10"/>
        <v>0.1990440667773882</v>
      </c>
      <c r="S19" s="1">
        <f t="shared" si="10"/>
        <v>0.84861233936058245</v>
      </c>
    </row>
    <row r="20" spans="1:19" x14ac:dyDescent="0.25">
      <c r="A20" s="1">
        <v>17</v>
      </c>
      <c r="B20" s="2">
        <v>41870</v>
      </c>
      <c r="C20" s="1" t="s">
        <v>13</v>
      </c>
      <c r="D20" s="1">
        <v>0.03</v>
      </c>
      <c r="F20" s="1">
        <v>252.29225158691406</v>
      </c>
      <c r="G20" s="1">
        <v>175.63482666015625</v>
      </c>
      <c r="H20" s="3">
        <v>67683.758000000002</v>
      </c>
      <c r="I20" s="1">
        <f t="shared" si="2"/>
        <v>3.72751541938487E-3</v>
      </c>
      <c r="J20" s="1">
        <f t="shared" si="3"/>
        <v>2.5949331397963488E-3</v>
      </c>
    </row>
    <row r="21" spans="1:19" x14ac:dyDescent="0.25">
      <c r="A21" s="1">
        <v>18</v>
      </c>
      <c r="B21" s="2">
        <v>41870</v>
      </c>
      <c r="C21" s="1" t="s">
        <v>14</v>
      </c>
      <c r="D21" s="1">
        <v>0.03</v>
      </c>
      <c r="F21" s="1">
        <v>260.28741455078125</v>
      </c>
      <c r="G21" s="1">
        <v>132.30552673339844</v>
      </c>
      <c r="H21" s="3">
        <v>288926.25</v>
      </c>
      <c r="I21" s="1">
        <f t="shared" si="2"/>
        <v>9.0087838869185911E-4</v>
      </c>
      <c r="J21" s="1">
        <f t="shared" si="3"/>
        <v>4.5792144788989728E-4</v>
      </c>
    </row>
    <row r="22" spans="1:19" x14ac:dyDescent="0.25">
      <c r="A22" s="1">
        <v>19</v>
      </c>
      <c r="B22" s="2">
        <v>41870</v>
      </c>
      <c r="C22" s="1" t="s">
        <v>15</v>
      </c>
      <c r="D22" s="1">
        <v>0.03</v>
      </c>
      <c r="F22" s="1">
        <v>174.54478454589844</v>
      </c>
      <c r="G22" s="1">
        <v>305.734619140625</v>
      </c>
      <c r="H22" s="3">
        <v>98911.883000000002</v>
      </c>
      <c r="I22" s="1">
        <f t="shared" si="2"/>
        <v>1.76464929442197E-3</v>
      </c>
      <c r="J22" s="1">
        <f t="shared" si="3"/>
        <v>3.0909796666253437E-3</v>
      </c>
    </row>
    <row r="23" spans="1:19" x14ac:dyDescent="0.25">
      <c r="A23" s="1">
        <v>20</v>
      </c>
      <c r="B23" s="2">
        <v>41870</v>
      </c>
      <c r="C23" s="1" t="s">
        <v>16</v>
      </c>
      <c r="D23" s="1">
        <v>0.03</v>
      </c>
      <c r="F23" s="1">
        <v>231.14286804199219</v>
      </c>
      <c r="G23" s="1">
        <v>291.95391845703125</v>
      </c>
      <c r="H23" s="3">
        <v>119715.20299999999</v>
      </c>
      <c r="I23" s="1">
        <f t="shared" si="2"/>
        <v>1.9307728863976633E-3</v>
      </c>
      <c r="J23" s="1">
        <f t="shared" si="3"/>
        <v>2.4387371957848266E-3</v>
      </c>
      <c r="K23" s="1">
        <f t="shared" ref="K23:L23" si="11">I23/I22</f>
        <v>1.0941397208503738</v>
      </c>
      <c r="L23" s="1">
        <f t="shared" si="11"/>
        <v>0.78898519524956323</v>
      </c>
      <c r="M23" s="1">
        <f t="shared" ref="M23" si="12">H23/H21</f>
        <v>0.41434519362640115</v>
      </c>
    </row>
    <row r="24" spans="1:19" x14ac:dyDescent="0.25">
      <c r="A24" s="1">
        <v>21</v>
      </c>
      <c r="B24" s="2">
        <v>41870</v>
      </c>
      <c r="C24" s="1" t="s">
        <v>17</v>
      </c>
      <c r="D24" s="1">
        <v>0.03</v>
      </c>
      <c r="F24" s="1">
        <v>208.2442626953125</v>
      </c>
      <c r="G24" s="1">
        <v>930.3486328125</v>
      </c>
      <c r="H24" s="3">
        <v>144604.266</v>
      </c>
      <c r="I24" s="1">
        <f t="shared" si="2"/>
        <v>1.4400976434216159E-3</v>
      </c>
      <c r="J24" s="1">
        <f t="shared" si="3"/>
        <v>6.4337564758462935E-3</v>
      </c>
    </row>
    <row r="25" spans="1:19" x14ac:dyDescent="0.25">
      <c r="A25" s="1">
        <v>22</v>
      </c>
      <c r="B25" s="2">
        <v>41870</v>
      </c>
      <c r="C25" s="1" t="s">
        <v>18</v>
      </c>
      <c r="D25" s="1">
        <v>0.03</v>
      </c>
      <c r="F25" s="1">
        <v>96.232109069824219</v>
      </c>
      <c r="G25" s="1">
        <v>364.082763671875</v>
      </c>
      <c r="H25" s="3">
        <v>212040.359</v>
      </c>
      <c r="I25" s="1">
        <f t="shared" si="2"/>
        <v>4.5383864432065133E-4</v>
      </c>
      <c r="J25" s="1">
        <f t="shared" si="3"/>
        <v>1.7170446484288163E-3</v>
      </c>
    </row>
    <row r="26" spans="1:19" x14ac:dyDescent="0.25">
      <c r="A26" s="1">
        <v>23</v>
      </c>
      <c r="B26" s="2">
        <v>41870</v>
      </c>
      <c r="C26" s="1" t="s">
        <v>19</v>
      </c>
      <c r="D26" s="1">
        <v>0.03</v>
      </c>
      <c r="F26" s="1">
        <v>63.050575256347656</v>
      </c>
      <c r="G26" s="1">
        <v>165.25802612304688</v>
      </c>
      <c r="H26" s="3">
        <v>118934.539</v>
      </c>
      <c r="I26" s="1">
        <f t="shared" si="2"/>
        <v>5.3012838647609043E-4</v>
      </c>
      <c r="J26" s="1">
        <f t="shared" si="3"/>
        <v>1.389487255027296E-3</v>
      </c>
    </row>
    <row r="27" spans="1:19" x14ac:dyDescent="0.25">
      <c r="A27" s="1">
        <v>24</v>
      </c>
      <c r="B27" s="2">
        <v>41870</v>
      </c>
      <c r="C27" s="1" t="s">
        <v>20</v>
      </c>
      <c r="D27" s="1">
        <v>0.03</v>
      </c>
      <c r="F27" s="1">
        <v>78.487930297851563</v>
      </c>
      <c r="G27" s="1">
        <v>188.65213012695313</v>
      </c>
      <c r="H27" s="3">
        <v>235832.609</v>
      </c>
      <c r="I27" s="1">
        <f t="shared" si="2"/>
        <v>3.3281203405527166E-4</v>
      </c>
      <c r="J27" s="1">
        <f t="shared" si="3"/>
        <v>7.9994081788304825E-4</v>
      </c>
      <c r="K27" s="1">
        <f t="shared" ref="K27:L27" si="13">I27/I26</f>
        <v>0.6277951578250035</v>
      </c>
      <c r="L27" s="1">
        <f t="shared" si="13"/>
        <v>0.57570935968558679</v>
      </c>
      <c r="M27" s="1">
        <f t="shared" ref="M27" si="14">H27/H25</f>
        <v>1.1122062333425873</v>
      </c>
      <c r="N27" s="1">
        <f t="shared" ref="N27:P27" si="15">AVERAGE(K23,K27)</f>
        <v>0.86096743933768871</v>
      </c>
      <c r="O27" s="1">
        <f t="shared" si="15"/>
        <v>0.68234727746757495</v>
      </c>
      <c r="P27" s="1">
        <f t="shared" si="15"/>
        <v>0.76327571348449419</v>
      </c>
      <c r="Q27" s="1">
        <f t="shared" ref="Q27:S27" si="16">STDEV(K23,K27)</f>
        <v>0.32975540288471633</v>
      </c>
      <c r="R27" s="1">
        <f t="shared" si="16"/>
        <v>0.15080878959051522</v>
      </c>
      <c r="S27" s="1">
        <f t="shared" si="16"/>
        <v>0.4934622735092099</v>
      </c>
    </row>
    <row r="28" spans="1:19" x14ac:dyDescent="0.25">
      <c r="A28" s="1">
        <v>25</v>
      </c>
      <c r="B28" s="2">
        <v>41871</v>
      </c>
      <c r="C28" s="1" t="s">
        <v>13</v>
      </c>
      <c r="D28" s="1">
        <v>0.1</v>
      </c>
      <c r="F28" s="1">
        <v>229.33586120605469</v>
      </c>
      <c r="G28" s="1">
        <v>1762.8238525390625</v>
      </c>
      <c r="H28" s="3">
        <v>148751.57800000001</v>
      </c>
      <c r="I28" s="1">
        <f t="shared" si="2"/>
        <v>1.5417373334086894E-3</v>
      </c>
      <c r="J28" s="1">
        <f t="shared" si="3"/>
        <v>1.1850790937754371E-2</v>
      </c>
    </row>
    <row r="29" spans="1:19" x14ac:dyDescent="0.25">
      <c r="A29" s="1">
        <v>26</v>
      </c>
      <c r="B29" s="2">
        <v>41871</v>
      </c>
      <c r="C29" s="1" t="s">
        <v>14</v>
      </c>
      <c r="D29" s="1">
        <v>0.1</v>
      </c>
      <c r="F29" s="1">
        <v>536.446533203125</v>
      </c>
      <c r="G29" s="1">
        <v>2493.3564453125</v>
      </c>
      <c r="H29" s="3">
        <v>560918.75</v>
      </c>
      <c r="I29" s="1">
        <f t="shared" si="2"/>
        <v>9.5637119137687054E-4</v>
      </c>
      <c r="J29" s="1">
        <f t="shared" si="3"/>
        <v>4.4451294332958202E-3</v>
      </c>
    </row>
    <row r="30" spans="1:19" x14ac:dyDescent="0.25">
      <c r="A30" s="1">
        <v>27</v>
      </c>
      <c r="B30" s="2">
        <v>41871</v>
      </c>
      <c r="C30" s="1" t="s">
        <v>15</v>
      </c>
      <c r="D30" s="1">
        <v>0.1</v>
      </c>
      <c r="F30" s="1">
        <v>491.57965087890625</v>
      </c>
      <c r="G30" s="1">
        <v>3028.049560546875</v>
      </c>
      <c r="H30" s="3">
        <v>234577.43799999999</v>
      </c>
      <c r="I30" s="1">
        <f t="shared" si="2"/>
        <v>2.0955964694222055E-3</v>
      </c>
      <c r="J30" s="1">
        <f t="shared" si="3"/>
        <v>1.2908528571050704E-2</v>
      </c>
    </row>
    <row r="31" spans="1:19" x14ac:dyDescent="0.25">
      <c r="A31" s="1">
        <v>28</v>
      </c>
      <c r="B31" s="2">
        <v>41871</v>
      </c>
      <c r="C31" s="1" t="s">
        <v>16</v>
      </c>
      <c r="D31" s="1">
        <v>0.1</v>
      </c>
      <c r="F31" s="1">
        <v>677.8603515625</v>
      </c>
      <c r="G31" s="1">
        <v>1937.0037841796875</v>
      </c>
      <c r="H31" s="3">
        <v>367959.59399999998</v>
      </c>
      <c r="I31" s="1">
        <f t="shared" si="2"/>
        <v>1.8422140980036521E-3</v>
      </c>
      <c r="J31" s="1">
        <f t="shared" si="3"/>
        <v>5.2641752403381759E-3</v>
      </c>
      <c r="K31" s="1">
        <f t="shared" ref="K31:L31" si="17">I31/I30</f>
        <v>0.87908818557591117</v>
      </c>
      <c r="L31" s="1">
        <f t="shared" si="17"/>
        <v>0.40780598744181207</v>
      </c>
      <c r="M31" s="1">
        <f t="shared" ref="M31" si="18">H31/H29</f>
        <v>0.65599446265613337</v>
      </c>
    </row>
    <row r="32" spans="1:19" x14ac:dyDescent="0.25">
      <c r="A32" s="1">
        <v>29</v>
      </c>
      <c r="B32" s="2">
        <v>41871</v>
      </c>
      <c r="C32" s="1" t="s">
        <v>17</v>
      </c>
      <c r="D32" s="1">
        <v>0.1</v>
      </c>
      <c r="F32" s="1">
        <v>262.94998168945313</v>
      </c>
      <c r="G32" s="1">
        <v>1801.3018798828125</v>
      </c>
      <c r="H32" s="3">
        <v>87406.054999999993</v>
      </c>
      <c r="I32" s="1">
        <f t="shared" si="2"/>
        <v>3.008372608619084E-3</v>
      </c>
      <c r="J32" s="1">
        <f t="shared" si="3"/>
        <v>2.0608433590588348E-2</v>
      </c>
    </row>
    <row r="33" spans="1:19" x14ac:dyDescent="0.25">
      <c r="A33" s="1">
        <v>30</v>
      </c>
      <c r="B33" s="2">
        <v>41871</v>
      </c>
      <c r="C33" s="1" t="s">
        <v>18</v>
      </c>
      <c r="D33" s="1">
        <v>0.1</v>
      </c>
      <c r="F33" s="1">
        <v>395.70352172851563</v>
      </c>
      <c r="G33" s="1">
        <v>2235.642822265625</v>
      </c>
      <c r="H33" s="3">
        <v>239544.90599999999</v>
      </c>
      <c r="I33" s="1">
        <f t="shared" si="2"/>
        <v>1.6518970423379225E-3</v>
      </c>
      <c r="J33" s="1">
        <f t="shared" si="3"/>
        <v>9.3328756582518393E-3</v>
      </c>
    </row>
    <row r="34" spans="1:19" x14ac:dyDescent="0.25">
      <c r="A34" s="1">
        <v>31</v>
      </c>
      <c r="B34" s="2">
        <v>41871</v>
      </c>
      <c r="C34" s="1" t="s">
        <v>19</v>
      </c>
      <c r="D34" s="1">
        <v>0.1</v>
      </c>
      <c r="F34" s="1">
        <v>399.54806518554688</v>
      </c>
      <c r="G34" s="1">
        <v>2317.44287109375</v>
      </c>
      <c r="H34" s="3">
        <v>236926.81299999999</v>
      </c>
      <c r="I34" s="1">
        <f t="shared" si="2"/>
        <v>1.6863775784868506E-3</v>
      </c>
      <c r="J34" s="1">
        <f t="shared" si="3"/>
        <v>9.7812604734346803E-3</v>
      </c>
    </row>
    <row r="35" spans="1:19" x14ac:dyDescent="0.25">
      <c r="A35" s="1">
        <v>32</v>
      </c>
      <c r="B35" s="2">
        <v>41871</v>
      </c>
      <c r="C35" s="1" t="s">
        <v>20</v>
      </c>
      <c r="D35" s="1">
        <v>0.1</v>
      </c>
      <c r="F35" s="1">
        <v>409.44927978515625</v>
      </c>
      <c r="G35" s="1">
        <v>888.1212158203125</v>
      </c>
      <c r="H35" s="3">
        <v>490607.5</v>
      </c>
      <c r="I35" s="1">
        <f t="shared" si="2"/>
        <v>8.3457607106527363E-4</v>
      </c>
      <c r="J35" s="1">
        <f t="shared" si="3"/>
        <v>1.8102479391780854E-3</v>
      </c>
      <c r="K35" s="1">
        <f t="shared" ref="K35:L35" si="19">I35/I34</f>
        <v>0.49489276998934029</v>
      </c>
      <c r="L35" s="1">
        <f t="shared" si="19"/>
        <v>0.18507307356701222</v>
      </c>
      <c r="M35" s="1">
        <f t="shared" ref="M35" si="20">H35/H33</f>
        <v>2.0480815400850143</v>
      </c>
      <c r="N35" s="1">
        <f t="shared" ref="N35:P35" si="21">AVERAGE(K31,K35)</f>
        <v>0.68699047778262567</v>
      </c>
      <c r="O35" s="1">
        <f t="shared" si="21"/>
        <v>0.29643953050441213</v>
      </c>
      <c r="P35" s="1">
        <f t="shared" si="21"/>
        <v>1.3520380013705737</v>
      </c>
      <c r="Q35" s="1">
        <f t="shared" ref="Q35:S35" si="22">STDEV(K31,K35)</f>
        <v>0.27166718366204823</v>
      </c>
      <c r="R35" s="1">
        <f t="shared" si="22"/>
        <v>0.15749595379431033</v>
      </c>
      <c r="S35" s="1">
        <f t="shared" si="22"/>
        <v>0.98435421245212451</v>
      </c>
    </row>
    <row r="36" spans="1:19" x14ac:dyDescent="0.25">
      <c r="A36" s="1">
        <v>33</v>
      </c>
      <c r="B36" s="2">
        <v>41872</v>
      </c>
      <c r="C36" s="1" t="s">
        <v>13</v>
      </c>
      <c r="D36" s="1">
        <v>0.06</v>
      </c>
      <c r="F36" s="1">
        <v>293.14425659179688</v>
      </c>
      <c r="G36" s="1">
        <v>2829.448974609375</v>
      </c>
      <c r="H36" s="3">
        <v>125764.17200000001</v>
      </c>
      <c r="I36" s="1">
        <f t="shared" si="2"/>
        <v>2.330904357974041E-3</v>
      </c>
      <c r="J36" s="1">
        <f t="shared" si="3"/>
        <v>2.249805274120021E-2</v>
      </c>
    </row>
    <row r="37" spans="1:19" x14ac:dyDescent="0.25">
      <c r="A37" s="1">
        <v>34</v>
      </c>
      <c r="B37" s="2">
        <v>41872</v>
      </c>
      <c r="C37" s="1" t="s">
        <v>14</v>
      </c>
      <c r="D37" s="1">
        <v>0.06</v>
      </c>
      <c r="F37" s="1">
        <v>364.89752197265625</v>
      </c>
      <c r="G37" s="1">
        <v>2068.69140625</v>
      </c>
      <c r="H37" s="3">
        <v>356214.93800000002</v>
      </c>
      <c r="I37" s="1">
        <f t="shared" si="2"/>
        <v>1.0243745644733637E-3</v>
      </c>
      <c r="J37" s="1">
        <f t="shared" si="3"/>
        <v>5.8074246348703094E-3</v>
      </c>
    </row>
    <row r="38" spans="1:19" x14ac:dyDescent="0.25">
      <c r="A38" s="1">
        <v>35</v>
      </c>
      <c r="B38" s="2">
        <v>41872</v>
      </c>
      <c r="C38" s="1" t="s">
        <v>15</v>
      </c>
      <c r="D38" s="1">
        <v>0.06</v>
      </c>
      <c r="F38" s="1">
        <v>140.39234924316406</v>
      </c>
      <c r="G38" s="1">
        <v>1580.8184814453125</v>
      </c>
      <c r="H38" s="3">
        <v>244092.28099999999</v>
      </c>
      <c r="I38" s="1">
        <f t="shared" si="2"/>
        <v>5.7516095416046387E-4</v>
      </c>
      <c r="J38" s="1">
        <f t="shared" si="3"/>
        <v>6.4763149206070658E-3</v>
      </c>
    </row>
    <row r="39" spans="1:19" x14ac:dyDescent="0.25">
      <c r="A39" s="1">
        <v>36</v>
      </c>
      <c r="B39" s="2">
        <v>41872</v>
      </c>
      <c r="C39" s="1" t="s">
        <v>16</v>
      </c>
      <c r="D39" s="1">
        <v>0.06</v>
      </c>
      <c r="F39" s="1">
        <v>221.57952880859375</v>
      </c>
      <c r="G39" s="1">
        <v>1395.1229248046875</v>
      </c>
      <c r="H39" s="3">
        <v>319600.81300000002</v>
      </c>
      <c r="I39" s="1">
        <f t="shared" si="2"/>
        <v>6.9330089222455682E-4</v>
      </c>
      <c r="J39" s="1">
        <f t="shared" si="3"/>
        <v>4.3652045553610255E-3</v>
      </c>
      <c r="K39" s="1">
        <f t="shared" ref="K39:L39" si="23">I39/I38</f>
        <v>1.2054032653112492</v>
      </c>
      <c r="L39" s="1">
        <f t="shared" si="23"/>
        <v>0.67402598682644776</v>
      </c>
      <c r="M39" s="1">
        <f t="shared" ref="M39" si="24">H39/H37</f>
        <v>0.89721339255009014</v>
      </c>
    </row>
    <row r="40" spans="1:19" x14ac:dyDescent="0.25">
      <c r="A40" s="1">
        <v>37</v>
      </c>
      <c r="B40" s="2">
        <v>41872</v>
      </c>
      <c r="C40" s="1" t="s">
        <v>17</v>
      </c>
      <c r="D40" s="1">
        <v>0.06</v>
      </c>
      <c r="F40" s="1">
        <v>235.41146850585938</v>
      </c>
      <c r="G40" s="1">
        <v>2964.85302734375</v>
      </c>
      <c r="H40" s="3">
        <v>156968.016</v>
      </c>
      <c r="I40" s="1">
        <f t="shared" si="2"/>
        <v>1.4997416321160572E-3</v>
      </c>
      <c r="J40" s="1">
        <f t="shared" si="3"/>
        <v>1.8888262098845348E-2</v>
      </c>
    </row>
    <row r="41" spans="1:19" x14ac:dyDescent="0.25">
      <c r="A41" s="1">
        <v>38</v>
      </c>
      <c r="B41" s="2">
        <v>41872</v>
      </c>
      <c r="C41" s="1" t="s">
        <v>18</v>
      </c>
      <c r="D41" s="1">
        <v>0.06</v>
      </c>
      <c r="F41" s="1">
        <v>114.16604614257813</v>
      </c>
      <c r="G41" s="1">
        <v>273.44412231445313</v>
      </c>
      <c r="H41" s="3">
        <v>240548.42199999999</v>
      </c>
      <c r="I41" s="1">
        <f t="shared" si="2"/>
        <v>4.7460733765519416E-4</v>
      </c>
      <c r="J41" s="1">
        <f t="shared" si="3"/>
        <v>1.136752925007561E-3</v>
      </c>
    </row>
    <row r="42" spans="1:19" x14ac:dyDescent="0.25">
      <c r="A42" s="1">
        <v>39</v>
      </c>
      <c r="B42" s="2">
        <v>41872</v>
      </c>
      <c r="C42" s="1" t="s">
        <v>19</v>
      </c>
      <c r="D42" s="1">
        <v>0.06</v>
      </c>
      <c r="F42" s="1">
        <v>281.78903198242188</v>
      </c>
      <c r="G42" s="1">
        <v>1803.0526123046875</v>
      </c>
      <c r="H42" s="3">
        <v>153840.25</v>
      </c>
      <c r="I42" s="1">
        <f t="shared" si="2"/>
        <v>1.8316989993348418E-3</v>
      </c>
      <c r="J42" s="1">
        <f t="shared" si="3"/>
        <v>1.1720291746176227E-2</v>
      </c>
    </row>
    <row r="43" spans="1:19" x14ac:dyDescent="0.25">
      <c r="A43" s="1">
        <v>40</v>
      </c>
      <c r="B43" s="2">
        <v>41872</v>
      </c>
      <c r="C43" s="1" t="s">
        <v>20</v>
      </c>
      <c r="D43" s="1">
        <v>0.06</v>
      </c>
      <c r="F43" s="1">
        <v>297.21630859375</v>
      </c>
      <c r="G43" s="1">
        <v>1312.8343505859375</v>
      </c>
      <c r="H43" s="3">
        <v>285644.28100000002</v>
      </c>
      <c r="I43" s="1">
        <f t="shared" si="2"/>
        <v>1.0405120226921328E-3</v>
      </c>
      <c r="J43" s="1">
        <f t="shared" si="3"/>
        <v>4.5960463342374341E-3</v>
      </c>
      <c r="K43" s="1">
        <f t="shared" ref="K43:L43" si="25">I43/I42</f>
        <v>0.5680584108360498</v>
      </c>
      <c r="L43" s="1">
        <f t="shared" si="25"/>
        <v>0.39214436242484363</v>
      </c>
      <c r="M43" s="1">
        <f t="shared" ref="M43" si="26">H43/H41</f>
        <v>1.1874710240252586</v>
      </c>
      <c r="N43" s="1">
        <f t="shared" ref="N43:P43" si="27">AVERAGE(K39,K43)</f>
        <v>0.8867308380736495</v>
      </c>
      <c r="O43" s="1">
        <f t="shared" si="27"/>
        <v>0.53308517462564575</v>
      </c>
      <c r="P43" s="1">
        <f t="shared" si="27"/>
        <v>1.0423422082876743</v>
      </c>
      <c r="Q43" s="1">
        <f t="shared" ref="Q43:S43" si="28">STDEV(K39,K43)</f>
        <v>0.45067086855376676</v>
      </c>
      <c r="R43" s="1">
        <f t="shared" si="28"/>
        <v>0.1993204081062534</v>
      </c>
      <c r="S43" s="1">
        <f t="shared" si="28"/>
        <v>0.20524313950723697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D32" sqref="D32"/>
    </sheetView>
  </sheetViews>
  <sheetFormatPr defaultRowHeight="15.75" x14ac:dyDescent="0.25"/>
  <cols>
    <col min="1" max="1" width="11.140625" style="1" customWidth="1"/>
    <col min="2" max="5" width="9.140625" style="1"/>
    <col min="6" max="6" width="12.85546875" style="1" customWidth="1"/>
    <col min="7" max="16384" width="9.140625" style="1"/>
  </cols>
  <sheetData>
    <row r="1" spans="1:12" x14ac:dyDescent="0.2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21</v>
      </c>
      <c r="H1" s="1" t="s">
        <v>29</v>
      </c>
      <c r="I1" s="1" t="s">
        <v>30</v>
      </c>
      <c r="J1" s="1" t="s">
        <v>21</v>
      </c>
      <c r="K1" s="1" t="s">
        <v>31</v>
      </c>
      <c r="L1" s="1" t="s">
        <v>32</v>
      </c>
    </row>
    <row r="2" spans="1:12" x14ac:dyDescent="0.25">
      <c r="A2" s="2">
        <v>41868</v>
      </c>
      <c r="B2" s="1">
        <v>1</v>
      </c>
      <c r="C2" s="1">
        <v>2.4</v>
      </c>
      <c r="D2" s="1">
        <v>1955</v>
      </c>
      <c r="E2" s="1">
        <v>4.0963000000000003</v>
      </c>
      <c r="F2" s="1">
        <v>0.36649999999999999</v>
      </c>
      <c r="G2" s="1">
        <f>F2/E2</f>
        <v>8.9470986011766715E-2</v>
      </c>
      <c r="H2" s="1">
        <v>3.5045999999999999</v>
      </c>
      <c r="I2" s="1">
        <v>0.24909999999999999</v>
      </c>
      <c r="J2" s="1">
        <f>I2/H2</f>
        <v>7.107801175597786E-2</v>
      </c>
      <c r="K2" s="1">
        <f>AVERAGE(G2,J2)</f>
        <v>8.0274498883872281E-2</v>
      </c>
      <c r="L2" s="1">
        <f>STDEV(G2,J2)</f>
        <v>1.300579682245801E-2</v>
      </c>
    </row>
    <row r="3" spans="1:12" x14ac:dyDescent="0.25">
      <c r="A3" s="2">
        <v>41869</v>
      </c>
      <c r="B3" s="1">
        <v>0.01</v>
      </c>
      <c r="C3" s="1">
        <v>1.8</v>
      </c>
      <c r="D3" s="1">
        <v>2021</v>
      </c>
      <c r="E3" s="1">
        <v>4.2412000000000001</v>
      </c>
      <c r="F3" s="1">
        <v>4.4058000000000002</v>
      </c>
      <c r="G3" s="1">
        <f t="shared" ref="G3:G6" si="0">F3/E3</f>
        <v>1.0388097708195794</v>
      </c>
      <c r="H3" s="1">
        <v>4.2375999999999996</v>
      </c>
      <c r="I3" s="1">
        <v>4.3093000000000004</v>
      </c>
      <c r="J3" s="1">
        <f t="shared" ref="J3:J6" si="1">I3/H3</f>
        <v>1.016919954691335</v>
      </c>
      <c r="K3" s="1">
        <f>AVERAGE(G3,J3)</f>
        <v>1.0278648627554572</v>
      </c>
      <c r="L3" s="1">
        <f>STDEV(G3,J3)</f>
        <v>1.5478437423208247E-2</v>
      </c>
    </row>
    <row r="4" spans="1:12" x14ac:dyDescent="0.25">
      <c r="A4" s="2">
        <v>41870</v>
      </c>
      <c r="B4" s="1">
        <v>0.03</v>
      </c>
      <c r="C4" s="1">
        <v>1.1000000000000001</v>
      </c>
      <c r="D4" s="1">
        <v>1923</v>
      </c>
      <c r="E4" s="1">
        <v>3.0518000000000001</v>
      </c>
      <c r="F4" s="1">
        <v>2.8491</v>
      </c>
      <c r="G4" s="1">
        <f t="shared" si="0"/>
        <v>0.93358018218756145</v>
      </c>
      <c r="H4" s="1">
        <v>3.0621</v>
      </c>
      <c r="I4" s="1">
        <v>2.9062999999999999</v>
      </c>
      <c r="J4" s="1">
        <f t="shared" si="1"/>
        <v>0.94911988504621003</v>
      </c>
      <c r="K4" s="1">
        <f>AVERAGE(G4,J4)</f>
        <v>0.94135003361688574</v>
      </c>
      <c r="L4" s="1">
        <f>STDEV(G4,J4)</f>
        <v>1.0988229268974392E-2</v>
      </c>
    </row>
    <row r="5" spans="1:12" x14ac:dyDescent="0.25">
      <c r="A5" s="2">
        <v>41871</v>
      </c>
      <c r="B5" s="1">
        <v>0.1</v>
      </c>
      <c r="C5" s="1">
        <v>1.3</v>
      </c>
      <c r="D5" s="1">
        <v>1992</v>
      </c>
      <c r="E5" s="1">
        <v>2.6293000000000002</v>
      </c>
      <c r="F5" s="1">
        <v>1.1152</v>
      </c>
      <c r="G5" s="1">
        <f t="shared" si="0"/>
        <v>0.42414330810481871</v>
      </c>
      <c r="H5" s="1">
        <v>2.8771</v>
      </c>
      <c r="I5" s="1">
        <v>0.88129999999999997</v>
      </c>
      <c r="J5" s="1">
        <f t="shared" si="1"/>
        <v>0.30631538702165373</v>
      </c>
      <c r="K5" s="1">
        <f>AVERAGE(G5,J5)</f>
        <v>0.36522934756323622</v>
      </c>
      <c r="L5" s="1">
        <f>STDEV(G5,J5)</f>
        <v>8.3316922011019409E-2</v>
      </c>
    </row>
    <row r="6" spans="1:12" x14ac:dyDescent="0.25">
      <c r="A6" s="2">
        <v>41872</v>
      </c>
      <c r="B6" s="4">
        <v>0.06</v>
      </c>
      <c r="C6" s="4">
        <v>1.2</v>
      </c>
      <c r="D6" s="4">
        <v>2045</v>
      </c>
      <c r="E6" s="4">
        <v>3.7732999999999999</v>
      </c>
      <c r="F6" s="1">
        <v>3.1652999999999998</v>
      </c>
      <c r="G6" s="1">
        <f t="shared" si="0"/>
        <v>0.83886783452150637</v>
      </c>
      <c r="H6" s="4">
        <v>3.5421999999999998</v>
      </c>
      <c r="I6" s="4">
        <v>2.8881999999999999</v>
      </c>
      <c r="J6" s="1">
        <f t="shared" si="1"/>
        <v>0.81536897973011124</v>
      </c>
      <c r="K6" s="4">
        <f>AVERAGE(G6,J6)</f>
        <v>0.82711840712580886</v>
      </c>
      <c r="L6" s="4">
        <f>STDEV(G6,J6)</f>
        <v>1.6616199573113489E-2</v>
      </c>
    </row>
    <row r="8" spans="1:12" x14ac:dyDescent="0.25">
      <c r="C8" s="1" t="s">
        <v>21</v>
      </c>
      <c r="D8" s="1" t="s">
        <v>22</v>
      </c>
    </row>
    <row r="9" spans="1:12" x14ac:dyDescent="0.25">
      <c r="B9" s="1">
        <v>0.03</v>
      </c>
      <c r="C9" s="1">
        <v>0.94135003361688574</v>
      </c>
      <c r="D9" s="1">
        <v>1.0988229268974392E-2</v>
      </c>
    </row>
    <row r="10" spans="1:12" x14ac:dyDescent="0.25">
      <c r="B10" s="1">
        <v>0.06</v>
      </c>
      <c r="C10" s="1">
        <v>0.82711840712580886</v>
      </c>
      <c r="D10" s="1">
        <v>1.6616199573113489E-2</v>
      </c>
    </row>
    <row r="11" spans="1:12" x14ac:dyDescent="0.25">
      <c r="B11" s="1">
        <v>0.1</v>
      </c>
      <c r="C11" s="1">
        <v>0.36522934756323622</v>
      </c>
      <c r="D11" s="1">
        <v>8.3316922011019409E-2</v>
      </c>
    </row>
    <row r="12" spans="1:12" x14ac:dyDescent="0.25">
      <c r="B12" s="1">
        <v>1</v>
      </c>
      <c r="C12" s="1">
        <v>8.0274498883872281E-2</v>
      </c>
      <c r="D12" s="1">
        <v>1.300579682245801E-2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qPCR</vt:lpstr>
      <vt:lpstr>sour</vt:lpstr>
    </vt:vector>
  </TitlesOfParts>
  <Company>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Kapoor</dc:creator>
  <cp:lastModifiedBy>Santo Domingo, Jorge</cp:lastModifiedBy>
  <dcterms:created xsi:type="dcterms:W3CDTF">2018-10-17T16:12:00Z</dcterms:created>
  <dcterms:modified xsi:type="dcterms:W3CDTF">2018-10-17T17:28:01Z</dcterms:modified>
</cp:coreProperties>
</file>