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3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4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5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6.xml" ContentType="application/vnd.openxmlformats-officedocument.drawing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7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8.xml" ContentType="application/vnd.openxmlformats-officedocument.drawing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431"/>
  <workbookPr/>
  <mc:AlternateContent xmlns:mc="http://schemas.openxmlformats.org/markup-compatibility/2006">
    <mc:Choice Requires="x15">
      <x15ac:absPath xmlns:x15ac="http://schemas.microsoft.com/office/spreadsheetml/2010/11/ac" url="L:\Lab\JDomingo\all papers while at epa\vikram\"/>
    </mc:Choice>
  </mc:AlternateContent>
  <bookViews>
    <workbookView xWindow="0" yWindow="0" windowWidth="19200" windowHeight="11595" tabRatio="381"/>
  </bookViews>
  <sheets>
    <sheet name="Ni12h" sheetId="1" r:id="rId1"/>
    <sheet name="Zn12h" sheetId="2" r:id="rId2"/>
    <sheet name="Cd12h" sheetId="3" r:id="rId3"/>
    <sheet name="Pb12h" sheetId="4" r:id="rId4"/>
    <sheet name="Ni_final" sheetId="7" r:id="rId5"/>
    <sheet name="Zn_final" sheetId="8" r:id="rId6"/>
    <sheet name="Cd_final" sheetId="9" r:id="rId7"/>
    <sheet name="Pb_final" sheetId="10" r:id="rId8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4" i="9" l="1"/>
  <c r="AE4" i="8"/>
  <c r="AH29" i="7"/>
  <c r="N31" i="10" l="1"/>
  <c r="N43" i="10" l="1"/>
  <c r="M43" i="10"/>
  <c r="L43" i="10"/>
  <c r="R43" i="10" s="1"/>
  <c r="K43" i="10"/>
  <c r="J43" i="10"/>
  <c r="P43" i="10" s="1"/>
  <c r="N41" i="10"/>
  <c r="M41" i="10"/>
  <c r="S41" i="10" s="1"/>
  <c r="L41" i="10"/>
  <c r="R41" i="10" s="1"/>
  <c r="K41" i="10"/>
  <c r="Q41" i="10" s="1"/>
  <c r="J41" i="10"/>
  <c r="P41" i="10" s="1"/>
  <c r="N38" i="10"/>
  <c r="M38" i="10"/>
  <c r="L38" i="10"/>
  <c r="R38" i="10" s="1"/>
  <c r="K38" i="10"/>
  <c r="J38" i="10"/>
  <c r="P38" i="10" s="1"/>
  <c r="N36" i="10"/>
  <c r="M36" i="10"/>
  <c r="L36" i="10"/>
  <c r="R36" i="10" s="1"/>
  <c r="K36" i="10"/>
  <c r="Q36" i="10" s="1"/>
  <c r="J36" i="10"/>
  <c r="P36" i="10" s="1"/>
  <c r="N33" i="10"/>
  <c r="M33" i="10"/>
  <c r="L33" i="10"/>
  <c r="R33" i="10" s="1"/>
  <c r="K33" i="10"/>
  <c r="J33" i="10"/>
  <c r="M31" i="10"/>
  <c r="L31" i="10"/>
  <c r="R31" i="10" s="1"/>
  <c r="K31" i="10"/>
  <c r="J31" i="10"/>
  <c r="P31" i="10" s="1"/>
  <c r="N28" i="10"/>
  <c r="S28" i="10" s="1"/>
  <c r="M28" i="10"/>
  <c r="L28" i="10"/>
  <c r="K28" i="10"/>
  <c r="J28" i="10"/>
  <c r="P26" i="10"/>
  <c r="N26" i="10"/>
  <c r="M26" i="10"/>
  <c r="S26" i="10" s="1"/>
  <c r="L26" i="10"/>
  <c r="K26" i="10"/>
  <c r="J26" i="10"/>
  <c r="N23" i="10"/>
  <c r="M23" i="10"/>
  <c r="L23" i="10"/>
  <c r="R23" i="10" s="1"/>
  <c r="K23" i="10"/>
  <c r="J23" i="10"/>
  <c r="P23" i="10" s="1"/>
  <c r="N21" i="10"/>
  <c r="M21" i="10"/>
  <c r="S21" i="10" s="1"/>
  <c r="L21" i="10"/>
  <c r="R21" i="10" s="1"/>
  <c r="K21" i="10"/>
  <c r="Q21" i="10" s="1"/>
  <c r="J21" i="10"/>
  <c r="P21" i="10" s="1"/>
  <c r="N18" i="10"/>
  <c r="M18" i="10"/>
  <c r="L18" i="10"/>
  <c r="R18" i="10" s="1"/>
  <c r="K18" i="10"/>
  <c r="Q18" i="10" s="1"/>
  <c r="J18" i="10"/>
  <c r="P18" i="10" s="1"/>
  <c r="N16" i="10"/>
  <c r="M16" i="10"/>
  <c r="L16" i="10"/>
  <c r="R16" i="10" s="1"/>
  <c r="K16" i="10"/>
  <c r="J16" i="10"/>
  <c r="P16" i="10" s="1"/>
  <c r="N13" i="10"/>
  <c r="S13" i="10" s="1"/>
  <c r="M13" i="10"/>
  <c r="L13" i="10"/>
  <c r="R13" i="10" s="1"/>
  <c r="K13" i="10"/>
  <c r="Q13" i="10" s="1"/>
  <c r="J13" i="10"/>
  <c r="P13" i="10" s="1"/>
  <c r="N11" i="10"/>
  <c r="M11" i="10"/>
  <c r="S11" i="10" s="1"/>
  <c r="L11" i="10"/>
  <c r="R11" i="10" s="1"/>
  <c r="K11" i="10"/>
  <c r="Q11" i="10" s="1"/>
  <c r="J11" i="10"/>
  <c r="P11" i="10" s="1"/>
  <c r="N8" i="10"/>
  <c r="M8" i="10"/>
  <c r="L8" i="10"/>
  <c r="R8" i="10" s="1"/>
  <c r="K8" i="10"/>
  <c r="Q8" i="10" s="1"/>
  <c r="J8" i="10"/>
  <c r="P8" i="10" s="1"/>
  <c r="N6" i="10"/>
  <c r="M6" i="10"/>
  <c r="L6" i="10"/>
  <c r="R6" i="10" s="1"/>
  <c r="K6" i="10"/>
  <c r="J6" i="10"/>
  <c r="P6" i="10" s="1"/>
  <c r="N43" i="9"/>
  <c r="M43" i="9"/>
  <c r="L43" i="9"/>
  <c r="R43" i="9" s="1"/>
  <c r="K43" i="9"/>
  <c r="J43" i="9"/>
  <c r="P43" i="9" s="1"/>
  <c r="N41" i="9"/>
  <c r="M41" i="9"/>
  <c r="L41" i="9"/>
  <c r="K41" i="9"/>
  <c r="J41" i="9"/>
  <c r="P41" i="9" s="1"/>
  <c r="N38" i="9"/>
  <c r="M38" i="9"/>
  <c r="L38" i="9"/>
  <c r="R38" i="9" s="1"/>
  <c r="K38" i="9"/>
  <c r="J38" i="9"/>
  <c r="P38" i="9" s="1"/>
  <c r="N36" i="9"/>
  <c r="M36" i="9"/>
  <c r="L36" i="9"/>
  <c r="R36" i="9" s="1"/>
  <c r="K36" i="9"/>
  <c r="J36" i="9"/>
  <c r="P36" i="9" s="1"/>
  <c r="N33" i="9"/>
  <c r="M33" i="9"/>
  <c r="L33" i="9"/>
  <c r="R33" i="9" s="1"/>
  <c r="K33" i="9"/>
  <c r="J33" i="9"/>
  <c r="P33" i="9" s="1"/>
  <c r="N31" i="9"/>
  <c r="M31" i="9"/>
  <c r="L31" i="9"/>
  <c r="R31" i="9" s="1"/>
  <c r="K31" i="9"/>
  <c r="J31" i="9"/>
  <c r="P31" i="9" s="1"/>
  <c r="N28" i="9"/>
  <c r="M28" i="9"/>
  <c r="L28" i="9"/>
  <c r="R28" i="9" s="1"/>
  <c r="K28" i="9"/>
  <c r="J28" i="9"/>
  <c r="P28" i="9" s="1"/>
  <c r="N26" i="9"/>
  <c r="M26" i="9"/>
  <c r="L26" i="9"/>
  <c r="R26" i="9" s="1"/>
  <c r="K26" i="9"/>
  <c r="J26" i="9"/>
  <c r="P26" i="9" s="1"/>
  <c r="N23" i="9"/>
  <c r="M23" i="9"/>
  <c r="L23" i="9"/>
  <c r="R23" i="9" s="1"/>
  <c r="K23" i="9"/>
  <c r="J23" i="9"/>
  <c r="P23" i="9" s="1"/>
  <c r="N21" i="9"/>
  <c r="M21" i="9"/>
  <c r="L21" i="9"/>
  <c r="R21" i="9" s="1"/>
  <c r="K21" i="9"/>
  <c r="J21" i="9"/>
  <c r="P21" i="9" s="1"/>
  <c r="N18" i="9"/>
  <c r="M18" i="9"/>
  <c r="L18" i="9"/>
  <c r="R18" i="9" s="1"/>
  <c r="K18" i="9"/>
  <c r="J18" i="9"/>
  <c r="P18" i="9" s="1"/>
  <c r="N16" i="9"/>
  <c r="M16" i="9"/>
  <c r="L16" i="9"/>
  <c r="R16" i="9" s="1"/>
  <c r="K16" i="9"/>
  <c r="J16" i="9"/>
  <c r="P16" i="9" s="1"/>
  <c r="N13" i="9"/>
  <c r="M13" i="9"/>
  <c r="L13" i="9"/>
  <c r="R13" i="9" s="1"/>
  <c r="K13" i="9"/>
  <c r="J13" i="9"/>
  <c r="P13" i="9" s="1"/>
  <c r="N11" i="9"/>
  <c r="M11" i="9"/>
  <c r="L11" i="9"/>
  <c r="R11" i="9" s="1"/>
  <c r="K11" i="9"/>
  <c r="J11" i="9"/>
  <c r="P11" i="9" s="1"/>
  <c r="N8" i="9"/>
  <c r="M8" i="9"/>
  <c r="L8" i="9"/>
  <c r="R8" i="9" s="1"/>
  <c r="K8" i="9"/>
  <c r="J8" i="9"/>
  <c r="P8" i="9" s="1"/>
  <c r="N6" i="9"/>
  <c r="M6" i="9"/>
  <c r="L6" i="9"/>
  <c r="R6" i="9" s="1"/>
  <c r="K6" i="9"/>
  <c r="J6" i="9"/>
  <c r="P6" i="9" s="1"/>
  <c r="N53" i="8"/>
  <c r="M53" i="8"/>
  <c r="L53" i="8"/>
  <c r="R53" i="8" s="1"/>
  <c r="K53" i="8"/>
  <c r="J53" i="8"/>
  <c r="P53" i="8" s="1"/>
  <c r="N51" i="8"/>
  <c r="M51" i="8"/>
  <c r="S51" i="8" s="1"/>
  <c r="L51" i="8"/>
  <c r="R51" i="8" s="1"/>
  <c r="K51" i="8"/>
  <c r="Q51" i="8" s="1"/>
  <c r="J51" i="8"/>
  <c r="P51" i="8" s="1"/>
  <c r="N48" i="8"/>
  <c r="M48" i="8"/>
  <c r="L48" i="8"/>
  <c r="R48" i="8" s="1"/>
  <c r="K48" i="8"/>
  <c r="J48" i="8"/>
  <c r="P48" i="8" s="1"/>
  <c r="N46" i="8"/>
  <c r="M46" i="8"/>
  <c r="S46" i="8" s="1"/>
  <c r="L46" i="8"/>
  <c r="R46" i="8" s="1"/>
  <c r="K46" i="8"/>
  <c r="Q46" i="8" s="1"/>
  <c r="J46" i="8"/>
  <c r="P46" i="8" s="1"/>
  <c r="N43" i="8"/>
  <c r="M43" i="8"/>
  <c r="L43" i="8"/>
  <c r="R43" i="8" s="1"/>
  <c r="K43" i="8"/>
  <c r="Q43" i="8" s="1"/>
  <c r="J43" i="8"/>
  <c r="P43" i="8" s="1"/>
  <c r="N41" i="8"/>
  <c r="M41" i="8"/>
  <c r="L41" i="8"/>
  <c r="R41" i="8" s="1"/>
  <c r="K41" i="8"/>
  <c r="J41" i="8"/>
  <c r="P41" i="8" s="1"/>
  <c r="N38" i="8"/>
  <c r="S38" i="8" s="1"/>
  <c r="M38" i="8"/>
  <c r="L38" i="8"/>
  <c r="K38" i="8"/>
  <c r="J38" i="8"/>
  <c r="N36" i="8"/>
  <c r="M36" i="8"/>
  <c r="L36" i="8"/>
  <c r="R36" i="8" s="1"/>
  <c r="K36" i="8"/>
  <c r="J36" i="8"/>
  <c r="N33" i="8"/>
  <c r="M33" i="8"/>
  <c r="L33" i="8"/>
  <c r="R33" i="8" s="1"/>
  <c r="K33" i="8"/>
  <c r="Q33" i="8" s="1"/>
  <c r="J33" i="8"/>
  <c r="P33" i="8" s="1"/>
  <c r="N31" i="8"/>
  <c r="M31" i="8"/>
  <c r="L31" i="8"/>
  <c r="R31" i="8" s="1"/>
  <c r="K31" i="8"/>
  <c r="J31" i="8"/>
  <c r="P31" i="8" s="1"/>
  <c r="N28" i="8"/>
  <c r="M28" i="8"/>
  <c r="L28" i="8"/>
  <c r="R28" i="8" s="1"/>
  <c r="K28" i="8"/>
  <c r="Q28" i="8" s="1"/>
  <c r="J28" i="8"/>
  <c r="P28" i="8" s="1"/>
  <c r="N26" i="8"/>
  <c r="M26" i="8"/>
  <c r="S26" i="8" s="1"/>
  <c r="L26" i="8"/>
  <c r="R26" i="8" s="1"/>
  <c r="K26" i="8"/>
  <c r="Q26" i="8" s="1"/>
  <c r="J26" i="8"/>
  <c r="P26" i="8" s="1"/>
  <c r="N23" i="8"/>
  <c r="M23" i="8"/>
  <c r="L23" i="8"/>
  <c r="R23" i="8" s="1"/>
  <c r="K23" i="8"/>
  <c r="Q23" i="8" s="1"/>
  <c r="J23" i="8"/>
  <c r="P23" i="8" s="1"/>
  <c r="N21" i="8"/>
  <c r="M21" i="8"/>
  <c r="L21" i="8"/>
  <c r="R21" i="8" s="1"/>
  <c r="K21" i="8"/>
  <c r="J21" i="8"/>
  <c r="P21" i="8" s="1"/>
  <c r="N18" i="8"/>
  <c r="M18" i="8"/>
  <c r="L18" i="8"/>
  <c r="K18" i="8"/>
  <c r="J18" i="8"/>
  <c r="N16" i="8"/>
  <c r="M16" i="8"/>
  <c r="L16" i="8"/>
  <c r="K16" i="8"/>
  <c r="J16" i="8"/>
  <c r="P16" i="8" s="1"/>
  <c r="N13" i="8"/>
  <c r="M13" i="8"/>
  <c r="L13" i="8"/>
  <c r="R13" i="8" s="1"/>
  <c r="K13" i="8"/>
  <c r="Q13" i="8" s="1"/>
  <c r="J13" i="8"/>
  <c r="P13" i="8" s="1"/>
  <c r="N11" i="8"/>
  <c r="M11" i="8"/>
  <c r="L11" i="8"/>
  <c r="R11" i="8" s="1"/>
  <c r="K11" i="8"/>
  <c r="J11" i="8"/>
  <c r="P11" i="8" s="1"/>
  <c r="N8" i="8"/>
  <c r="M8" i="8"/>
  <c r="L8" i="8"/>
  <c r="R8" i="8" s="1"/>
  <c r="K8" i="8"/>
  <c r="Q8" i="8" s="1"/>
  <c r="J8" i="8"/>
  <c r="P8" i="8" s="1"/>
  <c r="N6" i="8"/>
  <c r="M6" i="8"/>
  <c r="S6" i="8" s="1"/>
  <c r="L6" i="8"/>
  <c r="R6" i="8" s="1"/>
  <c r="K6" i="8"/>
  <c r="Q6" i="8" s="1"/>
  <c r="J6" i="8"/>
  <c r="P6" i="8" s="1"/>
  <c r="Q46" i="7"/>
  <c r="R46" i="7"/>
  <c r="S46" i="7"/>
  <c r="Q48" i="7"/>
  <c r="V48" i="7" s="1"/>
  <c r="R48" i="7"/>
  <c r="W48" i="7" s="1"/>
  <c r="S48" i="7"/>
  <c r="X48" i="7" s="1"/>
  <c r="Q51" i="7"/>
  <c r="R51" i="7"/>
  <c r="S51" i="7"/>
  <c r="Q53" i="7"/>
  <c r="V53" i="7" s="1"/>
  <c r="R53" i="7"/>
  <c r="W53" i="7" s="1"/>
  <c r="S53" i="7"/>
  <c r="X53" i="7" s="1"/>
  <c r="S11" i="7"/>
  <c r="Q13" i="7"/>
  <c r="V13" i="7" s="1"/>
  <c r="R13" i="7"/>
  <c r="S13" i="7"/>
  <c r="X13" i="7" s="1"/>
  <c r="P16" i="7"/>
  <c r="Q16" i="7"/>
  <c r="R16" i="7"/>
  <c r="S16" i="7"/>
  <c r="P18" i="7"/>
  <c r="U18" i="7" s="1"/>
  <c r="Q18" i="7"/>
  <c r="V18" i="7" s="1"/>
  <c r="R18" i="7"/>
  <c r="W18" i="7" s="1"/>
  <c r="S18" i="7"/>
  <c r="X18" i="7" s="1"/>
  <c r="P43" i="7"/>
  <c r="Q43" i="7"/>
  <c r="R43" i="7"/>
  <c r="S43" i="7"/>
  <c r="Q8" i="7"/>
  <c r="V8" i="7" s="1"/>
  <c r="K11" i="7"/>
  <c r="L11" i="7"/>
  <c r="M11" i="7"/>
  <c r="K13" i="7"/>
  <c r="L13" i="7"/>
  <c r="M13" i="7"/>
  <c r="K16" i="7"/>
  <c r="L16" i="7"/>
  <c r="M16" i="7"/>
  <c r="K18" i="7"/>
  <c r="L18" i="7"/>
  <c r="M18" i="7"/>
  <c r="K21" i="7"/>
  <c r="Q21" i="7" s="1"/>
  <c r="L21" i="7"/>
  <c r="R21" i="7" s="1"/>
  <c r="M21" i="7"/>
  <c r="S21" i="7" s="1"/>
  <c r="K23" i="7"/>
  <c r="Q23" i="7" s="1"/>
  <c r="V23" i="7" s="1"/>
  <c r="L23" i="7"/>
  <c r="R23" i="7" s="1"/>
  <c r="W23" i="7" s="1"/>
  <c r="M23" i="7"/>
  <c r="S23" i="7" s="1"/>
  <c r="X23" i="7" s="1"/>
  <c r="K26" i="7"/>
  <c r="Q26" i="7" s="1"/>
  <c r="L26" i="7"/>
  <c r="R26" i="7" s="1"/>
  <c r="M26" i="7"/>
  <c r="S26" i="7" s="1"/>
  <c r="K28" i="7"/>
  <c r="Q28" i="7" s="1"/>
  <c r="V28" i="7" s="1"/>
  <c r="L28" i="7"/>
  <c r="R28" i="7" s="1"/>
  <c r="W28" i="7" s="1"/>
  <c r="M28" i="7"/>
  <c r="S28" i="7" s="1"/>
  <c r="X28" i="7" s="1"/>
  <c r="K31" i="7"/>
  <c r="Q31" i="7" s="1"/>
  <c r="L31" i="7"/>
  <c r="R31" i="7" s="1"/>
  <c r="M31" i="7"/>
  <c r="S31" i="7" s="1"/>
  <c r="K33" i="7"/>
  <c r="Q33" i="7" s="1"/>
  <c r="V33" i="7" s="1"/>
  <c r="L33" i="7"/>
  <c r="R33" i="7" s="1"/>
  <c r="W33" i="7" s="1"/>
  <c r="M33" i="7"/>
  <c r="S33" i="7" s="1"/>
  <c r="X33" i="7" s="1"/>
  <c r="K36" i="7"/>
  <c r="Q36" i="7" s="1"/>
  <c r="L36" i="7"/>
  <c r="R36" i="7" s="1"/>
  <c r="M36" i="7"/>
  <c r="S36" i="7" s="1"/>
  <c r="K38" i="7"/>
  <c r="Q38" i="7" s="1"/>
  <c r="L38" i="7"/>
  <c r="R38" i="7" s="1"/>
  <c r="M38" i="7"/>
  <c r="S38" i="7" s="1"/>
  <c r="K41" i="7"/>
  <c r="Q41" i="7" s="1"/>
  <c r="L41" i="7"/>
  <c r="R41" i="7" s="1"/>
  <c r="M41" i="7"/>
  <c r="K43" i="7"/>
  <c r="L43" i="7"/>
  <c r="M43" i="7"/>
  <c r="K46" i="7"/>
  <c r="L46" i="7"/>
  <c r="M46" i="7"/>
  <c r="K48" i="7"/>
  <c r="L48" i="7"/>
  <c r="M48" i="7"/>
  <c r="K51" i="7"/>
  <c r="L51" i="7"/>
  <c r="M51" i="7"/>
  <c r="K53" i="7"/>
  <c r="L53" i="7"/>
  <c r="M53" i="7"/>
  <c r="K8" i="7"/>
  <c r="L8" i="7"/>
  <c r="R8" i="7" s="1"/>
  <c r="W8" i="7" s="1"/>
  <c r="M8" i="7"/>
  <c r="S8" i="7" s="1"/>
  <c r="M6" i="7"/>
  <c r="S6" i="7" s="1"/>
  <c r="L6" i="7"/>
  <c r="K6" i="7"/>
  <c r="R6" i="7"/>
  <c r="Q6" i="7"/>
  <c r="N11" i="7"/>
  <c r="Q11" i="7" s="1"/>
  <c r="N13" i="7"/>
  <c r="P13" i="7" s="1"/>
  <c r="N16" i="7"/>
  <c r="N18" i="7"/>
  <c r="N21" i="7"/>
  <c r="N23" i="7"/>
  <c r="N26" i="7"/>
  <c r="N28" i="7"/>
  <c r="N31" i="7"/>
  <c r="N33" i="7"/>
  <c r="P33" i="7" s="1"/>
  <c r="N36" i="7"/>
  <c r="P36" i="7" s="1"/>
  <c r="N38" i="7"/>
  <c r="P38" i="7" s="1"/>
  <c r="N41" i="7"/>
  <c r="P41" i="7" s="1"/>
  <c r="N43" i="7"/>
  <c r="N46" i="7"/>
  <c r="N48" i="7"/>
  <c r="N51" i="7"/>
  <c r="N53" i="7"/>
  <c r="N8" i="7"/>
  <c r="N6" i="7"/>
  <c r="J11" i="7"/>
  <c r="J13" i="7"/>
  <c r="J16" i="7"/>
  <c r="J18" i="7"/>
  <c r="J21" i="7"/>
  <c r="P21" i="7" s="1"/>
  <c r="J23" i="7"/>
  <c r="J26" i="7"/>
  <c r="P26" i="7" s="1"/>
  <c r="J28" i="7"/>
  <c r="P28" i="7" s="1"/>
  <c r="U28" i="7" s="1"/>
  <c r="J31" i="7"/>
  <c r="P31" i="7" s="1"/>
  <c r="J33" i="7"/>
  <c r="J36" i="7"/>
  <c r="J38" i="7"/>
  <c r="J41" i="7"/>
  <c r="J43" i="7"/>
  <c r="J46" i="7"/>
  <c r="P46" i="7" s="1"/>
  <c r="J48" i="7"/>
  <c r="P48" i="7" s="1"/>
  <c r="U48" i="7" s="1"/>
  <c r="J51" i="7"/>
  <c r="P51" i="7" s="1"/>
  <c r="J53" i="7"/>
  <c r="P53" i="7" s="1"/>
  <c r="J8" i="7"/>
  <c r="P8" i="7" s="1"/>
  <c r="J6" i="7"/>
  <c r="P6" i="7" s="1"/>
  <c r="U53" i="7" l="1"/>
  <c r="X8" i="7"/>
  <c r="Z15" i="7"/>
  <c r="AD13" i="7"/>
  <c r="Z13" i="7"/>
  <c r="Z14" i="7" s="1"/>
  <c r="Z55" i="7"/>
  <c r="AD53" i="7"/>
  <c r="Z53" i="7"/>
  <c r="Z54" i="7" s="1"/>
  <c r="AA35" i="7"/>
  <c r="AE33" i="7"/>
  <c r="AA33" i="7"/>
  <c r="AA34" i="7" s="1"/>
  <c r="AB55" i="7"/>
  <c r="AF53" i="7"/>
  <c r="AB53" i="7"/>
  <c r="AB54" i="7" s="1"/>
  <c r="W43" i="7"/>
  <c r="V43" i="7"/>
  <c r="X38" i="7"/>
  <c r="U43" i="7"/>
  <c r="AB35" i="7"/>
  <c r="AF33" i="7"/>
  <c r="AB33" i="7"/>
  <c r="AB34" i="7" s="1"/>
  <c r="W38" i="7"/>
  <c r="AB25" i="7"/>
  <c r="AF23" i="7"/>
  <c r="AB23" i="7"/>
  <c r="AB24" i="7" s="1"/>
  <c r="U38" i="7"/>
  <c r="V38" i="7"/>
  <c r="AA25" i="7"/>
  <c r="AE23" i="7"/>
  <c r="AA23" i="7"/>
  <c r="AA24" i="7" s="1"/>
  <c r="Z35" i="7"/>
  <c r="AD33" i="7"/>
  <c r="Z33" i="7"/>
  <c r="Z34" i="7" s="1"/>
  <c r="U8" i="7"/>
  <c r="Y55" i="7"/>
  <c r="AC53" i="7"/>
  <c r="Y53" i="7"/>
  <c r="Y54" i="7" s="1"/>
  <c r="AA55" i="7"/>
  <c r="AE53" i="7"/>
  <c r="AA53" i="7"/>
  <c r="AA54" i="7" s="1"/>
  <c r="Z25" i="7"/>
  <c r="AD23" i="7"/>
  <c r="Z23" i="7"/>
  <c r="Z24" i="7" s="1"/>
  <c r="U33" i="7"/>
  <c r="Y35" i="7" s="1"/>
  <c r="P28" i="10"/>
  <c r="R28" i="10"/>
  <c r="P33" i="10"/>
  <c r="S36" i="10"/>
  <c r="R11" i="7"/>
  <c r="W13" i="7" s="1"/>
  <c r="V13" i="10"/>
  <c r="P11" i="7"/>
  <c r="U13" i="7" s="1"/>
  <c r="S8" i="8"/>
  <c r="R38" i="8"/>
  <c r="W38" i="8" s="1"/>
  <c r="R41" i="9"/>
  <c r="P23" i="7"/>
  <c r="U23" i="7" s="1"/>
  <c r="Y23" i="7" s="1"/>
  <c r="Y24" i="7" s="1"/>
  <c r="S38" i="10"/>
  <c r="S41" i="7"/>
  <c r="X43" i="7" s="1"/>
  <c r="S48" i="8"/>
  <c r="V8" i="8"/>
  <c r="Q16" i="8"/>
  <c r="S28" i="8"/>
  <c r="X28" i="8" s="1"/>
  <c r="R16" i="8"/>
  <c r="W18" i="8" s="1"/>
  <c r="S16" i="8"/>
  <c r="X18" i="8" s="1"/>
  <c r="S53" i="8"/>
  <c r="S23" i="10"/>
  <c r="X23" i="10" s="1"/>
  <c r="P18" i="8"/>
  <c r="U18" i="8" s="1"/>
  <c r="P36" i="8"/>
  <c r="V28" i="8"/>
  <c r="Q18" i="8"/>
  <c r="V18" i="8" s="1"/>
  <c r="P38" i="8"/>
  <c r="U38" i="8" s="1"/>
  <c r="Q26" i="10"/>
  <c r="S18" i="8"/>
  <c r="R18" i="8"/>
  <c r="Q38" i="8"/>
  <c r="R26" i="10"/>
  <c r="S43" i="10"/>
  <c r="S33" i="10"/>
  <c r="Q31" i="10"/>
  <c r="S31" i="10"/>
  <c r="Q36" i="8"/>
  <c r="S36" i="8"/>
  <c r="V38" i="8"/>
  <c r="Q6" i="10"/>
  <c r="V8" i="10" s="1"/>
  <c r="S6" i="10"/>
  <c r="S8" i="10"/>
  <c r="X8" i="10" s="1"/>
  <c r="Q16" i="10"/>
  <c r="V18" i="10" s="1"/>
  <c r="S16" i="10"/>
  <c r="S18" i="10"/>
  <c r="X18" i="10" s="1"/>
  <c r="X13" i="10"/>
  <c r="U23" i="10"/>
  <c r="W23" i="10"/>
  <c r="U28" i="10"/>
  <c r="W28" i="10"/>
  <c r="U33" i="10"/>
  <c r="AC33" i="10" s="1"/>
  <c r="W33" i="10"/>
  <c r="AE33" i="10" s="1"/>
  <c r="U38" i="10"/>
  <c r="W38" i="10"/>
  <c r="U43" i="10"/>
  <c r="W43" i="10"/>
  <c r="AB13" i="10"/>
  <c r="AB14" i="10" s="1"/>
  <c r="X28" i="10"/>
  <c r="X33" i="10"/>
  <c r="AF33" i="10" s="1"/>
  <c r="X38" i="10"/>
  <c r="X43" i="10"/>
  <c r="U8" i="10"/>
  <c r="W8" i="10"/>
  <c r="U13" i="10"/>
  <c r="W13" i="10"/>
  <c r="U18" i="10"/>
  <c r="W18" i="10"/>
  <c r="Q23" i="10"/>
  <c r="V23" i="10" s="1"/>
  <c r="Q28" i="10"/>
  <c r="V28" i="10" s="1"/>
  <c r="Q33" i="10"/>
  <c r="Q38" i="10"/>
  <c r="V38" i="10" s="1"/>
  <c r="Q43" i="10"/>
  <c r="V43" i="10" s="1"/>
  <c r="Q6" i="9"/>
  <c r="S6" i="9"/>
  <c r="W8" i="9"/>
  <c r="Q8" i="9"/>
  <c r="V8" i="9" s="1"/>
  <c r="Q11" i="9"/>
  <c r="S11" i="9"/>
  <c r="W13" i="9"/>
  <c r="Q13" i="9"/>
  <c r="V13" i="9" s="1"/>
  <c r="Q16" i="9"/>
  <c r="S16" i="9"/>
  <c r="W18" i="9"/>
  <c r="Q18" i="9"/>
  <c r="V18" i="9" s="1"/>
  <c r="Q21" i="9"/>
  <c r="S21" i="9"/>
  <c r="W23" i="9"/>
  <c r="Q23" i="9"/>
  <c r="Q26" i="9"/>
  <c r="S26" i="9"/>
  <c r="W28" i="9"/>
  <c r="Q28" i="9"/>
  <c r="V28" i="9" s="1"/>
  <c r="Q31" i="9"/>
  <c r="S31" i="9"/>
  <c r="W33" i="9"/>
  <c r="Q33" i="9"/>
  <c r="V33" i="9" s="1"/>
  <c r="Q36" i="9"/>
  <c r="S36" i="9"/>
  <c r="W38" i="9"/>
  <c r="Q38" i="9"/>
  <c r="V38" i="9" s="1"/>
  <c r="Q41" i="9"/>
  <c r="S41" i="9"/>
  <c r="W43" i="9"/>
  <c r="S43" i="9"/>
  <c r="X43" i="9" s="1"/>
  <c r="U8" i="9"/>
  <c r="S8" i="9"/>
  <c r="U13" i="9"/>
  <c r="S13" i="9"/>
  <c r="U18" i="9"/>
  <c r="S18" i="9"/>
  <c r="U23" i="9"/>
  <c r="S23" i="9"/>
  <c r="U28" i="9"/>
  <c r="S28" i="9"/>
  <c r="U33" i="9"/>
  <c r="S33" i="9"/>
  <c r="U38" i="9"/>
  <c r="S38" i="9"/>
  <c r="U43" i="9"/>
  <c r="Q43" i="9"/>
  <c r="X8" i="8"/>
  <c r="X38" i="8"/>
  <c r="U48" i="8"/>
  <c r="W48" i="8"/>
  <c r="U53" i="8"/>
  <c r="W53" i="8"/>
  <c r="Q11" i="8"/>
  <c r="V13" i="8" s="1"/>
  <c r="Z13" i="8" s="1"/>
  <c r="Z14" i="8" s="1"/>
  <c r="S11" i="8"/>
  <c r="S13" i="8"/>
  <c r="Q21" i="8"/>
  <c r="V23" i="8" s="1"/>
  <c r="S21" i="8"/>
  <c r="S23" i="8"/>
  <c r="X23" i="8" s="1"/>
  <c r="Q31" i="8"/>
  <c r="V33" i="8" s="1"/>
  <c r="S31" i="8"/>
  <c r="S33" i="8"/>
  <c r="Q41" i="8"/>
  <c r="V43" i="8" s="1"/>
  <c r="Z43" i="8" s="1"/>
  <c r="Z44" i="8" s="1"/>
  <c r="S41" i="8"/>
  <c r="S43" i="8"/>
  <c r="X43" i="8" s="1"/>
  <c r="X48" i="8"/>
  <c r="X53" i="8"/>
  <c r="U8" i="8"/>
  <c r="W8" i="8"/>
  <c r="U13" i="8"/>
  <c r="W13" i="8"/>
  <c r="U23" i="8"/>
  <c r="W23" i="8"/>
  <c r="U28" i="8"/>
  <c r="W28" i="8"/>
  <c r="U33" i="8"/>
  <c r="W33" i="8"/>
  <c r="U43" i="8"/>
  <c r="W43" i="8"/>
  <c r="Q48" i="8"/>
  <c r="V48" i="8" s="1"/>
  <c r="Q53" i="8"/>
  <c r="V53" i="8" s="1"/>
  <c r="AC43" i="8" l="1"/>
  <c r="Y45" i="8"/>
  <c r="Y25" i="8"/>
  <c r="AC23" i="8"/>
  <c r="AB25" i="8"/>
  <c r="AF23" i="8"/>
  <c r="AA15" i="7"/>
  <c r="AE13" i="7"/>
  <c r="AA13" i="7"/>
  <c r="AA14" i="7" s="1"/>
  <c r="AA25" i="8"/>
  <c r="AE23" i="8"/>
  <c r="AE43" i="8"/>
  <c r="AA45" i="8"/>
  <c r="AB25" i="10"/>
  <c r="AF23" i="10"/>
  <c r="Y15" i="8"/>
  <c r="AC13" i="8"/>
  <c r="Z35" i="8"/>
  <c r="AD33" i="8"/>
  <c r="Y15" i="9"/>
  <c r="AC13" i="9"/>
  <c r="AA45" i="7"/>
  <c r="AE43" i="7"/>
  <c r="AA43" i="7"/>
  <c r="AA44" i="7" s="1"/>
  <c r="AA45" i="10"/>
  <c r="AE43" i="10"/>
  <c r="AB45" i="7"/>
  <c r="AF43" i="7"/>
  <c r="AB43" i="7"/>
  <c r="AB44" i="7" s="1"/>
  <c r="AB53" i="8"/>
  <c r="AB54" i="8" s="1"/>
  <c r="AB55" i="8"/>
  <c r="AF53" i="8"/>
  <c r="Z45" i="9"/>
  <c r="AD43" i="9"/>
  <c r="Z35" i="9"/>
  <c r="AD33" i="9"/>
  <c r="Z33" i="8"/>
  <c r="Z34" i="8" s="1"/>
  <c r="Y35" i="10"/>
  <c r="Y15" i="10"/>
  <c r="AC13" i="10"/>
  <c r="AB45" i="10"/>
  <c r="AF43" i="10"/>
  <c r="AA35" i="9"/>
  <c r="AE33" i="9"/>
  <c r="AA55" i="8"/>
  <c r="AE53" i="8"/>
  <c r="V23" i="9"/>
  <c r="AA35" i="10"/>
  <c r="Y55" i="8"/>
  <c r="AC53" i="8"/>
  <c r="AF43" i="8"/>
  <c r="AB45" i="8"/>
  <c r="Z25" i="8"/>
  <c r="AD23" i="8"/>
  <c r="AA45" i="9"/>
  <c r="AE43" i="9"/>
  <c r="AB35" i="10"/>
  <c r="Z15" i="8"/>
  <c r="AD13" i="8"/>
  <c r="Y45" i="10"/>
  <c r="AC43" i="10"/>
  <c r="V43" i="9"/>
  <c r="Z25" i="10"/>
  <c r="AD23" i="10"/>
  <c r="Z45" i="7"/>
  <c r="AD43" i="7"/>
  <c r="Z43" i="7"/>
  <c r="Z44" i="7" s="1"/>
  <c r="Z25" i="9"/>
  <c r="AD23" i="9"/>
  <c r="AA25" i="9"/>
  <c r="AE23" i="9"/>
  <c r="X38" i="9"/>
  <c r="Z13" i="10"/>
  <c r="Z14" i="10" s="1"/>
  <c r="Z15" i="10"/>
  <c r="AD13" i="10"/>
  <c r="Y25" i="7"/>
  <c r="AA15" i="10"/>
  <c r="AE13" i="10"/>
  <c r="Y45" i="7"/>
  <c r="AC43" i="7"/>
  <c r="Y43" i="7"/>
  <c r="Y44" i="7" s="1"/>
  <c r="Y45" i="9"/>
  <c r="AC43" i="9"/>
  <c r="X33" i="9"/>
  <c r="AA15" i="9"/>
  <c r="AE13" i="9"/>
  <c r="AB15" i="7"/>
  <c r="AF13" i="7"/>
  <c r="AB13" i="7"/>
  <c r="AB14" i="7" s="1"/>
  <c r="Y23" i="10"/>
  <c r="Y24" i="10" s="1"/>
  <c r="Y25" i="10"/>
  <c r="AC23" i="10"/>
  <c r="Z23" i="8"/>
  <c r="Z24" i="8" s="1"/>
  <c r="AB15" i="8"/>
  <c r="AF13" i="8"/>
  <c r="AB15" i="10"/>
  <c r="AF13" i="10"/>
  <c r="AD43" i="8"/>
  <c r="Z45" i="8"/>
  <c r="Z15" i="9"/>
  <c r="AD13" i="9"/>
  <c r="X28" i="9"/>
  <c r="X23" i="9"/>
  <c r="Y33" i="7"/>
  <c r="Y34" i="7" s="1"/>
  <c r="AC33" i="7"/>
  <c r="Z55" i="8"/>
  <c r="AD53" i="8"/>
  <c r="AC23" i="7"/>
  <c r="X18" i="9"/>
  <c r="Y35" i="9"/>
  <c r="AC33" i="9"/>
  <c r="Y25" i="9"/>
  <c r="AC23" i="9"/>
  <c r="AA35" i="8"/>
  <c r="AE33" i="8"/>
  <c r="Y35" i="8"/>
  <c r="AC33" i="8"/>
  <c r="Z45" i="10"/>
  <c r="AD43" i="10"/>
  <c r="X13" i="9"/>
  <c r="AA15" i="8"/>
  <c r="AE13" i="8"/>
  <c r="X8" i="9"/>
  <c r="AA23" i="10"/>
  <c r="AA24" i="10" s="1"/>
  <c r="AA25" i="10"/>
  <c r="AE23" i="10"/>
  <c r="AC13" i="7"/>
  <c r="Y15" i="7"/>
  <c r="Y13" i="7"/>
  <c r="Y14" i="7" s="1"/>
  <c r="V33" i="10"/>
  <c r="AD33" i="10" s="1"/>
  <c r="AB43" i="8"/>
  <c r="AB44" i="8" s="1"/>
  <c r="Y43" i="10"/>
  <c r="Y44" i="10" s="1"/>
  <c r="Y33" i="10"/>
  <c r="Y34" i="10" s="1"/>
  <c r="Z23" i="10"/>
  <c r="Z24" i="10" s="1"/>
  <c r="AA43" i="10"/>
  <c r="AA44" i="10" s="1"/>
  <c r="AA33" i="10"/>
  <c r="AA34" i="10" s="1"/>
  <c r="AA13" i="10"/>
  <c r="AA14" i="10" s="1"/>
  <c r="Z43" i="10"/>
  <c r="Z44" i="10" s="1"/>
  <c r="AB23" i="10"/>
  <c r="AB24" i="10" s="1"/>
  <c r="Y13" i="10"/>
  <c r="Y14" i="10" s="1"/>
  <c r="AB43" i="10"/>
  <c r="AB44" i="10" s="1"/>
  <c r="AB33" i="10"/>
  <c r="AB34" i="10" s="1"/>
  <c r="Z33" i="9"/>
  <c r="Z34" i="9" s="1"/>
  <c r="Z23" i="9"/>
  <c r="Z24" i="9" s="1"/>
  <c r="Z13" i="9"/>
  <c r="Z14" i="9" s="1"/>
  <c r="Z43" i="9"/>
  <c r="Z44" i="9" s="1"/>
  <c r="AA43" i="9"/>
  <c r="AA44" i="9" s="1"/>
  <c r="AA33" i="9"/>
  <c r="AA34" i="9" s="1"/>
  <c r="AA23" i="9"/>
  <c r="AA24" i="9" s="1"/>
  <c r="AA13" i="9"/>
  <c r="AA14" i="9" s="1"/>
  <c r="Y43" i="9"/>
  <c r="Y44" i="9" s="1"/>
  <c r="Y33" i="9"/>
  <c r="Y34" i="9" s="1"/>
  <c r="Y23" i="9"/>
  <c r="Y24" i="9" s="1"/>
  <c r="Y13" i="9"/>
  <c r="Y14" i="9" s="1"/>
  <c r="AB43" i="9"/>
  <c r="AB44" i="9" s="1"/>
  <c r="AB33" i="9"/>
  <c r="AB34" i="9" s="1"/>
  <c r="AB23" i="9"/>
  <c r="AB24" i="9" s="1"/>
  <c r="AA53" i="8"/>
  <c r="AA54" i="8" s="1"/>
  <c r="AB23" i="8"/>
  <c r="AB24" i="8" s="1"/>
  <c r="X33" i="8"/>
  <c r="AB33" i="8" s="1"/>
  <c r="AB34" i="8" s="1"/>
  <c r="X13" i="8"/>
  <c r="Y53" i="8"/>
  <c r="Y54" i="8" s="1"/>
  <c r="AB13" i="8"/>
  <c r="AB14" i="8" s="1"/>
  <c r="Y43" i="8"/>
  <c r="Y44" i="8" s="1"/>
  <c r="Y33" i="8"/>
  <c r="Y34" i="8" s="1"/>
  <c r="Y23" i="8"/>
  <c r="Y24" i="8" s="1"/>
  <c r="Y13" i="8"/>
  <c r="Y14" i="8" s="1"/>
  <c r="Z53" i="8"/>
  <c r="Z54" i="8" s="1"/>
  <c r="AA43" i="8"/>
  <c r="AA44" i="8" s="1"/>
  <c r="AA33" i="8"/>
  <c r="AA34" i="8" s="1"/>
  <c r="AA23" i="8"/>
  <c r="AA24" i="8" s="1"/>
  <c r="AA13" i="8"/>
  <c r="AA14" i="8" s="1"/>
  <c r="AB45" i="9" l="1"/>
  <c r="AF43" i="9"/>
  <c r="AF33" i="8"/>
  <c r="AB35" i="8"/>
  <c r="AB15" i="9"/>
  <c r="AF13" i="9"/>
  <c r="AB25" i="9"/>
  <c r="AF23" i="9"/>
  <c r="AB35" i="9"/>
  <c r="AF33" i="9"/>
  <c r="Z35" i="10"/>
  <c r="AB13" i="9"/>
  <c r="AB14" i="9" s="1"/>
  <c r="Z33" i="10"/>
  <c r="Z34" i="10" s="1"/>
  <c r="J15" i="4" l="1"/>
  <c r="K15" i="4"/>
  <c r="L15" i="4"/>
  <c r="M15" i="4"/>
  <c r="N15" i="4"/>
  <c r="J16" i="4"/>
  <c r="K16" i="4"/>
  <c r="L16" i="4"/>
  <c r="M16" i="4"/>
  <c r="N16" i="4"/>
  <c r="J17" i="4"/>
  <c r="K17" i="4"/>
  <c r="L17" i="4"/>
  <c r="M17" i="4"/>
  <c r="N17" i="4"/>
  <c r="J18" i="4"/>
  <c r="K18" i="4"/>
  <c r="L18" i="4"/>
  <c r="M18" i="4"/>
  <c r="N18" i="4"/>
  <c r="J25" i="4"/>
  <c r="K25" i="4"/>
  <c r="L25" i="4"/>
  <c r="M25" i="4"/>
  <c r="N25" i="4"/>
  <c r="J26" i="4"/>
  <c r="K26" i="4"/>
  <c r="L26" i="4"/>
  <c r="M26" i="4"/>
  <c r="N26" i="4"/>
  <c r="J27" i="4"/>
  <c r="K27" i="4"/>
  <c r="L27" i="4"/>
  <c r="M27" i="4"/>
  <c r="N27" i="4"/>
  <c r="J28" i="4"/>
  <c r="K28" i="4"/>
  <c r="L28" i="4"/>
  <c r="M28" i="4"/>
  <c r="N28" i="4"/>
  <c r="J35" i="4"/>
  <c r="K35" i="4"/>
  <c r="L35" i="4"/>
  <c r="M35" i="4"/>
  <c r="N35" i="4"/>
  <c r="J36" i="4"/>
  <c r="K36" i="4"/>
  <c r="L36" i="4"/>
  <c r="M36" i="4"/>
  <c r="N36" i="4"/>
  <c r="J37" i="4"/>
  <c r="K37" i="4"/>
  <c r="L37" i="4"/>
  <c r="M37" i="4"/>
  <c r="N37" i="4"/>
  <c r="J38" i="4"/>
  <c r="K38" i="4"/>
  <c r="L38" i="4"/>
  <c r="M38" i="4"/>
  <c r="N38" i="4"/>
  <c r="J6" i="4"/>
  <c r="K6" i="4"/>
  <c r="L6" i="4"/>
  <c r="M6" i="4"/>
  <c r="N6" i="4"/>
  <c r="J7" i="4"/>
  <c r="K7" i="4"/>
  <c r="L7" i="4"/>
  <c r="M7" i="4"/>
  <c r="N7" i="4"/>
  <c r="J8" i="4"/>
  <c r="K8" i="4"/>
  <c r="L8" i="4"/>
  <c r="M8" i="4"/>
  <c r="N8" i="4"/>
  <c r="K5" i="4"/>
  <c r="L5" i="4"/>
  <c r="M5" i="4"/>
  <c r="N5" i="4"/>
  <c r="J5" i="4"/>
  <c r="P5" i="1"/>
  <c r="Q5" i="1"/>
  <c r="R5" i="1"/>
  <c r="S5" i="1"/>
  <c r="P6" i="1"/>
  <c r="T6" i="1" s="1"/>
  <c r="Q6" i="1"/>
  <c r="R6" i="1"/>
  <c r="V6" i="1" s="1"/>
  <c r="S6" i="1"/>
  <c r="P7" i="1"/>
  <c r="Q7" i="1"/>
  <c r="R7" i="1"/>
  <c r="S7" i="1"/>
  <c r="P8" i="1"/>
  <c r="Q8" i="1"/>
  <c r="R8" i="1"/>
  <c r="V8" i="1" s="1"/>
  <c r="Z8" i="1" s="1"/>
  <c r="S8" i="1"/>
  <c r="P9" i="1"/>
  <c r="Q9" i="1"/>
  <c r="R9" i="1"/>
  <c r="S9" i="1"/>
  <c r="P10" i="1"/>
  <c r="Q10" i="1"/>
  <c r="R10" i="1"/>
  <c r="S10" i="1"/>
  <c r="P11" i="1"/>
  <c r="T11" i="1" s="1"/>
  <c r="Q11" i="1"/>
  <c r="U11" i="1" s="1"/>
  <c r="R11" i="1"/>
  <c r="V11" i="1" s="1"/>
  <c r="S11" i="1"/>
  <c r="W11" i="1" s="1"/>
  <c r="P12" i="1"/>
  <c r="Q12" i="1"/>
  <c r="R12" i="1"/>
  <c r="S12" i="1"/>
  <c r="P13" i="1"/>
  <c r="T13" i="1" s="1"/>
  <c r="X13" i="1" s="1"/>
  <c r="Q13" i="1"/>
  <c r="U13" i="1" s="1"/>
  <c r="Y13" i="1" s="1"/>
  <c r="R13" i="1"/>
  <c r="V13" i="1" s="1"/>
  <c r="Z13" i="1" s="1"/>
  <c r="S13" i="1"/>
  <c r="W13" i="1" s="1"/>
  <c r="AA13" i="1" s="1"/>
  <c r="P14" i="1"/>
  <c r="Q14" i="1"/>
  <c r="R14" i="1"/>
  <c r="S14" i="1"/>
  <c r="P15" i="1"/>
  <c r="Q15" i="1"/>
  <c r="R15" i="1"/>
  <c r="S15" i="1"/>
  <c r="P16" i="1"/>
  <c r="T16" i="1" s="1"/>
  <c r="Q16" i="1"/>
  <c r="R16" i="1"/>
  <c r="S16" i="1"/>
  <c r="P17" i="1"/>
  <c r="Q17" i="1"/>
  <c r="R17" i="1"/>
  <c r="S17" i="1"/>
  <c r="P18" i="1"/>
  <c r="T18" i="1" s="1"/>
  <c r="X18" i="1" s="1"/>
  <c r="Q18" i="1"/>
  <c r="U18" i="1" s="1"/>
  <c r="Y18" i="1" s="1"/>
  <c r="R18" i="1"/>
  <c r="V18" i="1" s="1"/>
  <c r="Z18" i="1" s="1"/>
  <c r="S18" i="1"/>
  <c r="W18" i="1" s="1"/>
  <c r="AA18" i="1" s="1"/>
  <c r="P19" i="1"/>
  <c r="Q19" i="1"/>
  <c r="R19" i="1"/>
  <c r="S19" i="1"/>
  <c r="P20" i="1"/>
  <c r="Q20" i="1"/>
  <c r="R20" i="1"/>
  <c r="S20" i="1"/>
  <c r="P21" i="1"/>
  <c r="T21" i="1" s="1"/>
  <c r="Q21" i="1"/>
  <c r="U21" i="1" s="1"/>
  <c r="R21" i="1"/>
  <c r="V21" i="1" s="1"/>
  <c r="S21" i="1"/>
  <c r="W21" i="1" s="1"/>
  <c r="P22" i="1"/>
  <c r="Q22" i="1"/>
  <c r="R22" i="1"/>
  <c r="S22" i="1"/>
  <c r="P23" i="1"/>
  <c r="T23" i="1" s="1"/>
  <c r="X23" i="1" s="1"/>
  <c r="Q23" i="1"/>
  <c r="U23" i="1" s="1"/>
  <c r="Y23" i="1" s="1"/>
  <c r="R23" i="1"/>
  <c r="V23" i="1" s="1"/>
  <c r="Z23" i="1" s="1"/>
  <c r="S23" i="1"/>
  <c r="W23" i="1" s="1"/>
  <c r="AA23" i="1" s="1"/>
  <c r="P24" i="1"/>
  <c r="Q24" i="1"/>
  <c r="R24" i="1"/>
  <c r="S24" i="1"/>
  <c r="P25" i="1"/>
  <c r="Q25" i="1"/>
  <c r="R25" i="1"/>
  <c r="S25" i="1"/>
  <c r="P26" i="1"/>
  <c r="T26" i="1" s="1"/>
  <c r="Q26" i="1"/>
  <c r="R26" i="1"/>
  <c r="S26" i="1"/>
  <c r="P27" i="1"/>
  <c r="Q27" i="1"/>
  <c r="R27" i="1"/>
  <c r="S27" i="1"/>
  <c r="P28" i="1"/>
  <c r="T28" i="1" s="1"/>
  <c r="Q28" i="1"/>
  <c r="R28" i="1"/>
  <c r="S28" i="1"/>
  <c r="P29" i="1"/>
  <c r="Q29" i="1"/>
  <c r="R29" i="1"/>
  <c r="S29" i="1"/>
  <c r="P30" i="1"/>
  <c r="Q30" i="1"/>
  <c r="R30" i="1"/>
  <c r="S30" i="1"/>
  <c r="P31" i="1"/>
  <c r="T31" i="1" s="1"/>
  <c r="Q31" i="1"/>
  <c r="R31" i="1"/>
  <c r="S31" i="1"/>
  <c r="P32" i="1"/>
  <c r="Q32" i="1"/>
  <c r="R32" i="1"/>
  <c r="S32" i="1"/>
  <c r="P33" i="1"/>
  <c r="T33" i="1" s="1"/>
  <c r="X33" i="1" s="1"/>
  <c r="Q33" i="1"/>
  <c r="U33" i="1" s="1"/>
  <c r="Y33" i="1" s="1"/>
  <c r="R33" i="1"/>
  <c r="V33" i="1" s="1"/>
  <c r="Z33" i="1" s="1"/>
  <c r="S33" i="1"/>
  <c r="W33" i="1" s="1"/>
  <c r="AA33" i="1" s="1"/>
  <c r="P34" i="1"/>
  <c r="Q34" i="1"/>
  <c r="R34" i="1"/>
  <c r="S34" i="1"/>
  <c r="P35" i="1"/>
  <c r="Q35" i="1"/>
  <c r="R35" i="1"/>
  <c r="S35" i="1"/>
  <c r="P36" i="1"/>
  <c r="T36" i="1" s="1"/>
  <c r="Q36" i="1"/>
  <c r="R36" i="1"/>
  <c r="S36" i="1"/>
  <c r="P37" i="1"/>
  <c r="Q37" i="1"/>
  <c r="R37" i="1"/>
  <c r="S37" i="1"/>
  <c r="P38" i="1"/>
  <c r="T38" i="1" s="1"/>
  <c r="Q38" i="1"/>
  <c r="R38" i="1"/>
  <c r="V38" i="1" s="1"/>
  <c r="Z38" i="1" s="1"/>
  <c r="S38" i="1"/>
  <c r="W38" i="1" s="1"/>
  <c r="AA38" i="1" s="1"/>
  <c r="P39" i="1"/>
  <c r="Q39" i="1"/>
  <c r="R39" i="1"/>
  <c r="S39" i="1"/>
  <c r="P40" i="1"/>
  <c r="Q40" i="1"/>
  <c r="R40" i="1"/>
  <c r="S40" i="1"/>
  <c r="P41" i="1"/>
  <c r="T41" i="1" s="1"/>
  <c r="Q41" i="1"/>
  <c r="U41" i="1" s="1"/>
  <c r="R41" i="1"/>
  <c r="V41" i="1" s="1"/>
  <c r="S41" i="1"/>
  <c r="W41" i="1" s="1"/>
  <c r="P42" i="1"/>
  <c r="Q42" i="1"/>
  <c r="R42" i="1"/>
  <c r="S42" i="1"/>
  <c r="P43" i="1"/>
  <c r="T43" i="1" s="1"/>
  <c r="X43" i="1" s="1"/>
  <c r="Q43" i="1"/>
  <c r="U43" i="1" s="1"/>
  <c r="Y43" i="1" s="1"/>
  <c r="R43" i="1"/>
  <c r="V43" i="1" s="1"/>
  <c r="Z43" i="1" s="1"/>
  <c r="S43" i="1"/>
  <c r="W43" i="1" s="1"/>
  <c r="AA43" i="1" s="1"/>
  <c r="P44" i="1"/>
  <c r="Q44" i="1"/>
  <c r="R44" i="1"/>
  <c r="S44" i="1"/>
  <c r="P45" i="1"/>
  <c r="Q45" i="1"/>
  <c r="R45" i="1"/>
  <c r="S45" i="1"/>
  <c r="P46" i="1"/>
  <c r="T46" i="1" s="1"/>
  <c r="Q46" i="1"/>
  <c r="R46" i="1"/>
  <c r="S46" i="1"/>
  <c r="P47" i="1"/>
  <c r="Q47" i="1"/>
  <c r="R47" i="1"/>
  <c r="S47" i="1"/>
  <c r="P48" i="1"/>
  <c r="T48" i="1" s="1"/>
  <c r="X48" i="1" s="1"/>
  <c r="Q48" i="1"/>
  <c r="U48" i="1" s="1"/>
  <c r="Y48" i="1" s="1"/>
  <c r="R48" i="1"/>
  <c r="V48" i="1" s="1"/>
  <c r="Z48" i="1" s="1"/>
  <c r="S48" i="1"/>
  <c r="W48" i="1" s="1"/>
  <c r="AA48" i="1" s="1"/>
  <c r="P49" i="1"/>
  <c r="Q49" i="1"/>
  <c r="R49" i="1"/>
  <c r="S49" i="1"/>
  <c r="P50" i="1"/>
  <c r="Q50" i="1"/>
  <c r="R50" i="1"/>
  <c r="S50" i="1"/>
  <c r="P51" i="1"/>
  <c r="T51" i="1" s="1"/>
  <c r="Q51" i="1"/>
  <c r="U51" i="1" s="1"/>
  <c r="R51" i="1"/>
  <c r="V51" i="1" s="1"/>
  <c r="S51" i="1"/>
  <c r="W51" i="1" s="1"/>
  <c r="P52" i="1"/>
  <c r="Q52" i="1"/>
  <c r="R52" i="1"/>
  <c r="S52" i="1"/>
  <c r="P53" i="1"/>
  <c r="T53" i="1" s="1"/>
  <c r="X53" i="1" s="1"/>
  <c r="Q53" i="1"/>
  <c r="U53" i="1" s="1"/>
  <c r="Y53" i="1" s="1"/>
  <c r="R53" i="1"/>
  <c r="V53" i="1" s="1"/>
  <c r="Z53" i="1" s="1"/>
  <c r="S53" i="1"/>
  <c r="W53" i="1" s="1"/>
  <c r="AA53" i="1" s="1"/>
  <c r="S4" i="1"/>
  <c r="R4" i="1"/>
  <c r="Q4" i="1"/>
  <c r="P4" i="1"/>
  <c r="U16" i="1"/>
  <c r="V16" i="1"/>
  <c r="W16" i="1"/>
  <c r="U26" i="1"/>
  <c r="V26" i="1"/>
  <c r="W26" i="1"/>
  <c r="X28" i="1"/>
  <c r="U28" i="1"/>
  <c r="Y28" i="1" s="1"/>
  <c r="V28" i="1"/>
  <c r="Z28" i="1" s="1"/>
  <c r="W28" i="1"/>
  <c r="AA28" i="1" s="1"/>
  <c r="U31" i="1"/>
  <c r="V31" i="1"/>
  <c r="W31" i="1"/>
  <c r="U36" i="1"/>
  <c r="V36" i="1"/>
  <c r="W36" i="1"/>
  <c r="X38" i="1"/>
  <c r="U38" i="1"/>
  <c r="Y38" i="1" s="1"/>
  <c r="U46" i="1"/>
  <c r="V46" i="1"/>
  <c r="W46" i="1"/>
  <c r="U8" i="1"/>
  <c r="W8" i="1"/>
  <c r="U6" i="1"/>
  <c r="W6" i="1"/>
  <c r="AA8" i="1" l="1"/>
  <c r="Y8" i="1"/>
  <c r="T8" i="1"/>
  <c r="X8" i="1" s="1"/>
  <c r="R6" i="4"/>
  <c r="R8" i="4"/>
  <c r="P8" i="4"/>
  <c r="P6" i="4"/>
  <c r="S8" i="4"/>
  <c r="Q8" i="4"/>
  <c r="S6" i="4"/>
  <c r="Q6" i="4"/>
  <c r="R38" i="4"/>
  <c r="P38" i="4"/>
  <c r="S38" i="4"/>
  <c r="Q38" i="4"/>
  <c r="R36" i="4"/>
  <c r="P36" i="4"/>
  <c r="S36" i="4"/>
  <c r="Q36" i="4"/>
  <c r="R28" i="4"/>
  <c r="P28" i="4"/>
  <c r="S28" i="4"/>
  <c r="Q28" i="4"/>
  <c r="R26" i="4"/>
  <c r="P26" i="4"/>
  <c r="S26" i="4"/>
  <c r="Q26" i="4"/>
  <c r="P18" i="4"/>
  <c r="R16" i="4"/>
  <c r="P16" i="4"/>
  <c r="S16" i="4"/>
  <c r="Q16" i="4"/>
  <c r="S18" i="4"/>
  <c r="W18" i="4" s="1"/>
  <c r="Q18" i="4"/>
  <c r="R18" i="4"/>
  <c r="V18" i="4" s="1"/>
  <c r="T18" i="4" l="1"/>
  <c r="T8" i="4"/>
  <c r="T28" i="4"/>
  <c r="T38" i="4"/>
  <c r="V8" i="4"/>
  <c r="W28" i="4"/>
  <c r="V28" i="4"/>
  <c r="W38" i="4"/>
  <c r="V38" i="4"/>
  <c r="W8" i="4"/>
  <c r="U18" i="4"/>
  <c r="U28" i="4"/>
  <c r="U38" i="4"/>
  <c r="U8" i="4"/>
  <c r="J5" i="3" l="1"/>
  <c r="K5" i="3"/>
  <c r="L5" i="3"/>
  <c r="M5" i="3"/>
  <c r="N5" i="3"/>
  <c r="J6" i="3"/>
  <c r="K6" i="3"/>
  <c r="L6" i="3"/>
  <c r="M6" i="3"/>
  <c r="N6" i="3"/>
  <c r="J7" i="3"/>
  <c r="K7" i="3"/>
  <c r="L7" i="3"/>
  <c r="M7" i="3"/>
  <c r="N7" i="3"/>
  <c r="J8" i="3"/>
  <c r="K8" i="3"/>
  <c r="L8" i="3"/>
  <c r="M8" i="3"/>
  <c r="N8" i="3"/>
  <c r="J9" i="3"/>
  <c r="K9" i="3"/>
  <c r="L9" i="3"/>
  <c r="R9" i="3" s="1"/>
  <c r="M9" i="3"/>
  <c r="N9" i="3"/>
  <c r="P9" i="3" s="1"/>
  <c r="J10" i="3"/>
  <c r="P10" i="3" s="1"/>
  <c r="K10" i="3"/>
  <c r="L10" i="3"/>
  <c r="R10" i="3" s="1"/>
  <c r="M10" i="3"/>
  <c r="S10" i="3" s="1"/>
  <c r="N10" i="3"/>
  <c r="J11" i="3"/>
  <c r="P11" i="3" s="1"/>
  <c r="K11" i="3"/>
  <c r="Q11" i="3" s="1"/>
  <c r="L11" i="3"/>
  <c r="R11" i="3" s="1"/>
  <c r="M11" i="3"/>
  <c r="S11" i="3" s="1"/>
  <c r="N11" i="3"/>
  <c r="J12" i="3"/>
  <c r="P12" i="3" s="1"/>
  <c r="K12" i="3"/>
  <c r="L12" i="3"/>
  <c r="R12" i="3" s="1"/>
  <c r="M12" i="3"/>
  <c r="N12" i="3"/>
  <c r="J13" i="3"/>
  <c r="K13" i="3"/>
  <c r="L13" i="3"/>
  <c r="M13" i="3"/>
  <c r="N13" i="3"/>
  <c r="J14" i="3"/>
  <c r="K14" i="3"/>
  <c r="L14" i="3"/>
  <c r="M14" i="3"/>
  <c r="N14" i="3"/>
  <c r="J15" i="3"/>
  <c r="P15" i="3" s="1"/>
  <c r="K15" i="3"/>
  <c r="Q15" i="3" s="1"/>
  <c r="L15" i="3"/>
  <c r="R15" i="3" s="1"/>
  <c r="M15" i="3"/>
  <c r="S15" i="3" s="1"/>
  <c r="N15" i="3"/>
  <c r="J16" i="3"/>
  <c r="P16" i="3" s="1"/>
  <c r="K16" i="3"/>
  <c r="L16" i="3"/>
  <c r="R16" i="3" s="1"/>
  <c r="M16" i="3"/>
  <c r="S16" i="3" s="1"/>
  <c r="N16" i="3"/>
  <c r="J17" i="3"/>
  <c r="K17" i="3"/>
  <c r="L17" i="3"/>
  <c r="R17" i="3" s="1"/>
  <c r="M17" i="3"/>
  <c r="N17" i="3"/>
  <c r="J18" i="3"/>
  <c r="K18" i="3"/>
  <c r="L18" i="3"/>
  <c r="M18" i="3"/>
  <c r="N18" i="3"/>
  <c r="J19" i="3"/>
  <c r="K19" i="3"/>
  <c r="L19" i="3"/>
  <c r="M19" i="3"/>
  <c r="N19" i="3"/>
  <c r="J20" i="3"/>
  <c r="K20" i="3"/>
  <c r="L20" i="3"/>
  <c r="R20" i="3" s="1"/>
  <c r="M20" i="3"/>
  <c r="S20" i="3" s="1"/>
  <c r="N20" i="3"/>
  <c r="P20" i="3" s="1"/>
  <c r="J21" i="3"/>
  <c r="K21" i="3"/>
  <c r="L21" i="3"/>
  <c r="M21" i="3"/>
  <c r="N21" i="3"/>
  <c r="J22" i="3"/>
  <c r="K22" i="3"/>
  <c r="L22" i="3"/>
  <c r="M22" i="3"/>
  <c r="N22" i="3"/>
  <c r="J23" i="3"/>
  <c r="K23" i="3"/>
  <c r="L23" i="3"/>
  <c r="M23" i="3"/>
  <c r="N23" i="3"/>
  <c r="J24" i="3"/>
  <c r="K24" i="3"/>
  <c r="L24" i="3"/>
  <c r="M24" i="3"/>
  <c r="N24" i="3"/>
  <c r="J25" i="3"/>
  <c r="P25" i="3" s="1"/>
  <c r="K25" i="3"/>
  <c r="L25" i="3"/>
  <c r="R25" i="3" s="1"/>
  <c r="M25" i="3"/>
  <c r="N25" i="3"/>
  <c r="J26" i="3"/>
  <c r="P26" i="3" s="1"/>
  <c r="K26" i="3"/>
  <c r="Q26" i="3" s="1"/>
  <c r="L26" i="3"/>
  <c r="R26" i="3" s="1"/>
  <c r="M26" i="3"/>
  <c r="S26" i="3" s="1"/>
  <c r="N26" i="3"/>
  <c r="J27" i="3"/>
  <c r="P27" i="3" s="1"/>
  <c r="K27" i="3"/>
  <c r="L27" i="3"/>
  <c r="R27" i="3" s="1"/>
  <c r="M27" i="3"/>
  <c r="N27" i="3"/>
  <c r="J28" i="3"/>
  <c r="P28" i="3" s="1"/>
  <c r="K28" i="3"/>
  <c r="L28" i="3"/>
  <c r="R28" i="3" s="1"/>
  <c r="M28" i="3"/>
  <c r="N28" i="3"/>
  <c r="J29" i="3"/>
  <c r="K29" i="3"/>
  <c r="L29" i="3"/>
  <c r="M29" i="3"/>
  <c r="N29" i="3"/>
  <c r="J30" i="3"/>
  <c r="K30" i="3"/>
  <c r="L30" i="3"/>
  <c r="M30" i="3"/>
  <c r="N30" i="3"/>
  <c r="R30" i="3" s="1"/>
  <c r="J31" i="3"/>
  <c r="P31" i="3" s="1"/>
  <c r="K31" i="3"/>
  <c r="Q31" i="3" s="1"/>
  <c r="L31" i="3"/>
  <c r="R31" i="3" s="1"/>
  <c r="M31" i="3"/>
  <c r="N31" i="3"/>
  <c r="J32" i="3"/>
  <c r="P32" i="3" s="1"/>
  <c r="K32" i="3"/>
  <c r="L32" i="3"/>
  <c r="M32" i="3"/>
  <c r="N32" i="3"/>
  <c r="J33" i="3"/>
  <c r="K33" i="3"/>
  <c r="L33" i="3"/>
  <c r="M33" i="3"/>
  <c r="N33" i="3"/>
  <c r="J34" i="3"/>
  <c r="K34" i="3"/>
  <c r="L34" i="3"/>
  <c r="M34" i="3"/>
  <c r="N34" i="3"/>
  <c r="J35" i="3"/>
  <c r="K35" i="3"/>
  <c r="L35" i="3"/>
  <c r="M35" i="3"/>
  <c r="N35" i="3"/>
  <c r="J36" i="3"/>
  <c r="K36" i="3"/>
  <c r="Q36" i="3" s="1"/>
  <c r="L36" i="3"/>
  <c r="R36" i="3" s="1"/>
  <c r="M36" i="3"/>
  <c r="S36" i="3" s="1"/>
  <c r="N36" i="3"/>
  <c r="P36" i="3" s="1"/>
  <c r="J37" i="3"/>
  <c r="K37" i="3"/>
  <c r="L37" i="3"/>
  <c r="M37" i="3"/>
  <c r="N37" i="3"/>
  <c r="J38" i="3"/>
  <c r="K38" i="3"/>
  <c r="L38" i="3"/>
  <c r="M38" i="3"/>
  <c r="N38" i="3"/>
  <c r="J39" i="3"/>
  <c r="K39" i="3"/>
  <c r="L39" i="3"/>
  <c r="M39" i="3"/>
  <c r="N39" i="3"/>
  <c r="J40" i="3"/>
  <c r="K40" i="3"/>
  <c r="L40" i="3"/>
  <c r="R40" i="3" s="1"/>
  <c r="M40" i="3"/>
  <c r="N40" i="3"/>
  <c r="P40" i="3" s="1"/>
  <c r="J41" i="3"/>
  <c r="P41" i="3" s="1"/>
  <c r="K41" i="3"/>
  <c r="L41" i="3"/>
  <c r="R41" i="3" s="1"/>
  <c r="M41" i="3"/>
  <c r="N41" i="3"/>
  <c r="J42" i="3"/>
  <c r="P42" i="3" s="1"/>
  <c r="K42" i="3"/>
  <c r="L42" i="3"/>
  <c r="R42" i="3" s="1"/>
  <c r="M42" i="3"/>
  <c r="N42" i="3"/>
  <c r="J43" i="3"/>
  <c r="P43" i="3" s="1"/>
  <c r="K43" i="3"/>
  <c r="Q43" i="3" s="1"/>
  <c r="L43" i="3"/>
  <c r="R43" i="3" s="1"/>
  <c r="M43" i="3"/>
  <c r="N43" i="3"/>
  <c r="K4" i="3"/>
  <c r="L4" i="3"/>
  <c r="R4" i="3" s="1"/>
  <c r="M4" i="3"/>
  <c r="N4" i="3"/>
  <c r="J4" i="3"/>
  <c r="P4" i="3" s="1"/>
  <c r="J5" i="2"/>
  <c r="K5" i="2"/>
  <c r="L5" i="2"/>
  <c r="M5" i="2"/>
  <c r="N5" i="2"/>
  <c r="J6" i="2"/>
  <c r="K6" i="2"/>
  <c r="L6" i="2"/>
  <c r="M6" i="2"/>
  <c r="N6" i="2"/>
  <c r="J7" i="2"/>
  <c r="K7" i="2"/>
  <c r="L7" i="2"/>
  <c r="M7" i="2"/>
  <c r="N7" i="2"/>
  <c r="J8" i="2"/>
  <c r="K8" i="2"/>
  <c r="L8" i="2"/>
  <c r="M8" i="2"/>
  <c r="N8" i="2"/>
  <c r="J9" i="2"/>
  <c r="K9" i="2"/>
  <c r="L9" i="2"/>
  <c r="M9" i="2"/>
  <c r="N9" i="2"/>
  <c r="J10" i="2"/>
  <c r="K10" i="2"/>
  <c r="L10" i="2"/>
  <c r="M10" i="2"/>
  <c r="N10" i="2"/>
  <c r="J11" i="2"/>
  <c r="K11" i="2"/>
  <c r="L11" i="2"/>
  <c r="M11" i="2"/>
  <c r="N11" i="2"/>
  <c r="J12" i="2"/>
  <c r="K12" i="2"/>
  <c r="L12" i="2"/>
  <c r="M12" i="2"/>
  <c r="N12" i="2"/>
  <c r="J13" i="2"/>
  <c r="K13" i="2"/>
  <c r="L13" i="2"/>
  <c r="M13" i="2"/>
  <c r="N13" i="2"/>
  <c r="J14" i="2"/>
  <c r="K14" i="2"/>
  <c r="L14" i="2"/>
  <c r="M14" i="2"/>
  <c r="N14" i="2"/>
  <c r="J15" i="2"/>
  <c r="K15" i="2"/>
  <c r="L15" i="2"/>
  <c r="M15" i="2"/>
  <c r="N15" i="2"/>
  <c r="J16" i="2"/>
  <c r="K16" i="2"/>
  <c r="L16" i="2"/>
  <c r="M16" i="2"/>
  <c r="N16" i="2"/>
  <c r="J17" i="2"/>
  <c r="K17" i="2"/>
  <c r="L17" i="2"/>
  <c r="M17" i="2"/>
  <c r="N17" i="2"/>
  <c r="J18" i="2"/>
  <c r="K18" i="2"/>
  <c r="L18" i="2"/>
  <c r="M18" i="2"/>
  <c r="N18" i="2"/>
  <c r="J19" i="2"/>
  <c r="K19" i="2"/>
  <c r="L19" i="2"/>
  <c r="M19" i="2"/>
  <c r="N19" i="2"/>
  <c r="J20" i="2"/>
  <c r="K20" i="2"/>
  <c r="L20" i="2"/>
  <c r="M20" i="2"/>
  <c r="N20" i="2"/>
  <c r="J21" i="2"/>
  <c r="K21" i="2"/>
  <c r="L21" i="2"/>
  <c r="M21" i="2"/>
  <c r="N21" i="2"/>
  <c r="J22" i="2"/>
  <c r="K22" i="2"/>
  <c r="L22" i="2"/>
  <c r="M22" i="2"/>
  <c r="N22" i="2"/>
  <c r="J23" i="2"/>
  <c r="K23" i="2"/>
  <c r="L23" i="2"/>
  <c r="M23" i="2"/>
  <c r="N23" i="2"/>
  <c r="J24" i="2"/>
  <c r="K24" i="2"/>
  <c r="L24" i="2"/>
  <c r="M24" i="2"/>
  <c r="N24" i="2"/>
  <c r="J25" i="2"/>
  <c r="K25" i="2"/>
  <c r="L25" i="2"/>
  <c r="M25" i="2"/>
  <c r="N25" i="2"/>
  <c r="J26" i="2"/>
  <c r="K26" i="2"/>
  <c r="L26" i="2"/>
  <c r="M26" i="2"/>
  <c r="N26" i="2"/>
  <c r="J27" i="2"/>
  <c r="K27" i="2"/>
  <c r="L27" i="2"/>
  <c r="M27" i="2"/>
  <c r="N27" i="2"/>
  <c r="J28" i="2"/>
  <c r="K28" i="2"/>
  <c r="L28" i="2"/>
  <c r="M28" i="2"/>
  <c r="N28" i="2"/>
  <c r="J29" i="2"/>
  <c r="K29" i="2"/>
  <c r="L29" i="2"/>
  <c r="M29" i="2"/>
  <c r="N29" i="2"/>
  <c r="J30" i="2"/>
  <c r="K30" i="2"/>
  <c r="L30" i="2"/>
  <c r="M30" i="2"/>
  <c r="N30" i="2"/>
  <c r="J31" i="2"/>
  <c r="K31" i="2"/>
  <c r="L31" i="2"/>
  <c r="M31" i="2"/>
  <c r="N31" i="2"/>
  <c r="J32" i="2"/>
  <c r="K32" i="2"/>
  <c r="L32" i="2"/>
  <c r="M32" i="2"/>
  <c r="N32" i="2"/>
  <c r="J33" i="2"/>
  <c r="K33" i="2"/>
  <c r="L33" i="2"/>
  <c r="M33" i="2"/>
  <c r="N33" i="2"/>
  <c r="J34" i="2"/>
  <c r="K34" i="2"/>
  <c r="L34" i="2"/>
  <c r="M34" i="2"/>
  <c r="N34" i="2"/>
  <c r="J35" i="2"/>
  <c r="K35" i="2"/>
  <c r="L35" i="2"/>
  <c r="M35" i="2"/>
  <c r="N35" i="2"/>
  <c r="J36" i="2"/>
  <c r="K36" i="2"/>
  <c r="L36" i="2"/>
  <c r="M36" i="2"/>
  <c r="N36" i="2"/>
  <c r="J37" i="2"/>
  <c r="K37" i="2"/>
  <c r="L37" i="2"/>
  <c r="M37" i="2"/>
  <c r="N37" i="2"/>
  <c r="J38" i="2"/>
  <c r="K38" i="2"/>
  <c r="L38" i="2"/>
  <c r="M38" i="2"/>
  <c r="N38" i="2"/>
  <c r="J39" i="2"/>
  <c r="K39" i="2"/>
  <c r="L39" i="2"/>
  <c r="M39" i="2"/>
  <c r="N39" i="2"/>
  <c r="J40" i="2"/>
  <c r="K40" i="2"/>
  <c r="L40" i="2"/>
  <c r="M40" i="2"/>
  <c r="N40" i="2"/>
  <c r="J41" i="2"/>
  <c r="K41" i="2"/>
  <c r="L41" i="2"/>
  <c r="M41" i="2"/>
  <c r="N41" i="2"/>
  <c r="J42" i="2"/>
  <c r="K42" i="2"/>
  <c r="L42" i="2"/>
  <c r="M42" i="2"/>
  <c r="N42" i="2"/>
  <c r="J43" i="2"/>
  <c r="K43" i="2"/>
  <c r="L43" i="2"/>
  <c r="M43" i="2"/>
  <c r="N43" i="2"/>
  <c r="J44" i="2"/>
  <c r="K44" i="2"/>
  <c r="L44" i="2"/>
  <c r="M44" i="2"/>
  <c r="N44" i="2"/>
  <c r="J45" i="2"/>
  <c r="K45" i="2"/>
  <c r="L45" i="2"/>
  <c r="M45" i="2"/>
  <c r="N45" i="2"/>
  <c r="J46" i="2"/>
  <c r="K46" i="2"/>
  <c r="L46" i="2"/>
  <c r="M46" i="2"/>
  <c r="N46" i="2"/>
  <c r="J47" i="2"/>
  <c r="K47" i="2"/>
  <c r="L47" i="2"/>
  <c r="M47" i="2"/>
  <c r="N47" i="2"/>
  <c r="J48" i="2"/>
  <c r="K48" i="2"/>
  <c r="L48" i="2"/>
  <c r="M48" i="2"/>
  <c r="N48" i="2"/>
  <c r="J49" i="2"/>
  <c r="K49" i="2"/>
  <c r="L49" i="2"/>
  <c r="M49" i="2"/>
  <c r="N49" i="2"/>
  <c r="J50" i="2"/>
  <c r="K50" i="2"/>
  <c r="L50" i="2"/>
  <c r="M50" i="2"/>
  <c r="N50" i="2"/>
  <c r="J51" i="2"/>
  <c r="K51" i="2"/>
  <c r="L51" i="2"/>
  <c r="M51" i="2"/>
  <c r="N51" i="2"/>
  <c r="J52" i="2"/>
  <c r="K52" i="2"/>
  <c r="L52" i="2"/>
  <c r="M52" i="2"/>
  <c r="N52" i="2"/>
  <c r="J53" i="2"/>
  <c r="K53" i="2"/>
  <c r="L53" i="2"/>
  <c r="M53" i="2"/>
  <c r="N53" i="2"/>
  <c r="K4" i="2"/>
  <c r="L4" i="2"/>
  <c r="M4" i="2"/>
  <c r="N4" i="2"/>
  <c r="J4" i="2"/>
  <c r="Q39" i="3"/>
  <c r="R39" i="3"/>
  <c r="P39" i="3"/>
  <c r="R38" i="3"/>
  <c r="S38" i="3"/>
  <c r="Q38" i="3"/>
  <c r="P38" i="3"/>
  <c r="R37" i="3"/>
  <c r="P37" i="3"/>
  <c r="Q35" i="3"/>
  <c r="R35" i="3"/>
  <c r="P35" i="3"/>
  <c r="R34" i="3"/>
  <c r="P34" i="3"/>
  <c r="R33" i="3"/>
  <c r="P33" i="3"/>
  <c r="R32" i="3"/>
  <c r="S30" i="3"/>
  <c r="Q30" i="3"/>
  <c r="P30" i="3"/>
  <c r="R29" i="3"/>
  <c r="P29" i="3"/>
  <c r="P24" i="3"/>
  <c r="R24" i="3"/>
  <c r="R23" i="3"/>
  <c r="P23" i="3"/>
  <c r="S22" i="3"/>
  <c r="R22" i="3"/>
  <c r="P22" i="3"/>
  <c r="R21" i="3"/>
  <c r="P21" i="3"/>
  <c r="R19" i="3"/>
  <c r="S19" i="3"/>
  <c r="Q19" i="3"/>
  <c r="P19" i="3"/>
  <c r="S18" i="3"/>
  <c r="R18" i="3"/>
  <c r="P18" i="3"/>
  <c r="P17" i="3"/>
  <c r="R14" i="3"/>
  <c r="P14" i="3"/>
  <c r="P13" i="3"/>
  <c r="R13" i="3"/>
  <c r="S8" i="3"/>
  <c r="R8" i="3"/>
  <c r="P8" i="3"/>
  <c r="P7" i="3"/>
  <c r="S7" i="3"/>
  <c r="R7" i="3"/>
  <c r="Q7" i="3"/>
  <c r="R6" i="3"/>
  <c r="P6" i="3"/>
  <c r="P5" i="3"/>
  <c r="R5" i="3"/>
  <c r="Q5" i="3" l="1"/>
  <c r="S5" i="3"/>
  <c r="Q9" i="3"/>
  <c r="S9" i="3"/>
  <c r="Q13" i="3"/>
  <c r="V13" i="3" s="1"/>
  <c r="S13" i="3"/>
  <c r="Q17" i="3"/>
  <c r="S17" i="3"/>
  <c r="Q21" i="3"/>
  <c r="S21" i="3"/>
  <c r="Q23" i="3"/>
  <c r="V23" i="3" s="1"/>
  <c r="S23" i="3"/>
  <c r="X23" i="3" s="1"/>
  <c r="Q24" i="3"/>
  <c r="S24" i="3"/>
  <c r="Q28" i="3"/>
  <c r="S28" i="3"/>
  <c r="Q32" i="3"/>
  <c r="S32" i="3"/>
  <c r="Q34" i="3"/>
  <c r="S34" i="3"/>
  <c r="Q40" i="3"/>
  <c r="S40" i="3"/>
  <c r="Q42" i="3"/>
  <c r="S42" i="3"/>
  <c r="S4" i="3"/>
  <c r="S12" i="3"/>
  <c r="S6" i="3"/>
  <c r="X8" i="3" s="1"/>
  <c r="S14" i="3"/>
  <c r="W13" i="3"/>
  <c r="W28" i="3"/>
  <c r="W23" i="3"/>
  <c r="W38" i="3"/>
  <c r="Q25" i="3"/>
  <c r="Q27" i="3"/>
  <c r="Q29" i="3"/>
  <c r="Q33" i="3"/>
  <c r="V33" i="3" s="1"/>
  <c r="Q37" i="3"/>
  <c r="Q41" i="3"/>
  <c r="V43" i="3" s="1"/>
  <c r="U23" i="3"/>
  <c r="U38" i="3"/>
  <c r="U13" i="3"/>
  <c r="U28" i="3"/>
  <c r="U8" i="3"/>
  <c r="W8" i="3"/>
  <c r="X13" i="3"/>
  <c r="U18" i="3"/>
  <c r="W18" i="3"/>
  <c r="X18" i="3"/>
  <c r="Q4" i="3"/>
  <c r="Q6" i="3"/>
  <c r="Q8" i="3"/>
  <c r="Q10" i="3"/>
  <c r="Q12" i="3"/>
  <c r="Q14" i="3"/>
  <c r="Q16" i="3"/>
  <c r="Q18" i="3"/>
  <c r="Q20" i="3"/>
  <c r="Q22" i="3"/>
  <c r="S25" i="3"/>
  <c r="S27" i="3"/>
  <c r="V28" i="3"/>
  <c r="X28" i="3"/>
  <c r="S29" i="3"/>
  <c r="S31" i="3"/>
  <c r="U33" i="3"/>
  <c r="Y33" i="3" s="1"/>
  <c r="W33" i="3"/>
  <c r="S33" i="3"/>
  <c r="S35" i="3"/>
  <c r="S37" i="3"/>
  <c r="V38" i="3"/>
  <c r="X38" i="3"/>
  <c r="S39" i="3"/>
  <c r="S41" i="3"/>
  <c r="U43" i="3"/>
  <c r="W43" i="3"/>
  <c r="AE43" i="3" s="1"/>
  <c r="S43" i="3"/>
  <c r="AF13" i="1"/>
  <c r="AA43" i="3" l="1"/>
  <c r="V18" i="3"/>
  <c r="AD23" i="3" s="1"/>
  <c r="X43" i="3"/>
  <c r="AE33" i="3"/>
  <c r="AC43" i="3"/>
  <c r="AC33" i="3"/>
  <c r="AD43" i="3"/>
  <c r="Z43" i="3"/>
  <c r="Z23" i="3"/>
  <c r="AA33" i="3"/>
  <c r="AB23" i="3"/>
  <c r="AF23" i="3"/>
  <c r="AC23" i="3"/>
  <c r="Y23" i="3"/>
  <c r="AE13" i="3"/>
  <c r="AA13" i="3"/>
  <c r="Y43" i="3"/>
  <c r="AF43" i="3"/>
  <c r="AB43" i="3"/>
  <c r="X33" i="3"/>
  <c r="AB33" i="3" s="1"/>
  <c r="AD33" i="3"/>
  <c r="Z33" i="3"/>
  <c r="V8" i="3"/>
  <c r="AE23" i="3"/>
  <c r="AA23" i="3"/>
  <c r="AF13" i="3"/>
  <c r="AB13" i="3"/>
  <c r="AC13" i="3"/>
  <c r="Y13" i="3"/>
  <c r="P4" i="2"/>
  <c r="Q4" i="2"/>
  <c r="R4" i="2"/>
  <c r="S4" i="2"/>
  <c r="P5" i="2"/>
  <c r="Q5" i="2"/>
  <c r="R5" i="2"/>
  <c r="S5" i="2"/>
  <c r="P6" i="2"/>
  <c r="Q6" i="2"/>
  <c r="R6" i="2"/>
  <c r="S6" i="2"/>
  <c r="P7" i="2"/>
  <c r="Q7" i="2"/>
  <c r="R7" i="2"/>
  <c r="S7" i="2"/>
  <c r="P8" i="2"/>
  <c r="Q8" i="2"/>
  <c r="R8" i="2"/>
  <c r="S8" i="2"/>
  <c r="P9" i="2"/>
  <c r="Q9" i="2"/>
  <c r="R9" i="2"/>
  <c r="S9" i="2"/>
  <c r="P10" i="2"/>
  <c r="Q10" i="2"/>
  <c r="R10" i="2"/>
  <c r="S10" i="2"/>
  <c r="P11" i="2"/>
  <c r="Q11" i="2"/>
  <c r="R11" i="2"/>
  <c r="S11" i="2"/>
  <c r="P12" i="2"/>
  <c r="Q12" i="2"/>
  <c r="R12" i="2"/>
  <c r="S12" i="2"/>
  <c r="P13" i="2"/>
  <c r="Q13" i="2"/>
  <c r="R13" i="2"/>
  <c r="S13" i="2"/>
  <c r="P14" i="2"/>
  <c r="Q14" i="2"/>
  <c r="R14" i="2"/>
  <c r="S14" i="2"/>
  <c r="P15" i="2"/>
  <c r="Q15" i="2"/>
  <c r="R15" i="2"/>
  <c r="S15" i="2"/>
  <c r="P16" i="2"/>
  <c r="Q16" i="2"/>
  <c r="R16" i="2"/>
  <c r="S16" i="2"/>
  <c r="P17" i="2"/>
  <c r="Q17" i="2"/>
  <c r="R17" i="2"/>
  <c r="S17" i="2"/>
  <c r="P18" i="2"/>
  <c r="Q18" i="2"/>
  <c r="R18" i="2"/>
  <c r="S18" i="2"/>
  <c r="P19" i="2"/>
  <c r="Q19" i="2"/>
  <c r="R19" i="2"/>
  <c r="S19" i="2"/>
  <c r="P20" i="2"/>
  <c r="Q20" i="2"/>
  <c r="R20" i="2"/>
  <c r="S20" i="2"/>
  <c r="P21" i="2"/>
  <c r="Q21" i="2"/>
  <c r="R21" i="2"/>
  <c r="S21" i="2"/>
  <c r="P22" i="2"/>
  <c r="Q22" i="2"/>
  <c r="R22" i="2"/>
  <c r="S22" i="2"/>
  <c r="P24" i="2"/>
  <c r="Q24" i="2"/>
  <c r="R24" i="2"/>
  <c r="S24" i="2"/>
  <c r="P25" i="2"/>
  <c r="Q25" i="2"/>
  <c r="R25" i="2"/>
  <c r="S25" i="2"/>
  <c r="P26" i="2"/>
  <c r="Q26" i="2"/>
  <c r="R26" i="2"/>
  <c r="S26" i="2"/>
  <c r="P27" i="2"/>
  <c r="Q27" i="2"/>
  <c r="R27" i="2"/>
  <c r="S27" i="2"/>
  <c r="P28" i="2"/>
  <c r="Q28" i="2"/>
  <c r="R28" i="2"/>
  <c r="S28" i="2"/>
  <c r="P29" i="2"/>
  <c r="Q29" i="2"/>
  <c r="R29" i="2"/>
  <c r="S29" i="2"/>
  <c r="P30" i="2"/>
  <c r="Q30" i="2"/>
  <c r="R30" i="2"/>
  <c r="S30" i="2"/>
  <c r="P31" i="2"/>
  <c r="Q31" i="2"/>
  <c r="R31" i="2"/>
  <c r="S31" i="2"/>
  <c r="P32" i="2"/>
  <c r="Q32" i="2"/>
  <c r="R32" i="2"/>
  <c r="S32" i="2"/>
  <c r="P33" i="2"/>
  <c r="Q33" i="2"/>
  <c r="R33" i="2"/>
  <c r="S33" i="2"/>
  <c r="P34" i="2"/>
  <c r="Q34" i="2"/>
  <c r="R34" i="2"/>
  <c r="S34" i="2"/>
  <c r="P35" i="2"/>
  <c r="Q35" i="2"/>
  <c r="R35" i="2"/>
  <c r="S35" i="2"/>
  <c r="P36" i="2"/>
  <c r="Q36" i="2"/>
  <c r="R36" i="2"/>
  <c r="S36" i="2"/>
  <c r="P37" i="2"/>
  <c r="Q37" i="2"/>
  <c r="R37" i="2"/>
  <c r="S37" i="2"/>
  <c r="P38" i="2"/>
  <c r="Q38" i="2"/>
  <c r="R38" i="2"/>
  <c r="S38" i="2"/>
  <c r="P39" i="2"/>
  <c r="Q39" i="2"/>
  <c r="R39" i="2"/>
  <c r="S39" i="2"/>
  <c r="P40" i="2"/>
  <c r="Q40" i="2"/>
  <c r="R40" i="2"/>
  <c r="S40" i="2"/>
  <c r="P41" i="2"/>
  <c r="Q41" i="2"/>
  <c r="R41" i="2"/>
  <c r="S41" i="2"/>
  <c r="P42" i="2"/>
  <c r="Q42" i="2"/>
  <c r="R42" i="2"/>
  <c r="S42" i="2"/>
  <c r="P43" i="2"/>
  <c r="Q43" i="2"/>
  <c r="R43" i="2"/>
  <c r="S43" i="2"/>
  <c r="P44" i="2"/>
  <c r="Q44" i="2"/>
  <c r="R44" i="2"/>
  <c r="S44" i="2"/>
  <c r="P45" i="2"/>
  <c r="Q45" i="2"/>
  <c r="R45" i="2"/>
  <c r="S45" i="2"/>
  <c r="P46" i="2"/>
  <c r="Q46" i="2"/>
  <c r="R46" i="2"/>
  <c r="S46" i="2"/>
  <c r="P47" i="2"/>
  <c r="Q47" i="2"/>
  <c r="R47" i="2"/>
  <c r="S47" i="2"/>
  <c r="P48" i="2"/>
  <c r="Q48" i="2"/>
  <c r="R48" i="2"/>
  <c r="S48" i="2"/>
  <c r="P49" i="2"/>
  <c r="Q49" i="2"/>
  <c r="R49" i="2"/>
  <c r="S49" i="2"/>
  <c r="P50" i="2"/>
  <c r="Q50" i="2"/>
  <c r="R50" i="2"/>
  <c r="S50" i="2"/>
  <c r="P51" i="2"/>
  <c r="Q51" i="2"/>
  <c r="R51" i="2"/>
  <c r="S51" i="2"/>
  <c r="P52" i="2"/>
  <c r="Q52" i="2"/>
  <c r="R52" i="2"/>
  <c r="S52" i="2"/>
  <c r="P53" i="2"/>
  <c r="Q53" i="2"/>
  <c r="R53" i="2"/>
  <c r="S53" i="2"/>
  <c r="P23" i="2"/>
  <c r="AF33" i="3" l="1"/>
  <c r="AD13" i="3"/>
  <c r="Z13" i="3"/>
  <c r="Q23" i="2"/>
  <c r="S23" i="2"/>
  <c r="R23" i="2"/>
  <c r="AF23" i="1"/>
  <c r="AG23" i="1"/>
  <c r="AH23" i="1"/>
  <c r="AI23" i="1"/>
  <c r="AF33" i="1"/>
  <c r="AG33" i="1"/>
  <c r="AH33" i="1"/>
  <c r="AI33" i="1"/>
  <c r="AF43" i="1"/>
  <c r="AG43" i="1"/>
  <c r="AH43" i="1"/>
  <c r="AI43" i="1"/>
  <c r="AF53" i="1"/>
  <c r="AG53" i="1"/>
  <c r="AH53" i="1"/>
  <c r="AI53" i="1"/>
  <c r="AB23" i="1"/>
  <c r="AC23" i="1"/>
  <c r="AD23" i="1"/>
  <c r="AE23" i="1"/>
  <c r="AB33" i="1"/>
  <c r="AC33" i="1"/>
  <c r="AD33" i="1"/>
  <c r="AE33" i="1"/>
  <c r="AB43" i="1"/>
  <c r="AC43" i="1"/>
  <c r="AD43" i="1"/>
  <c r="AE43" i="1"/>
  <c r="AB53" i="1"/>
  <c r="AC53" i="1"/>
  <c r="AD53" i="1"/>
  <c r="AE53" i="1"/>
  <c r="AB13" i="1"/>
  <c r="AG13" i="1"/>
  <c r="AD13" i="1"/>
  <c r="AI13" i="1"/>
  <c r="N53" i="1"/>
  <c r="M53" i="1"/>
  <c r="L53" i="1"/>
  <c r="K53" i="1"/>
  <c r="J53" i="1"/>
  <c r="N52" i="1"/>
  <c r="M52" i="1"/>
  <c r="L52" i="1"/>
  <c r="K52" i="1"/>
  <c r="J52" i="1"/>
  <c r="N51" i="1"/>
  <c r="M51" i="1"/>
  <c r="L51" i="1"/>
  <c r="K51" i="1"/>
  <c r="J51" i="1"/>
  <c r="N50" i="1"/>
  <c r="M50" i="1"/>
  <c r="L50" i="1"/>
  <c r="K50" i="1"/>
  <c r="J50" i="1"/>
  <c r="N49" i="1"/>
  <c r="M49" i="1"/>
  <c r="L49" i="1"/>
  <c r="K49" i="1"/>
  <c r="J49" i="1"/>
  <c r="N48" i="1"/>
  <c r="M48" i="1"/>
  <c r="L48" i="1"/>
  <c r="K48" i="1"/>
  <c r="J48" i="1"/>
  <c r="N47" i="1"/>
  <c r="M47" i="1"/>
  <c r="L47" i="1"/>
  <c r="K47" i="1"/>
  <c r="J47" i="1"/>
  <c r="N46" i="1"/>
  <c r="M46" i="1"/>
  <c r="L46" i="1"/>
  <c r="K46" i="1"/>
  <c r="J46" i="1"/>
  <c r="N45" i="1"/>
  <c r="M45" i="1"/>
  <c r="L45" i="1"/>
  <c r="K45" i="1"/>
  <c r="J45" i="1"/>
  <c r="N44" i="1"/>
  <c r="M44" i="1"/>
  <c r="L44" i="1"/>
  <c r="K44" i="1"/>
  <c r="J44" i="1"/>
  <c r="N43" i="1"/>
  <c r="M43" i="1"/>
  <c r="L43" i="1"/>
  <c r="K43" i="1"/>
  <c r="J43" i="1"/>
  <c r="N42" i="1"/>
  <c r="M42" i="1"/>
  <c r="L42" i="1"/>
  <c r="K42" i="1"/>
  <c r="J42" i="1"/>
  <c r="N41" i="1"/>
  <c r="M41" i="1"/>
  <c r="L41" i="1"/>
  <c r="K41" i="1"/>
  <c r="J41" i="1"/>
  <c r="N40" i="1"/>
  <c r="M40" i="1"/>
  <c r="L40" i="1"/>
  <c r="K40" i="1"/>
  <c r="J40" i="1"/>
  <c r="N39" i="1"/>
  <c r="M39" i="1"/>
  <c r="L39" i="1"/>
  <c r="K39" i="1"/>
  <c r="J39" i="1"/>
  <c r="N38" i="1"/>
  <c r="M38" i="1"/>
  <c r="L38" i="1"/>
  <c r="K38" i="1"/>
  <c r="J38" i="1"/>
  <c r="N37" i="1"/>
  <c r="M37" i="1"/>
  <c r="L37" i="1"/>
  <c r="K37" i="1"/>
  <c r="J37" i="1"/>
  <c r="N36" i="1"/>
  <c r="M36" i="1"/>
  <c r="L36" i="1"/>
  <c r="K36" i="1"/>
  <c r="J36" i="1"/>
  <c r="N35" i="1"/>
  <c r="M35" i="1"/>
  <c r="L35" i="1"/>
  <c r="K35" i="1"/>
  <c r="J35" i="1"/>
  <c r="N34" i="1"/>
  <c r="M34" i="1"/>
  <c r="L34" i="1"/>
  <c r="K34" i="1"/>
  <c r="J34" i="1"/>
  <c r="N33" i="1"/>
  <c r="M33" i="1"/>
  <c r="L33" i="1"/>
  <c r="K33" i="1"/>
  <c r="J33" i="1"/>
  <c r="N32" i="1"/>
  <c r="M32" i="1"/>
  <c r="L32" i="1"/>
  <c r="K32" i="1"/>
  <c r="J32" i="1"/>
  <c r="N31" i="1"/>
  <c r="M31" i="1"/>
  <c r="L31" i="1"/>
  <c r="K31" i="1"/>
  <c r="J31" i="1"/>
  <c r="N30" i="1"/>
  <c r="M30" i="1"/>
  <c r="L30" i="1"/>
  <c r="K30" i="1"/>
  <c r="J30" i="1"/>
  <c r="N29" i="1"/>
  <c r="M29" i="1"/>
  <c r="L29" i="1"/>
  <c r="K29" i="1"/>
  <c r="J29" i="1"/>
  <c r="N28" i="1"/>
  <c r="M28" i="1"/>
  <c r="L28" i="1"/>
  <c r="K28" i="1"/>
  <c r="J28" i="1"/>
  <c r="N27" i="1"/>
  <c r="M27" i="1"/>
  <c r="L27" i="1"/>
  <c r="K27" i="1"/>
  <c r="J27" i="1"/>
  <c r="N26" i="1"/>
  <c r="M26" i="1"/>
  <c r="L26" i="1"/>
  <c r="K26" i="1"/>
  <c r="J26" i="1"/>
  <c r="N25" i="1"/>
  <c r="M25" i="1"/>
  <c r="L25" i="1"/>
  <c r="K25" i="1"/>
  <c r="J25" i="1"/>
  <c r="N24" i="1"/>
  <c r="M24" i="1"/>
  <c r="L24" i="1"/>
  <c r="K24" i="1"/>
  <c r="J24" i="1"/>
  <c r="N23" i="1"/>
  <c r="M23" i="1"/>
  <c r="L23" i="1"/>
  <c r="K23" i="1"/>
  <c r="J23" i="1"/>
  <c r="N22" i="1"/>
  <c r="M22" i="1"/>
  <c r="L22" i="1"/>
  <c r="K22" i="1"/>
  <c r="J22" i="1"/>
  <c r="N21" i="1"/>
  <c r="M21" i="1"/>
  <c r="L21" i="1"/>
  <c r="K21" i="1"/>
  <c r="J21" i="1"/>
  <c r="N20" i="1"/>
  <c r="M20" i="1"/>
  <c r="L20" i="1"/>
  <c r="K20" i="1"/>
  <c r="J20" i="1"/>
  <c r="N19" i="1"/>
  <c r="M19" i="1"/>
  <c r="L19" i="1"/>
  <c r="K19" i="1"/>
  <c r="J19" i="1"/>
  <c r="N18" i="1"/>
  <c r="M18" i="1"/>
  <c r="L18" i="1"/>
  <c r="K18" i="1"/>
  <c r="J18" i="1"/>
  <c r="N17" i="1"/>
  <c r="M17" i="1"/>
  <c r="L17" i="1"/>
  <c r="K17" i="1"/>
  <c r="J17" i="1"/>
  <c r="N16" i="1"/>
  <c r="M16" i="1"/>
  <c r="L16" i="1"/>
  <c r="K16" i="1"/>
  <c r="J16" i="1"/>
  <c r="N15" i="1"/>
  <c r="M15" i="1"/>
  <c r="L15" i="1"/>
  <c r="K15" i="1"/>
  <c r="J15" i="1"/>
  <c r="N14" i="1"/>
  <c r="M14" i="1"/>
  <c r="L14" i="1"/>
  <c r="K14" i="1"/>
  <c r="J14" i="1"/>
  <c r="N13" i="1"/>
  <c r="M13" i="1"/>
  <c r="L13" i="1"/>
  <c r="K13" i="1"/>
  <c r="J13" i="1"/>
  <c r="N12" i="1"/>
  <c r="M12" i="1"/>
  <c r="L12" i="1"/>
  <c r="K12" i="1"/>
  <c r="J12" i="1"/>
  <c r="N11" i="1"/>
  <c r="M11" i="1"/>
  <c r="L11" i="1"/>
  <c r="K11" i="1"/>
  <c r="J11" i="1"/>
  <c r="N10" i="1"/>
  <c r="M10" i="1"/>
  <c r="L10" i="1"/>
  <c r="K10" i="1"/>
  <c r="J10" i="1"/>
  <c r="N9" i="1"/>
  <c r="M9" i="1"/>
  <c r="L9" i="1"/>
  <c r="K9" i="1"/>
  <c r="J9" i="1"/>
  <c r="N8" i="1"/>
  <c r="M8" i="1"/>
  <c r="L8" i="1"/>
  <c r="K8" i="1"/>
  <c r="J8" i="1"/>
  <c r="N7" i="1"/>
  <c r="M7" i="1"/>
  <c r="L7" i="1"/>
  <c r="K7" i="1"/>
  <c r="J7" i="1"/>
  <c r="N6" i="1"/>
  <c r="M6" i="1"/>
  <c r="L6" i="1"/>
  <c r="K6" i="1"/>
  <c r="J6" i="1"/>
  <c r="N5" i="1"/>
  <c r="M5" i="1"/>
  <c r="L5" i="1"/>
  <c r="K5" i="1"/>
  <c r="J5" i="1"/>
  <c r="N4" i="1"/>
  <c r="M4" i="1"/>
  <c r="L4" i="1"/>
  <c r="K4" i="1"/>
  <c r="J4" i="1"/>
  <c r="AE13" i="1" l="1"/>
  <c r="AC13" i="1"/>
  <c r="AH13" i="1"/>
  <c r="X13" i="2"/>
  <c r="X23" i="2"/>
  <c r="W23" i="2"/>
  <c r="U38" i="2"/>
  <c r="X8" i="2"/>
  <c r="X18" i="2"/>
  <c r="W13" i="2"/>
  <c r="W28" i="2"/>
  <c r="W38" i="2"/>
  <c r="W48" i="2"/>
  <c r="V43" i="2"/>
  <c r="U28" i="2"/>
  <c r="U48" i="2"/>
  <c r="U13" i="2"/>
  <c r="U23" i="2"/>
  <c r="V33" i="2"/>
  <c r="V53" i="2"/>
  <c r="U8" i="2"/>
  <c r="W8" i="2"/>
  <c r="V13" i="2"/>
  <c r="U18" i="2"/>
  <c r="W18" i="2"/>
  <c r="V23" i="2"/>
  <c r="V28" i="2"/>
  <c r="X28" i="2"/>
  <c r="U33" i="2"/>
  <c r="W33" i="2"/>
  <c r="AE33" i="2" s="1"/>
  <c r="V38" i="2"/>
  <c r="X38" i="2"/>
  <c r="U43" i="2"/>
  <c r="W43" i="2"/>
  <c r="V48" i="2"/>
  <c r="X48" i="2"/>
  <c r="U53" i="2"/>
  <c r="W53" i="2"/>
  <c r="AE53" i="2" s="1"/>
  <c r="Y53" i="2" l="1"/>
  <c r="AC43" i="2"/>
  <c r="AE43" i="2"/>
  <c r="Y33" i="2"/>
  <c r="AA43" i="2"/>
  <c r="X43" i="2"/>
  <c r="AB43" i="2" s="1"/>
  <c r="V18" i="2"/>
  <c r="Z23" i="2" s="1"/>
  <c r="AC33" i="2"/>
  <c r="AC53" i="2"/>
  <c r="AD43" i="2"/>
  <c r="Z43" i="2"/>
  <c r="AA53" i="2"/>
  <c r="AA33" i="2"/>
  <c r="AB23" i="2"/>
  <c r="AF23" i="2"/>
  <c r="AC23" i="2"/>
  <c r="Y23" i="2"/>
  <c r="AE13" i="2"/>
  <c r="AA13" i="2"/>
  <c r="Y43" i="2"/>
  <c r="X53" i="2"/>
  <c r="AB53" i="2" s="1"/>
  <c r="AD53" i="2"/>
  <c r="Z53" i="2"/>
  <c r="AF43" i="2"/>
  <c r="X33" i="2"/>
  <c r="AB33" i="2" s="1"/>
  <c r="AD33" i="2"/>
  <c r="Z33" i="2"/>
  <c r="V8" i="2"/>
  <c r="AE23" i="2"/>
  <c r="AA23" i="2"/>
  <c r="AF13" i="2"/>
  <c r="AB13" i="2"/>
  <c r="AC13" i="2"/>
  <c r="Y13" i="2"/>
  <c r="AD23" i="2" l="1"/>
  <c r="AF53" i="2"/>
  <c r="AF33" i="2"/>
  <c r="AD13" i="2"/>
  <c r="Z13" i="2"/>
</calcChain>
</file>

<file path=xl/sharedStrings.xml><?xml version="1.0" encoding="utf-8"?>
<sst xmlns="http://schemas.openxmlformats.org/spreadsheetml/2006/main" count="665" uniqueCount="46">
  <si>
    <t>Log10 transformed</t>
  </si>
  <si>
    <t>Date</t>
  </si>
  <si>
    <t>Total Ni</t>
  </si>
  <si>
    <t>amoA</t>
  </si>
  <si>
    <t>hao</t>
  </si>
  <si>
    <t>nirK</t>
  </si>
  <si>
    <t>norB</t>
  </si>
  <si>
    <t>AOB16S</t>
  </si>
  <si>
    <t>amoA/AOB</t>
  </si>
  <si>
    <t>mg/L</t>
  </si>
  <si>
    <t>cDNA</t>
  </si>
  <si>
    <t>DNA</t>
  </si>
  <si>
    <t>cDNA/DNA</t>
  </si>
  <si>
    <t>C0</t>
  </si>
  <si>
    <t>C1</t>
  </si>
  <si>
    <t>C2</t>
  </si>
  <si>
    <t>T1</t>
  </si>
  <si>
    <t>T2</t>
  </si>
  <si>
    <t>C0*</t>
  </si>
  <si>
    <t>C1*</t>
  </si>
  <si>
    <t>C2*</t>
  </si>
  <si>
    <t>T1*</t>
  </si>
  <si>
    <t>T2*</t>
  </si>
  <si>
    <t/>
  </si>
  <si>
    <t>hao/AOB</t>
  </si>
  <si>
    <t>nirK/AOB</t>
  </si>
  <si>
    <t>norB/AOB</t>
  </si>
  <si>
    <t>T2/C2</t>
  </si>
  <si>
    <t>Avg T2/C2</t>
  </si>
  <si>
    <t>stdev</t>
  </si>
  <si>
    <t>Total Zn</t>
  </si>
  <si>
    <t>Total Cd</t>
  </si>
  <si>
    <t>Total Pb</t>
  </si>
  <si>
    <t>C2/C1</t>
  </si>
  <si>
    <t>T2/T1</t>
  </si>
  <si>
    <t>Fold change in gene/ Fold change in AOB16S</t>
  </si>
  <si>
    <t>Average relative fold change</t>
  </si>
  <si>
    <t xml:space="preserve">Rel fold change (Treated/Control) </t>
  </si>
  <si>
    <t>Stdev.</t>
  </si>
  <si>
    <t>mg = milliegrams (mass)</t>
  </si>
  <si>
    <t>L = liter (volume)</t>
  </si>
  <si>
    <t>Each tab represents data for that specific metal</t>
  </si>
  <si>
    <t>cDNA = RNA based data</t>
  </si>
  <si>
    <t xml:space="preserve">genes tested </t>
  </si>
  <si>
    <t xml:space="preserve">genes tested in this study </t>
  </si>
  <si>
    <t>graphs represent ratio of treated vs control tests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</si>
</sst>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"/>
  </numFmts>
  <fonts count="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0070C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14" fontId="0" fillId="0" borderId="0" xfId="0" applyNumberFormat="1"/>
    <xf numFmtId="164" fontId="0" fillId="0" borderId="0" xfId="0" applyNumberFormat="1"/>
    <xf numFmtId="0" fontId="1" fillId="0" borderId="0" xfId="0" applyFont="1"/>
    <xf numFmtId="0" fontId="2" fillId="0" borderId="0" xfId="0" applyFont="1"/>
    <xf numFmtId="164" fontId="1" fillId="0" borderId="0" xfId="0" applyNumberFormat="1" applyFont="1"/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amoA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(Ni12h!$AF$53,Ni12h!$AF$43,Ni12h!$AF$33,Ni12h!$AF$13,Ni12h!$AF$23)</c:f>
                <c:numCache>
                  <c:formatCode>General</c:formatCode>
                  <c:ptCount val="5"/>
                  <c:pt idx="0">
                    <c:v>0.29973017276445479</c:v>
                  </c:pt>
                  <c:pt idx="1">
                    <c:v>0.75047704172988983</c:v>
                  </c:pt>
                  <c:pt idx="2">
                    <c:v>4.1664926471116047E-2</c:v>
                  </c:pt>
                  <c:pt idx="3">
                    <c:v>0.83563175442442472</c:v>
                  </c:pt>
                  <c:pt idx="4">
                    <c:v>1.7107150680145264</c:v>
                  </c:pt>
                </c:numCache>
              </c:numRef>
            </c:plus>
            <c:minus>
              <c:numRef>
                <c:f>(Ni12h!$AF$53,Ni12h!$AF$43,Ni12h!$AF$33,Ni12h!$AF$13,Ni12h!$AF$23)</c:f>
                <c:numCache>
                  <c:formatCode>General</c:formatCode>
                  <c:ptCount val="5"/>
                  <c:pt idx="0">
                    <c:v>0.29973017276445479</c:v>
                  </c:pt>
                  <c:pt idx="1">
                    <c:v>0.75047704172988983</c:v>
                  </c:pt>
                  <c:pt idx="2">
                    <c:v>4.1664926471116047E-2</c:v>
                  </c:pt>
                  <c:pt idx="3">
                    <c:v>0.83563175442442472</c:v>
                  </c:pt>
                  <c:pt idx="4">
                    <c:v>1.7107150680145264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numRef>
              <c:f>(Ni12h!$C$53,Ni12h!$C$43,Ni12h!$C$33,Ni12h!$C$13,Ni12h!$C$23)</c:f>
              <c:numCache>
                <c:formatCode>General</c:formatCode>
                <c:ptCount val="5"/>
                <c:pt idx="0">
                  <c:v>0.03</c:v>
                </c:pt>
                <c:pt idx="1">
                  <c:v>0.1</c:v>
                </c:pt>
                <c:pt idx="2">
                  <c:v>0.3</c:v>
                </c:pt>
                <c:pt idx="3">
                  <c:v>1</c:v>
                </c:pt>
                <c:pt idx="4">
                  <c:v>3</c:v>
                </c:pt>
              </c:numCache>
            </c:numRef>
          </c:cat>
          <c:val>
            <c:numRef>
              <c:f>(Ni12h!$AB$53,Ni12h!$AB$43,Ni12h!$AB$33,Ni12h!$AB$13,Ni12h!$AB$23)</c:f>
              <c:numCache>
                <c:formatCode>General</c:formatCode>
                <c:ptCount val="5"/>
                <c:pt idx="0">
                  <c:v>0.65158002389639169</c:v>
                </c:pt>
                <c:pt idx="1">
                  <c:v>0.84610954786344528</c:v>
                </c:pt>
                <c:pt idx="2">
                  <c:v>0.90658511514952478</c:v>
                </c:pt>
                <c:pt idx="3">
                  <c:v>0.89050683373494965</c:v>
                </c:pt>
                <c:pt idx="4">
                  <c:v>1.6968440802889226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9E-410C-AF71-404A179EC0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13935064"/>
        <c:axId val="513935456"/>
      </c:barChart>
      <c:catAx>
        <c:axId val="513935064"/>
        <c:scaling>
          <c:orientation val="minMax"/>
        </c:scaling>
        <c:delete val="0"/>
        <c:axPos val="b"/>
        <c:numFmt formatCode="#,##0.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3935456"/>
        <c:crosses val="autoZero"/>
        <c:auto val="1"/>
        <c:lblAlgn val="ctr"/>
        <c:lblOffset val="100"/>
        <c:noMultiLvlLbl val="0"/>
      </c:catAx>
      <c:valAx>
        <c:axId val="513935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39350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hao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(Cd12h!$AD$43,Cd12h!$AD$33,Cd12h!$AD$23,Cd12h!$AD$13)</c:f>
                <c:numCache>
                  <c:formatCode>General</c:formatCode>
                  <c:ptCount val="4"/>
                  <c:pt idx="0">
                    <c:v>0.1348991102428691</c:v>
                  </c:pt>
                  <c:pt idx="1">
                    <c:v>4.4904678737767878E-2</c:v>
                  </c:pt>
                  <c:pt idx="2">
                    <c:v>0.14100943543603514</c:v>
                  </c:pt>
                  <c:pt idx="3">
                    <c:v>0.16595831688551732</c:v>
                  </c:pt>
                </c:numCache>
              </c:numRef>
            </c:plus>
            <c:minus>
              <c:numRef>
                <c:f>(Cd12h!$AD$43,Cd12h!$AD$33,Cd12h!$AD$23,Cd12h!$AD$13)</c:f>
                <c:numCache>
                  <c:formatCode>General</c:formatCode>
                  <c:ptCount val="4"/>
                  <c:pt idx="0">
                    <c:v>0.1348991102428691</c:v>
                  </c:pt>
                  <c:pt idx="1">
                    <c:v>4.4904678737767878E-2</c:v>
                  </c:pt>
                  <c:pt idx="2">
                    <c:v>0.14100943543603514</c:v>
                  </c:pt>
                  <c:pt idx="3">
                    <c:v>0.16595831688551732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numRef>
              <c:f>(Cd12h!$C$43,Cd12h!$C$33,Cd12h!$C$23,Cd12h!$C$13)</c:f>
              <c:numCache>
                <c:formatCode>General</c:formatCode>
                <c:ptCount val="4"/>
                <c:pt idx="0">
                  <c:v>0.03</c:v>
                </c:pt>
                <c:pt idx="1">
                  <c:v>0.1</c:v>
                </c:pt>
                <c:pt idx="2">
                  <c:v>0.3</c:v>
                </c:pt>
                <c:pt idx="3">
                  <c:v>1</c:v>
                </c:pt>
              </c:numCache>
            </c:numRef>
          </c:cat>
          <c:val>
            <c:numRef>
              <c:f>(Cd12h!$Z$43,Cd12h!$Z$33,Cd12h!$Z$23,Cd12h!$Z$13)</c:f>
              <c:numCache>
                <c:formatCode>General</c:formatCode>
                <c:ptCount val="4"/>
                <c:pt idx="0">
                  <c:v>1.0086271744135258</c:v>
                </c:pt>
                <c:pt idx="1">
                  <c:v>1.0451606361838692</c:v>
                </c:pt>
                <c:pt idx="2">
                  <c:v>0.99816145888863406</c:v>
                </c:pt>
                <c:pt idx="3">
                  <c:v>1.089669363980434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D7-4769-BFFF-8FDED2B5F9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15871800"/>
        <c:axId val="515872192"/>
      </c:barChart>
      <c:catAx>
        <c:axId val="515871800"/>
        <c:scaling>
          <c:orientation val="minMax"/>
        </c:scaling>
        <c:delete val="0"/>
        <c:axPos val="b"/>
        <c:numFmt formatCode="#,##0.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872192"/>
        <c:crosses val="autoZero"/>
        <c:auto val="1"/>
        <c:lblAlgn val="ctr"/>
        <c:lblOffset val="100"/>
        <c:noMultiLvlLbl val="0"/>
      </c:catAx>
      <c:valAx>
        <c:axId val="5158721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8718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nirK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(Cd12h!$AE$43,Cd12h!$AE$33,Cd12h!$AE$23,Cd12h!$AE$13)</c:f>
                <c:numCache>
                  <c:formatCode>General</c:formatCode>
                  <c:ptCount val="4"/>
                  <c:pt idx="0">
                    <c:v>0.15496057648690939</c:v>
                  </c:pt>
                  <c:pt idx="1">
                    <c:v>7.0727632271203586E-2</c:v>
                  </c:pt>
                  <c:pt idx="2">
                    <c:v>0.22747869100171783</c:v>
                  </c:pt>
                  <c:pt idx="3">
                    <c:v>1.4501984844579112E-2</c:v>
                  </c:pt>
                </c:numCache>
              </c:numRef>
            </c:plus>
            <c:minus>
              <c:numRef>
                <c:f>(Cd12h!$AE$43,Cd12h!$AE$33,Cd12h!$AE$23,Cd12h!$AE$13)</c:f>
                <c:numCache>
                  <c:formatCode>General</c:formatCode>
                  <c:ptCount val="4"/>
                  <c:pt idx="0">
                    <c:v>0.15496057648690939</c:v>
                  </c:pt>
                  <c:pt idx="1">
                    <c:v>7.0727632271203586E-2</c:v>
                  </c:pt>
                  <c:pt idx="2">
                    <c:v>0.22747869100171783</c:v>
                  </c:pt>
                  <c:pt idx="3">
                    <c:v>1.4501984844579112E-2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numRef>
              <c:f>(Cd12h!$C$43,Cd12h!$C$33,Cd12h!$C$23,Cd12h!$C$13)</c:f>
              <c:numCache>
                <c:formatCode>General</c:formatCode>
                <c:ptCount val="4"/>
                <c:pt idx="0">
                  <c:v>0.03</c:v>
                </c:pt>
                <c:pt idx="1">
                  <c:v>0.1</c:v>
                </c:pt>
                <c:pt idx="2">
                  <c:v>0.3</c:v>
                </c:pt>
                <c:pt idx="3">
                  <c:v>1</c:v>
                </c:pt>
              </c:numCache>
            </c:numRef>
          </c:cat>
          <c:val>
            <c:numRef>
              <c:f>(Cd12h!$AA$43,Cd12h!$AA$33,Cd12h!$AA$23,Cd12h!$AA$13)</c:f>
              <c:numCache>
                <c:formatCode>General</c:formatCode>
                <c:ptCount val="4"/>
                <c:pt idx="0">
                  <c:v>0.94732389813684414</c:v>
                </c:pt>
                <c:pt idx="1">
                  <c:v>1.0660027262460567</c:v>
                </c:pt>
                <c:pt idx="2">
                  <c:v>1.0080054925971567</c:v>
                </c:pt>
                <c:pt idx="3">
                  <c:v>1.0328241679238979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B6-4638-BAA3-5292D7E688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13645952"/>
        <c:axId val="513646344"/>
      </c:barChart>
      <c:catAx>
        <c:axId val="513645952"/>
        <c:scaling>
          <c:orientation val="minMax"/>
        </c:scaling>
        <c:delete val="0"/>
        <c:axPos val="b"/>
        <c:numFmt formatCode="#,##0.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3646344"/>
        <c:crosses val="autoZero"/>
        <c:auto val="1"/>
        <c:lblAlgn val="ctr"/>
        <c:lblOffset val="100"/>
        <c:noMultiLvlLbl val="0"/>
      </c:catAx>
      <c:valAx>
        <c:axId val="5136463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36459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norB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(Cd12h!$AF$43,Cd12h!$AF$33,Cd12h!$AF$23,Cd12h!$AF$13)</c:f>
                <c:numCache>
                  <c:formatCode>General</c:formatCode>
                  <c:ptCount val="4"/>
                  <c:pt idx="0">
                    <c:v>4.863858195879827E-2</c:v>
                  </c:pt>
                  <c:pt idx="1">
                    <c:v>4.8973676151344153E-2</c:v>
                  </c:pt>
                  <c:pt idx="2">
                    <c:v>0.20866829383054797</c:v>
                  </c:pt>
                  <c:pt idx="3">
                    <c:v>1.2770579494611703E-2</c:v>
                  </c:pt>
                </c:numCache>
              </c:numRef>
            </c:plus>
            <c:minus>
              <c:numRef>
                <c:f>(Cd12h!$AF$43,Cd12h!$AF$33,Cd12h!$AF$23,Cd12h!$AF$13)</c:f>
                <c:numCache>
                  <c:formatCode>General</c:formatCode>
                  <c:ptCount val="4"/>
                  <c:pt idx="0">
                    <c:v>4.863858195879827E-2</c:v>
                  </c:pt>
                  <c:pt idx="1">
                    <c:v>4.8973676151344153E-2</c:v>
                  </c:pt>
                  <c:pt idx="2">
                    <c:v>0.20866829383054797</c:v>
                  </c:pt>
                  <c:pt idx="3">
                    <c:v>1.2770579494611703E-2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numRef>
              <c:f>(Cd12h!$C$43,Cd12h!$C$33,Cd12h!$C$23,Cd12h!$C$13)</c:f>
              <c:numCache>
                <c:formatCode>General</c:formatCode>
                <c:ptCount val="4"/>
                <c:pt idx="0">
                  <c:v>0.03</c:v>
                </c:pt>
                <c:pt idx="1">
                  <c:v>0.1</c:v>
                </c:pt>
                <c:pt idx="2">
                  <c:v>0.3</c:v>
                </c:pt>
                <c:pt idx="3">
                  <c:v>1</c:v>
                </c:pt>
              </c:numCache>
            </c:numRef>
          </c:cat>
          <c:val>
            <c:numRef>
              <c:f>(Cd12h!$AB$43,Cd12h!$AB$33,Cd12h!$AB$23,Cd12h!$AB$13)</c:f>
              <c:numCache>
                <c:formatCode>General</c:formatCode>
                <c:ptCount val="4"/>
                <c:pt idx="0">
                  <c:v>0.99671063015730033</c:v>
                </c:pt>
                <c:pt idx="1">
                  <c:v>1.1184912394325368</c:v>
                </c:pt>
                <c:pt idx="2">
                  <c:v>0.97696581551096551</c:v>
                </c:pt>
                <c:pt idx="3">
                  <c:v>1.0019529097728277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AC-4F27-87DB-2AB81F0265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13647128"/>
        <c:axId val="513647520"/>
      </c:barChart>
      <c:catAx>
        <c:axId val="513647128"/>
        <c:scaling>
          <c:orientation val="minMax"/>
        </c:scaling>
        <c:delete val="0"/>
        <c:axPos val="b"/>
        <c:numFmt formatCode="#,##0.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3647520"/>
        <c:crosses val="autoZero"/>
        <c:auto val="1"/>
        <c:lblAlgn val="ctr"/>
        <c:lblOffset val="100"/>
        <c:noMultiLvlLbl val="0"/>
      </c:catAx>
      <c:valAx>
        <c:axId val="513647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3647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(Pb12h!$C$13,Pb12h!$C$23,Pb12h!$C$33,Pb12h!$C$43)</c:f>
              <c:numCache>
                <c:formatCode>General</c:formatCode>
                <c:ptCount val="4"/>
                <c:pt idx="0">
                  <c:v>1</c:v>
                </c:pt>
                <c:pt idx="1">
                  <c:v>10</c:v>
                </c:pt>
                <c:pt idx="2">
                  <c:v>100</c:v>
                </c:pt>
                <c:pt idx="3">
                  <c:v>1000</c:v>
                </c:pt>
              </c:numCache>
            </c:numRef>
          </c:cat>
          <c:val>
            <c:numRef>
              <c:f>(Pb12h!$T$8,Pb12h!$T$18,Pb12h!$T$28,Pb12h!$T$38)</c:f>
              <c:numCache>
                <c:formatCode>#,##0.000</c:formatCode>
                <c:ptCount val="4"/>
                <c:pt idx="0">
                  <c:v>3.3317542772026143E-3</c:v>
                </c:pt>
                <c:pt idx="1">
                  <c:v>3.3033001891944434E-2</c:v>
                </c:pt>
                <c:pt idx="2">
                  <c:v>-8.1933630945096089E-4</c:v>
                </c:pt>
                <c:pt idx="3">
                  <c:v>-0.16394340022323484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47-48C3-B4E9-0D33B194ED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13756592"/>
        <c:axId val="513756984"/>
      </c:barChart>
      <c:catAx>
        <c:axId val="513756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3756984"/>
        <c:crosses val="autoZero"/>
        <c:auto val="1"/>
        <c:lblAlgn val="ctr"/>
        <c:lblOffset val="100"/>
        <c:noMultiLvlLbl val="0"/>
      </c:catAx>
      <c:valAx>
        <c:axId val="513756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37565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amoA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(Ni_final!$C$53,Ni_final!$C$43,Ni_final!$C$33,Ni_final!$C$13,Ni_final!$C$23)</c:f>
              <c:numCache>
                <c:formatCode>General</c:formatCode>
                <c:ptCount val="5"/>
                <c:pt idx="0">
                  <c:v>0.03</c:v>
                </c:pt>
                <c:pt idx="1">
                  <c:v>0.1</c:v>
                </c:pt>
                <c:pt idx="2">
                  <c:v>0.3</c:v>
                </c:pt>
                <c:pt idx="3">
                  <c:v>1</c:v>
                </c:pt>
                <c:pt idx="4">
                  <c:v>3</c:v>
                </c:pt>
              </c:numCache>
            </c:numRef>
          </c:cat>
          <c:val>
            <c:numRef>
              <c:f>(Ni_final!$Y$54,Ni_final!$Y$44,Ni_final!$Y$34,Ni_final!$Y$14,Ni_final!$Y$24)</c:f>
              <c:numCache>
                <c:formatCode>General</c:formatCode>
                <c:ptCount val="5"/>
                <c:pt idx="0">
                  <c:v>-0.61798572040910604</c:v>
                </c:pt>
                <c:pt idx="1">
                  <c:v>-0.24108363020914661</c:v>
                </c:pt>
                <c:pt idx="2">
                  <c:v>-0.14148562048924476</c:v>
                </c:pt>
                <c:pt idx="3">
                  <c:v>-0.16730141229972331</c:v>
                </c:pt>
                <c:pt idx="4">
                  <c:v>-1.362461928679378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E7-4176-B407-C908FED81FA5}"/>
            </c:ext>
          </c:extLst>
        </c:ser>
        <c:ser>
          <c:idx val="1"/>
          <c:order val="1"/>
          <c:tx>
            <c:v>hao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(Ni_final!$Z$54,Ni_final!$Z$44,Ni_final!$Z$34,Ni_final!$Z$14,Ni_final!$Z$24)</c:f>
              <c:numCache>
                <c:formatCode>General</c:formatCode>
                <c:ptCount val="5"/>
                <c:pt idx="0">
                  <c:v>7.6024644190159682E-2</c:v>
                </c:pt>
                <c:pt idx="1">
                  <c:v>-0.24635398248438756</c:v>
                </c:pt>
                <c:pt idx="2">
                  <c:v>-0.78686098955590056</c:v>
                </c:pt>
                <c:pt idx="3">
                  <c:v>-0.4873216250980153</c:v>
                </c:pt>
                <c:pt idx="4">
                  <c:v>0.42915071772724067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EE7-4176-B407-C908FED81FA5}"/>
            </c:ext>
          </c:extLst>
        </c:ser>
        <c:ser>
          <c:idx val="2"/>
          <c:order val="2"/>
          <c:tx>
            <c:v>nirK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(Ni_final!$AA$54,Ni_final!$AA$44,Ni_final!$AA$34,Ni_final!$AA$14,Ni_final!$AA$24)</c:f>
              <c:numCache>
                <c:formatCode>General</c:formatCode>
                <c:ptCount val="5"/>
                <c:pt idx="0">
                  <c:v>0.84999397906130536</c:v>
                </c:pt>
                <c:pt idx="1">
                  <c:v>0.80699194490380777</c:v>
                </c:pt>
                <c:pt idx="2">
                  <c:v>0.43244866829935391</c:v>
                </c:pt>
                <c:pt idx="3">
                  <c:v>-1.0486668129134733</c:v>
                </c:pt>
                <c:pt idx="4">
                  <c:v>0.96834029416358991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EE7-4176-B407-C908FED81FA5}"/>
            </c:ext>
          </c:extLst>
        </c:ser>
        <c:ser>
          <c:idx val="3"/>
          <c:order val="3"/>
          <c:tx>
            <c:v>norB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(Ni_final!$AB$54,Ni_final!$AB$44,Ni_final!$AB$34,Ni_final!$AB$14,Ni_final!$AB$24)</c:f>
              <c:numCache>
                <c:formatCode>General</c:formatCode>
                <c:ptCount val="5"/>
                <c:pt idx="0">
                  <c:v>0.8649638927376081</c:v>
                </c:pt>
                <c:pt idx="1">
                  <c:v>-0.3557693104058231</c:v>
                </c:pt>
                <c:pt idx="2">
                  <c:v>1.222213737686096</c:v>
                </c:pt>
                <c:pt idx="3">
                  <c:v>0.88435380288196486</c:v>
                </c:pt>
                <c:pt idx="4">
                  <c:v>-0.6078597382004256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EE7-4176-B407-C908FED81F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13757768"/>
        <c:axId val="513758160"/>
      </c:barChart>
      <c:catAx>
        <c:axId val="5137577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Ni (mg/L)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3758160"/>
        <c:crosses val="autoZero"/>
        <c:auto val="1"/>
        <c:lblAlgn val="ctr"/>
        <c:lblOffset val="100"/>
        <c:noMultiLvlLbl val="0"/>
      </c:catAx>
      <c:valAx>
        <c:axId val="513758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Relative fold change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3757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amoA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(Ni_final!$C$53,Ni_final!$C$43,Ni_final!$C$33,Ni_final!$C$13,Ni_final!$C$23)</c:f>
              <c:numCache>
                <c:formatCode>General</c:formatCode>
                <c:ptCount val="5"/>
                <c:pt idx="0">
                  <c:v>0.03</c:v>
                </c:pt>
                <c:pt idx="1">
                  <c:v>0.1</c:v>
                </c:pt>
                <c:pt idx="2">
                  <c:v>0.3</c:v>
                </c:pt>
                <c:pt idx="3">
                  <c:v>1</c:v>
                </c:pt>
                <c:pt idx="4">
                  <c:v>3</c:v>
                </c:pt>
              </c:numCache>
            </c:numRef>
          </c:cat>
          <c:val>
            <c:numRef>
              <c:f>(Ni_final!$Y$54,Ni_final!$Y$44,Ni_final!$Y$34,Ni_final!$Y$14,Ni_final!$Y$24)</c:f>
              <c:numCache>
                <c:formatCode>General</c:formatCode>
                <c:ptCount val="5"/>
                <c:pt idx="0">
                  <c:v>-0.61798572040910604</c:v>
                </c:pt>
                <c:pt idx="1">
                  <c:v>-0.24108363020914661</c:v>
                </c:pt>
                <c:pt idx="2">
                  <c:v>-0.14148562048924476</c:v>
                </c:pt>
                <c:pt idx="3">
                  <c:v>-0.16730141229972331</c:v>
                </c:pt>
                <c:pt idx="4">
                  <c:v>-1.362461928679378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47-425C-96BA-35615A9C0C25}"/>
            </c:ext>
          </c:extLst>
        </c:ser>
        <c:ser>
          <c:idx val="1"/>
          <c:order val="1"/>
          <c:tx>
            <c:v>hao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(Ni_final!$Z$54,Ni_final!$Z$44,Ni_final!$Z$34,Ni_final!$Z$14,Ni_final!$Z$24)</c:f>
              <c:numCache>
                <c:formatCode>General</c:formatCode>
                <c:ptCount val="5"/>
                <c:pt idx="0">
                  <c:v>7.6024644190159682E-2</c:v>
                </c:pt>
                <c:pt idx="1">
                  <c:v>-0.24635398248438756</c:v>
                </c:pt>
                <c:pt idx="2">
                  <c:v>-0.78686098955590056</c:v>
                </c:pt>
                <c:pt idx="3">
                  <c:v>-0.4873216250980153</c:v>
                </c:pt>
                <c:pt idx="4">
                  <c:v>0.42915071772724067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047-425C-96BA-35615A9C0C25}"/>
            </c:ext>
          </c:extLst>
        </c:ser>
        <c:ser>
          <c:idx val="2"/>
          <c:order val="2"/>
          <c:tx>
            <c:v>nirK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(Ni_final!$AA$54,Ni_final!$AA$44,Ni_final!$AA$34,Ni_final!$AA$14,Ni_final!$AA$24)</c:f>
              <c:numCache>
                <c:formatCode>General</c:formatCode>
                <c:ptCount val="5"/>
                <c:pt idx="0">
                  <c:v>0.84999397906130536</c:v>
                </c:pt>
                <c:pt idx="1">
                  <c:v>0.80699194490380777</c:v>
                </c:pt>
                <c:pt idx="2">
                  <c:v>0.43244866829935391</c:v>
                </c:pt>
                <c:pt idx="3">
                  <c:v>-1.0486668129134733</c:v>
                </c:pt>
                <c:pt idx="4">
                  <c:v>0.96834029416358991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047-425C-96BA-35615A9C0C25}"/>
            </c:ext>
          </c:extLst>
        </c:ser>
        <c:ser>
          <c:idx val="3"/>
          <c:order val="3"/>
          <c:tx>
            <c:v>norB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(Ni_final!$AB$54,Ni_final!$AB$44,Ni_final!$AB$34,Ni_final!$AB$14,Ni_final!$AB$24)</c:f>
              <c:numCache>
                <c:formatCode>General</c:formatCode>
                <c:ptCount val="5"/>
                <c:pt idx="0">
                  <c:v>0.8649638927376081</c:v>
                </c:pt>
                <c:pt idx="1">
                  <c:v>-0.3557693104058231</c:v>
                </c:pt>
                <c:pt idx="2">
                  <c:v>1.222213737686096</c:v>
                </c:pt>
                <c:pt idx="3">
                  <c:v>0.88435380288196486</c:v>
                </c:pt>
                <c:pt idx="4">
                  <c:v>-0.6078597382004256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047-425C-96BA-35615A9C0C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13758944"/>
        <c:axId val="513759336"/>
      </c:barChart>
      <c:catAx>
        <c:axId val="51375894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Ni (mg/L)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3759336"/>
        <c:crosses val="autoZero"/>
        <c:auto val="1"/>
        <c:lblAlgn val="ctr"/>
        <c:lblOffset val="100"/>
        <c:noMultiLvlLbl val="0"/>
      </c:catAx>
      <c:valAx>
        <c:axId val="5137593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Relative fold change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3758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amoA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(Zn_final!$C$43,Zn_final!$C$33,Zn_final!$C$13,Zn_final!$C$23,Zn_final!$C$53)</c:f>
              <c:numCache>
                <c:formatCode>General</c:formatCode>
                <c:ptCount val="5"/>
                <c:pt idx="0">
                  <c:v>0.1</c:v>
                </c:pt>
                <c:pt idx="1">
                  <c:v>0.3</c:v>
                </c:pt>
                <c:pt idx="2">
                  <c:v>1</c:v>
                </c:pt>
                <c:pt idx="3">
                  <c:v>3</c:v>
                </c:pt>
                <c:pt idx="4">
                  <c:v>10</c:v>
                </c:pt>
              </c:numCache>
            </c:numRef>
          </c:cat>
          <c:val>
            <c:numRef>
              <c:f>(Zn_final!$Y$44,Zn_final!$Y$34,Zn_final!$Y$14,Zn_final!$Y$24,Zn_final!$Y$54)</c:f>
              <c:numCache>
                <c:formatCode>General</c:formatCode>
                <c:ptCount val="5"/>
                <c:pt idx="0">
                  <c:v>-7.3112765631497094E-3</c:v>
                </c:pt>
                <c:pt idx="1">
                  <c:v>1.6827862719804718</c:v>
                </c:pt>
                <c:pt idx="2">
                  <c:v>0.31343050767082253</c:v>
                </c:pt>
                <c:pt idx="3">
                  <c:v>0.86295495961674917</c:v>
                </c:pt>
                <c:pt idx="4">
                  <c:v>-0.86418914920821599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20-452D-BCC7-7144CC3B4691}"/>
            </c:ext>
          </c:extLst>
        </c:ser>
        <c:ser>
          <c:idx val="1"/>
          <c:order val="1"/>
          <c:tx>
            <c:v>hao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(Zn_final!$Z$44,Zn_final!$Z$34,Zn_final!$Z$14,Zn_final!$Z$24,Zn_final!$Z$54)</c:f>
              <c:numCache>
                <c:formatCode>General</c:formatCode>
                <c:ptCount val="5"/>
                <c:pt idx="0">
                  <c:v>-6.5663912729544152E-2</c:v>
                </c:pt>
                <c:pt idx="1">
                  <c:v>1.1574485480453727</c:v>
                </c:pt>
                <c:pt idx="2">
                  <c:v>0.36484997087620114</c:v>
                </c:pt>
                <c:pt idx="3">
                  <c:v>0.90109582105511865</c:v>
                </c:pt>
                <c:pt idx="4">
                  <c:v>-0.81359733641973875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420-452D-BCC7-7144CC3B4691}"/>
            </c:ext>
          </c:extLst>
        </c:ser>
        <c:ser>
          <c:idx val="2"/>
          <c:order val="2"/>
          <c:tx>
            <c:v>nirK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(Zn_final!$AA$44,Zn_final!$AA$34,Zn_final!$AA$14,Zn_final!$AA$24,Zn_final!$AA$54)</c:f>
              <c:numCache>
                <c:formatCode>General</c:formatCode>
                <c:ptCount val="5"/>
                <c:pt idx="0">
                  <c:v>-0.82971664830076253</c:v>
                </c:pt>
                <c:pt idx="1">
                  <c:v>0.67540275643976166</c:v>
                </c:pt>
                <c:pt idx="2">
                  <c:v>0.57416205318343128</c:v>
                </c:pt>
                <c:pt idx="3">
                  <c:v>0.87928449604887415</c:v>
                </c:pt>
                <c:pt idx="4">
                  <c:v>-0.39967884299060324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420-452D-BCC7-7144CC3B4691}"/>
            </c:ext>
          </c:extLst>
        </c:ser>
        <c:ser>
          <c:idx val="3"/>
          <c:order val="3"/>
          <c:tx>
            <c:v>norB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(Zn_final!$AB$44,Zn_final!$AB$34,Zn_final!$AB$14,Zn_final!$AB$24,Zn_final!$AB$54)</c:f>
              <c:numCache>
                <c:formatCode>General</c:formatCode>
                <c:ptCount val="5"/>
                <c:pt idx="0">
                  <c:v>-0.59315777974480088</c:v>
                </c:pt>
                <c:pt idx="1">
                  <c:v>1.7855550597942884</c:v>
                </c:pt>
                <c:pt idx="2">
                  <c:v>-0.17903956150894193</c:v>
                </c:pt>
                <c:pt idx="3">
                  <c:v>0.77650608115086805</c:v>
                </c:pt>
                <c:pt idx="4">
                  <c:v>-0.15506864110016438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420-452D-BCC7-7144CC3B46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15620728"/>
        <c:axId val="515621120"/>
      </c:barChart>
      <c:catAx>
        <c:axId val="5156207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Zn (mg/L)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621120"/>
        <c:crosses val="autoZero"/>
        <c:auto val="1"/>
        <c:lblAlgn val="ctr"/>
        <c:lblOffset val="100"/>
        <c:noMultiLvlLbl val="0"/>
      </c:catAx>
      <c:valAx>
        <c:axId val="515621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Relative fold change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620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amoA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(Cd_final!$C$43,Cd_final!$C$33,Cd_final!$C$23,Cd_final!$C$13)</c:f>
              <c:numCache>
                <c:formatCode>General</c:formatCode>
                <c:ptCount val="4"/>
                <c:pt idx="0">
                  <c:v>0.03</c:v>
                </c:pt>
                <c:pt idx="1">
                  <c:v>0.1</c:v>
                </c:pt>
                <c:pt idx="2">
                  <c:v>0.3</c:v>
                </c:pt>
                <c:pt idx="3">
                  <c:v>1</c:v>
                </c:pt>
              </c:numCache>
            </c:numRef>
          </c:cat>
          <c:val>
            <c:numRef>
              <c:f>(Cd_final!$Y$44,Cd_final!$Y$34,Cd_final!$Y$24,Cd_final!$Y$14)</c:f>
              <c:numCache>
                <c:formatCode>General</c:formatCode>
                <c:ptCount val="4"/>
                <c:pt idx="0">
                  <c:v>1.7324327084150803</c:v>
                </c:pt>
                <c:pt idx="1">
                  <c:v>2.0587904738497778</c:v>
                </c:pt>
                <c:pt idx="2">
                  <c:v>3.5880461380094282</c:v>
                </c:pt>
                <c:pt idx="3">
                  <c:v>0.93499919058836878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3A-4488-B6C3-F1F96FDCABC4}"/>
            </c:ext>
          </c:extLst>
        </c:ser>
        <c:ser>
          <c:idx val="0"/>
          <c:order val="1"/>
          <c:tx>
            <c:v>hao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(Cd_final!$Z$44,Cd_final!$Z$34,Cd_final!$Z$24,Cd_final!$Z$14)</c:f>
              <c:numCache>
                <c:formatCode>General</c:formatCode>
                <c:ptCount val="4"/>
                <c:pt idx="0">
                  <c:v>1.3724406311885675</c:v>
                </c:pt>
                <c:pt idx="1">
                  <c:v>1.8606933619880155</c:v>
                </c:pt>
                <c:pt idx="2">
                  <c:v>1.8579679493415986</c:v>
                </c:pt>
                <c:pt idx="3">
                  <c:v>3.071555007261634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D3A-4488-B6C3-F1F96FDCABC4}"/>
            </c:ext>
          </c:extLst>
        </c:ser>
        <c:ser>
          <c:idx val="2"/>
          <c:order val="2"/>
          <c:tx>
            <c:v>nirK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(Cd_final!$AA$44,Cd_final!$AA$34,Cd_final!$AA$24,Cd_final!$AA$14)</c:f>
              <c:numCache>
                <c:formatCode>General</c:formatCode>
                <c:ptCount val="4"/>
                <c:pt idx="0">
                  <c:v>1.2635839812601433</c:v>
                </c:pt>
                <c:pt idx="1">
                  <c:v>1.1726666848003382</c:v>
                </c:pt>
                <c:pt idx="2">
                  <c:v>1.5365060350056778</c:v>
                </c:pt>
                <c:pt idx="3">
                  <c:v>1.1260236079898003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D3A-4488-B6C3-F1F96FDCABC4}"/>
            </c:ext>
          </c:extLst>
        </c:ser>
        <c:ser>
          <c:idx val="3"/>
          <c:order val="3"/>
          <c:tx>
            <c:v>norB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(Cd_final!$AB$44,Cd_final!$AB$34,Cd_final!$AB$24,Cd_final!$AB$14)</c:f>
              <c:numCache>
                <c:formatCode>General</c:formatCode>
                <c:ptCount val="4"/>
                <c:pt idx="0">
                  <c:v>1.3823255230028315</c:v>
                </c:pt>
                <c:pt idx="1">
                  <c:v>1.871998571818996</c:v>
                </c:pt>
                <c:pt idx="2">
                  <c:v>1.6722987501289428</c:v>
                </c:pt>
                <c:pt idx="3">
                  <c:v>1.176114835695319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D3A-4488-B6C3-F1F96FDCAB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15621904"/>
        <c:axId val="515622296"/>
      </c:barChart>
      <c:catAx>
        <c:axId val="5156219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Cd (mg/L)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622296"/>
        <c:crosses val="autoZero"/>
        <c:auto val="1"/>
        <c:lblAlgn val="ctr"/>
        <c:lblOffset val="100"/>
        <c:noMultiLvlLbl val="0"/>
      </c:catAx>
      <c:valAx>
        <c:axId val="5156222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Relative fold change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6219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v>amoA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(Pb_final!$C$13,Pb_final!$C$23,Pb_final!$C$33,Pb_final!$C$43)</c:f>
              <c:numCache>
                <c:formatCode>General</c:formatCode>
                <c:ptCount val="4"/>
                <c:pt idx="0">
                  <c:v>1</c:v>
                </c:pt>
                <c:pt idx="1">
                  <c:v>10</c:v>
                </c:pt>
                <c:pt idx="2">
                  <c:v>100</c:v>
                </c:pt>
                <c:pt idx="3">
                  <c:v>1000</c:v>
                </c:pt>
              </c:numCache>
            </c:numRef>
          </c:cat>
          <c:val>
            <c:numRef>
              <c:f>(Pb_final!$Y$14,Pb_final!$Y$24,Pb_final!$Y$34,Pb_final!$Y$44)</c:f>
              <c:numCache>
                <c:formatCode>General</c:formatCode>
                <c:ptCount val="4"/>
                <c:pt idx="0">
                  <c:v>0.47651235776208156</c:v>
                </c:pt>
                <c:pt idx="1">
                  <c:v>0.71493033851966159</c:v>
                </c:pt>
                <c:pt idx="2">
                  <c:v>0.84843297748703383</c:v>
                </c:pt>
                <c:pt idx="3">
                  <c:v>-1.8869140680386016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18-4B42-B414-0D14E03E2C74}"/>
            </c:ext>
          </c:extLst>
        </c:ser>
        <c:ser>
          <c:idx val="0"/>
          <c:order val="1"/>
          <c:tx>
            <c:v>hao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(Pb_final!$C$13,Pb_final!$C$23,Pb_final!$C$33,Pb_final!$C$43)</c:f>
              <c:numCache>
                <c:formatCode>General</c:formatCode>
                <c:ptCount val="4"/>
                <c:pt idx="0">
                  <c:v>1</c:v>
                </c:pt>
                <c:pt idx="1">
                  <c:v>10</c:v>
                </c:pt>
                <c:pt idx="2">
                  <c:v>100</c:v>
                </c:pt>
                <c:pt idx="3">
                  <c:v>1000</c:v>
                </c:pt>
              </c:numCache>
            </c:numRef>
          </c:cat>
          <c:val>
            <c:numRef>
              <c:f>(Pb_final!$Z$14,Pb_final!$Z$24,Pb_final!$Z$34,Pb_final!$Z$44)</c:f>
              <c:numCache>
                <c:formatCode>General</c:formatCode>
                <c:ptCount val="4"/>
                <c:pt idx="0">
                  <c:v>0.38734966894844919</c:v>
                </c:pt>
                <c:pt idx="1">
                  <c:v>1.5351414642269916</c:v>
                </c:pt>
                <c:pt idx="2">
                  <c:v>0.66751853881151435</c:v>
                </c:pt>
                <c:pt idx="3">
                  <c:v>-0.86502811986304973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A18-4B42-B414-0D14E03E2C74}"/>
            </c:ext>
          </c:extLst>
        </c:ser>
        <c:ser>
          <c:idx val="2"/>
          <c:order val="2"/>
          <c:tx>
            <c:v>nirK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(Pb_final!$AA$14,Pb_final!$AA$24,Pb_final!$AA$34,Pb_final!$AA$44)</c:f>
              <c:numCache>
                <c:formatCode>General</c:formatCode>
                <c:ptCount val="4"/>
                <c:pt idx="0">
                  <c:v>0.27610404502190589</c:v>
                </c:pt>
                <c:pt idx="1">
                  <c:v>0.87813558588056351</c:v>
                </c:pt>
                <c:pt idx="2">
                  <c:v>1.2174498332916246</c:v>
                </c:pt>
                <c:pt idx="3">
                  <c:v>-5.8893936194126924E-2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A18-4B42-B414-0D14E03E2C74}"/>
            </c:ext>
          </c:extLst>
        </c:ser>
        <c:ser>
          <c:idx val="3"/>
          <c:order val="3"/>
          <c:tx>
            <c:v>norB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(Pb_final!$AB$14,Pb_final!$AB$24,Pb_final!$AB$34,Pb_final!$AB$44)</c:f>
              <c:numCache>
                <c:formatCode>General</c:formatCode>
                <c:ptCount val="4"/>
                <c:pt idx="0">
                  <c:v>0.86724921365682672</c:v>
                </c:pt>
                <c:pt idx="1">
                  <c:v>0.51552223198053015</c:v>
                </c:pt>
                <c:pt idx="2">
                  <c:v>1.6614184985735925</c:v>
                </c:pt>
                <c:pt idx="3">
                  <c:v>0.59055095651698952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A18-4B42-B414-0D14E03E2C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15623080"/>
        <c:axId val="515623472"/>
      </c:barChart>
      <c:catAx>
        <c:axId val="51562308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Pb (mg/L)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623472"/>
        <c:crosses val="autoZero"/>
        <c:auto val="1"/>
        <c:lblAlgn val="ctr"/>
        <c:lblOffset val="100"/>
        <c:noMultiLvlLbl val="0"/>
      </c:catAx>
      <c:valAx>
        <c:axId val="5156234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Relative fold change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623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hao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(Ni12h!$AG$53,Ni12h!$AG$43,Ni12h!$AG$33,Ni12h!$AG$13,Ni12h!$AG$23)</c:f>
                <c:numCache>
                  <c:formatCode>General</c:formatCode>
                  <c:ptCount val="5"/>
                  <c:pt idx="0">
                    <c:v>0.26258558423957606</c:v>
                  </c:pt>
                  <c:pt idx="1">
                    <c:v>0.36676412236951156</c:v>
                  </c:pt>
                  <c:pt idx="2">
                    <c:v>0.11627738732827722</c:v>
                  </c:pt>
                  <c:pt idx="3">
                    <c:v>0.23895996050317464</c:v>
                  </c:pt>
                  <c:pt idx="4">
                    <c:v>1.0355466278656458</c:v>
                  </c:pt>
                </c:numCache>
              </c:numRef>
            </c:plus>
            <c:minus>
              <c:numRef>
                <c:f>(Ni12h!$AG$53,Ni12h!$AG$43,Ni12h!$AG$33,Ni12h!$AG$13,Ni12h!$AG$23)</c:f>
                <c:numCache>
                  <c:formatCode>General</c:formatCode>
                  <c:ptCount val="5"/>
                  <c:pt idx="0">
                    <c:v>0.26258558423957606</c:v>
                  </c:pt>
                  <c:pt idx="1">
                    <c:v>0.36676412236951156</c:v>
                  </c:pt>
                  <c:pt idx="2">
                    <c:v>0.11627738732827722</c:v>
                  </c:pt>
                  <c:pt idx="3">
                    <c:v>0.23895996050317464</c:v>
                  </c:pt>
                  <c:pt idx="4">
                    <c:v>1.0355466278656458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numRef>
              <c:f>(Ni12h!$C$53,Ni12h!$C$43,Ni12h!$C$33,Ni12h!$C$13,Ni12h!$C$23)</c:f>
              <c:numCache>
                <c:formatCode>General</c:formatCode>
                <c:ptCount val="5"/>
                <c:pt idx="0">
                  <c:v>0.03</c:v>
                </c:pt>
                <c:pt idx="1">
                  <c:v>0.1</c:v>
                </c:pt>
                <c:pt idx="2">
                  <c:v>0.3</c:v>
                </c:pt>
                <c:pt idx="3">
                  <c:v>1</c:v>
                </c:pt>
                <c:pt idx="4">
                  <c:v>3</c:v>
                </c:pt>
              </c:numCache>
            </c:numRef>
          </c:cat>
          <c:val>
            <c:numRef>
              <c:f>(Ni12h!$AC$53,Ni12h!$AC$43,Ni12h!$AC$33,Ni12h!$AC$13,Ni12h!$AC$23)</c:f>
              <c:numCache>
                <c:formatCode>General</c:formatCode>
                <c:ptCount val="5"/>
                <c:pt idx="0">
                  <c:v>1.0541094294879025</c:v>
                </c:pt>
                <c:pt idx="1">
                  <c:v>0.84302423879153876</c:v>
                </c:pt>
                <c:pt idx="2">
                  <c:v>0.57960382081249129</c:v>
                </c:pt>
                <c:pt idx="3">
                  <c:v>0.71334820589756875</c:v>
                </c:pt>
                <c:pt idx="4">
                  <c:v>1.3464407240099519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26-4E15-BAC3-EBDEC80971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13936240"/>
        <c:axId val="513936632"/>
      </c:barChart>
      <c:catAx>
        <c:axId val="513936240"/>
        <c:scaling>
          <c:orientation val="minMax"/>
        </c:scaling>
        <c:delete val="0"/>
        <c:axPos val="b"/>
        <c:numFmt formatCode="#,##0.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3936632"/>
        <c:crosses val="autoZero"/>
        <c:auto val="1"/>
        <c:lblAlgn val="ctr"/>
        <c:lblOffset val="100"/>
        <c:noMultiLvlLbl val="0"/>
      </c:catAx>
      <c:valAx>
        <c:axId val="513936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39362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nirK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(Ni12h!$AH$53,Ni12h!$AH$43,Ni12h!$AH$33,Ni12h!$AH$13,Ni12h!$AH$23)</c:f>
                <c:numCache>
                  <c:formatCode>General</c:formatCode>
                  <c:ptCount val="5"/>
                  <c:pt idx="0">
                    <c:v>1.8339174386127886</c:v>
                  </c:pt>
                  <c:pt idx="1">
                    <c:v>0.85412421730015675</c:v>
                  </c:pt>
                  <c:pt idx="2">
                    <c:v>0.75363595997474764</c:v>
                  </c:pt>
                  <c:pt idx="3">
                    <c:v>0.33643091851715373</c:v>
                  </c:pt>
                  <c:pt idx="4">
                    <c:v>1.4584993070315746</c:v>
                  </c:pt>
                </c:numCache>
              </c:numRef>
            </c:plus>
            <c:minus>
              <c:numRef>
                <c:f>(Ni12h!$AH$53,Ni12h!$AH$43,Ni12h!$AH$33,Ni12h!$AH$13,Ni12h!$AH$23)</c:f>
                <c:numCache>
                  <c:formatCode>General</c:formatCode>
                  <c:ptCount val="5"/>
                  <c:pt idx="0">
                    <c:v>1.8339174386127886</c:v>
                  </c:pt>
                  <c:pt idx="1">
                    <c:v>0.85412421730015675</c:v>
                  </c:pt>
                  <c:pt idx="2">
                    <c:v>0.75363595997474764</c:v>
                  </c:pt>
                  <c:pt idx="3">
                    <c:v>0.33643091851715373</c:v>
                  </c:pt>
                  <c:pt idx="4">
                    <c:v>1.4584993070315746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numRef>
              <c:f>(Ni12h!$C$53,Ni12h!$C$43,Ni12h!$C$33,Ni12h!$C$13,Ni12h!$C$23)</c:f>
              <c:numCache>
                <c:formatCode>General</c:formatCode>
                <c:ptCount val="5"/>
                <c:pt idx="0">
                  <c:v>0.03</c:v>
                </c:pt>
                <c:pt idx="1">
                  <c:v>0.1</c:v>
                </c:pt>
                <c:pt idx="2">
                  <c:v>0.3</c:v>
                </c:pt>
                <c:pt idx="3">
                  <c:v>1</c:v>
                </c:pt>
                <c:pt idx="4">
                  <c:v>3</c:v>
                </c:pt>
              </c:numCache>
            </c:numRef>
          </c:cat>
          <c:val>
            <c:numRef>
              <c:f>(Ni12h!$AD$53,Ni12h!$AD$43,Ni12h!$AD$33,Ni12h!$AD$13,Ni12h!$AD$23)</c:f>
              <c:numCache>
                <c:formatCode>General</c:formatCode>
                <c:ptCount val="5"/>
                <c:pt idx="0">
                  <c:v>1.8024934026859798</c:v>
                </c:pt>
                <c:pt idx="1">
                  <c:v>1.7495597613497611</c:v>
                </c:pt>
                <c:pt idx="2">
                  <c:v>1.3495221612562305</c:v>
                </c:pt>
                <c:pt idx="3">
                  <c:v>0.48341467914485375</c:v>
                </c:pt>
                <c:pt idx="4">
                  <c:v>1.9565884006852101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7D-45F8-956F-EC953A3182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13937504"/>
        <c:axId val="513937896"/>
      </c:barChart>
      <c:catAx>
        <c:axId val="513937504"/>
        <c:scaling>
          <c:orientation val="minMax"/>
        </c:scaling>
        <c:delete val="0"/>
        <c:axPos val="b"/>
        <c:numFmt formatCode="#,##0.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3937896"/>
        <c:crosses val="autoZero"/>
        <c:auto val="1"/>
        <c:lblAlgn val="ctr"/>
        <c:lblOffset val="100"/>
        <c:noMultiLvlLbl val="0"/>
      </c:catAx>
      <c:valAx>
        <c:axId val="513937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39375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norB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(Ni12h!$AI$53,Ni12h!$AI$43,Ni12h!$AI$33,Ni12h!$AI$13,Ni12h!$AI$23)</c:f>
                <c:numCache>
                  <c:formatCode>General</c:formatCode>
                  <c:ptCount val="5"/>
                  <c:pt idx="0">
                    <c:v>9.3075280387970704E-3</c:v>
                  </c:pt>
                  <c:pt idx="1">
                    <c:v>0.33350995120916999</c:v>
                  </c:pt>
                  <c:pt idx="2">
                    <c:v>2.287738808727104</c:v>
                  </c:pt>
                  <c:pt idx="3">
                    <c:v>1.8265068778714535</c:v>
                  </c:pt>
                  <c:pt idx="4">
                    <c:v>0.24005612255247871</c:v>
                  </c:pt>
                </c:numCache>
              </c:numRef>
            </c:plus>
            <c:minus>
              <c:numRef>
                <c:f>(Ni12h!$AI$53,Ni12h!$AI$43,Ni12h!$AI$33,Ni12h!$AI$13,Ni12h!$AI$23)</c:f>
                <c:numCache>
                  <c:formatCode>General</c:formatCode>
                  <c:ptCount val="5"/>
                  <c:pt idx="0">
                    <c:v>9.3075280387970704E-3</c:v>
                  </c:pt>
                  <c:pt idx="1">
                    <c:v>0.33350995120916999</c:v>
                  </c:pt>
                  <c:pt idx="2">
                    <c:v>2.287738808727104</c:v>
                  </c:pt>
                  <c:pt idx="3">
                    <c:v>1.8265068778714535</c:v>
                  </c:pt>
                  <c:pt idx="4">
                    <c:v>0.24005612255247871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numRef>
              <c:f>(Ni12h!$C$53,Ni12h!$C$43,Ni12h!$C$33,Ni12h!$C$13,Ni12h!$C$23)</c:f>
              <c:numCache>
                <c:formatCode>General</c:formatCode>
                <c:ptCount val="5"/>
                <c:pt idx="0">
                  <c:v>0.03</c:v>
                </c:pt>
                <c:pt idx="1">
                  <c:v>0.1</c:v>
                </c:pt>
                <c:pt idx="2">
                  <c:v>0.3</c:v>
                </c:pt>
                <c:pt idx="3">
                  <c:v>1</c:v>
                </c:pt>
                <c:pt idx="4">
                  <c:v>3</c:v>
                </c:pt>
              </c:numCache>
            </c:numRef>
          </c:cat>
          <c:val>
            <c:numRef>
              <c:f>(Ni12h!$AE$53,Ni12h!$AE$43,Ni12h!$AE$33,Ni12h!$AE$13,Ni12h!$AE$23)</c:f>
              <c:numCache>
                <c:formatCode>General</c:formatCode>
                <c:ptCount val="5"/>
                <c:pt idx="0">
                  <c:v>1.8212940839078953</c:v>
                </c:pt>
                <c:pt idx="1">
                  <c:v>0.7814528259286595</c:v>
                </c:pt>
                <c:pt idx="2">
                  <c:v>2.3330443584026708</c:v>
                </c:pt>
                <c:pt idx="3">
                  <c:v>1.8459376228760931</c:v>
                </c:pt>
                <c:pt idx="4">
                  <c:v>0.6561694183447041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386-4455-90F0-BA5E737018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13938680"/>
        <c:axId val="513174352"/>
      </c:barChart>
      <c:catAx>
        <c:axId val="513938680"/>
        <c:scaling>
          <c:orientation val="minMax"/>
        </c:scaling>
        <c:delete val="0"/>
        <c:axPos val="b"/>
        <c:numFmt formatCode="#,##0.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3174352"/>
        <c:crosses val="autoZero"/>
        <c:auto val="1"/>
        <c:lblAlgn val="ctr"/>
        <c:lblOffset val="100"/>
        <c:noMultiLvlLbl val="0"/>
      </c:catAx>
      <c:valAx>
        <c:axId val="513174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39386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amoA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(Zn12h!$AC$43,Zn12h!$AC$33,Zn12h!$AC$13,Zn12h!$AC$23,Zn12h!$AC$53)</c:f>
                <c:numCache>
                  <c:formatCode>General</c:formatCode>
                  <c:ptCount val="5"/>
                  <c:pt idx="0">
                    <c:v>0.11012617729929522</c:v>
                  </c:pt>
                  <c:pt idx="1">
                    <c:v>0.15028084506646922</c:v>
                  </c:pt>
                  <c:pt idx="2">
                    <c:v>6.5199715160628516E-2</c:v>
                  </c:pt>
                  <c:pt idx="3">
                    <c:v>0.1400346403114375</c:v>
                  </c:pt>
                  <c:pt idx="4">
                    <c:v>8.440423832424869E-2</c:v>
                  </c:pt>
                </c:numCache>
              </c:numRef>
            </c:plus>
            <c:minus>
              <c:numRef>
                <c:f>(Zn12h!$AC$43,Zn12h!$AC$33,Zn12h!$AC$13,Zn12h!$AC$23,Zn12h!$AC$53)</c:f>
                <c:numCache>
                  <c:formatCode>General</c:formatCode>
                  <c:ptCount val="5"/>
                  <c:pt idx="0">
                    <c:v>0.11012617729929522</c:v>
                  </c:pt>
                  <c:pt idx="1">
                    <c:v>0.15028084506646922</c:v>
                  </c:pt>
                  <c:pt idx="2">
                    <c:v>6.5199715160628516E-2</c:v>
                  </c:pt>
                  <c:pt idx="3">
                    <c:v>0.1400346403114375</c:v>
                  </c:pt>
                  <c:pt idx="4">
                    <c:v>8.440423832424869E-2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numRef>
              <c:f>(Zn12h!$C$43,Zn12h!$C$33,Zn12h!$C$13,Zn12h!$C$23,Zn12h!$C$53)</c:f>
              <c:numCache>
                <c:formatCode>General</c:formatCode>
                <c:ptCount val="5"/>
                <c:pt idx="0">
                  <c:v>0.1</c:v>
                </c:pt>
                <c:pt idx="1">
                  <c:v>0.3</c:v>
                </c:pt>
                <c:pt idx="2">
                  <c:v>1</c:v>
                </c:pt>
                <c:pt idx="3">
                  <c:v>3</c:v>
                </c:pt>
                <c:pt idx="4">
                  <c:v>10</c:v>
                </c:pt>
              </c:numCache>
            </c:numRef>
          </c:cat>
          <c:val>
            <c:numRef>
              <c:f>(Zn12h!$Y$43,Zn12h!$Y$33,Zn12h!$Y$13,Zn12h!$Y$23,Zn12h!$Y$53)</c:f>
              <c:numCache>
                <c:formatCode>General</c:formatCode>
                <c:ptCount val="5"/>
                <c:pt idx="0">
                  <c:v>0.9945016155233064</c:v>
                </c:pt>
                <c:pt idx="1">
                  <c:v>1.0403726643402602</c:v>
                </c:pt>
                <c:pt idx="2">
                  <c:v>0.98192849547189798</c:v>
                </c:pt>
                <c:pt idx="3">
                  <c:v>1.0816905660296376</c:v>
                </c:pt>
                <c:pt idx="4">
                  <c:v>0.93434622291712588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29-4ABB-9747-0A4E6E3717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13175136"/>
        <c:axId val="513175528"/>
      </c:barChart>
      <c:catAx>
        <c:axId val="513175136"/>
        <c:scaling>
          <c:orientation val="minMax"/>
        </c:scaling>
        <c:delete val="0"/>
        <c:axPos val="b"/>
        <c:numFmt formatCode="#,##0.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3175528"/>
        <c:crosses val="autoZero"/>
        <c:auto val="1"/>
        <c:lblAlgn val="ctr"/>
        <c:lblOffset val="100"/>
        <c:noMultiLvlLbl val="0"/>
      </c:catAx>
      <c:valAx>
        <c:axId val="5131755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31751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hao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(Zn12h!$AD$43,Zn12h!$AD$33,Zn12h!$AD$13,Zn12h!$AD$23,Zn12h!$AD$53)</c:f>
                <c:numCache>
                  <c:formatCode>General</c:formatCode>
                  <c:ptCount val="5"/>
                  <c:pt idx="0">
                    <c:v>0.15011456608102586</c:v>
                  </c:pt>
                  <c:pt idx="1">
                    <c:v>0.1145021879563264</c:v>
                  </c:pt>
                  <c:pt idx="2">
                    <c:v>2.4683035410853604E-2</c:v>
                  </c:pt>
                  <c:pt idx="3">
                    <c:v>0.15205673525117866</c:v>
                  </c:pt>
                  <c:pt idx="4">
                    <c:v>0.10091863995684722</c:v>
                  </c:pt>
                </c:numCache>
              </c:numRef>
            </c:plus>
            <c:minus>
              <c:numRef>
                <c:f>(Zn12h!$AD$43,Zn12h!$AD$33,Zn12h!$AD$13,Zn12h!$AD$23,Zn12h!$AD$53)</c:f>
                <c:numCache>
                  <c:formatCode>General</c:formatCode>
                  <c:ptCount val="5"/>
                  <c:pt idx="0">
                    <c:v>0.15011456608102586</c:v>
                  </c:pt>
                  <c:pt idx="1">
                    <c:v>0.1145021879563264</c:v>
                  </c:pt>
                  <c:pt idx="2">
                    <c:v>2.4683035410853604E-2</c:v>
                  </c:pt>
                  <c:pt idx="3">
                    <c:v>0.15205673525117866</c:v>
                  </c:pt>
                  <c:pt idx="4">
                    <c:v>0.10091863995684722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numRef>
              <c:f>(Zn12h!$C$43,Zn12h!$C$33,Zn12h!$C$13,Zn12h!$C$23,Zn12h!$C$53)</c:f>
              <c:numCache>
                <c:formatCode>General</c:formatCode>
                <c:ptCount val="5"/>
                <c:pt idx="0">
                  <c:v>0.1</c:v>
                </c:pt>
                <c:pt idx="1">
                  <c:v>0.3</c:v>
                </c:pt>
                <c:pt idx="2">
                  <c:v>1</c:v>
                </c:pt>
                <c:pt idx="3">
                  <c:v>3</c:v>
                </c:pt>
                <c:pt idx="4">
                  <c:v>10</c:v>
                </c:pt>
              </c:numCache>
            </c:numRef>
          </c:cat>
          <c:val>
            <c:numRef>
              <c:f>(Zn12h!$Z$43,Zn12h!$Z$33,Zn12h!$Z$13,Zn12h!$Z$23,Zn12h!$Z$53)</c:f>
              <c:numCache>
                <c:formatCode>General</c:formatCode>
                <c:ptCount val="5"/>
                <c:pt idx="0">
                  <c:v>0.9898562704938999</c:v>
                </c:pt>
                <c:pt idx="1">
                  <c:v>1.047260262294794</c:v>
                </c:pt>
                <c:pt idx="2">
                  <c:v>0.98324694569933113</c:v>
                </c:pt>
                <c:pt idx="3">
                  <c:v>1.0756123361450951</c:v>
                </c:pt>
                <c:pt idx="4">
                  <c:v>0.93950079318128488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C1-4E18-BA80-C020A53C9D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13249728"/>
        <c:axId val="513250120"/>
      </c:barChart>
      <c:catAx>
        <c:axId val="513249728"/>
        <c:scaling>
          <c:orientation val="minMax"/>
        </c:scaling>
        <c:delete val="0"/>
        <c:axPos val="b"/>
        <c:numFmt formatCode="#,##0.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3250120"/>
        <c:crosses val="autoZero"/>
        <c:auto val="1"/>
        <c:lblAlgn val="ctr"/>
        <c:lblOffset val="100"/>
        <c:noMultiLvlLbl val="0"/>
      </c:catAx>
      <c:valAx>
        <c:axId val="513250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32497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nirK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(Zn12h!$AE$43,Zn12h!$AE$33,Zn12h!$AE$13,Zn12h!$AE$23,Zn12h!$AE$53)</c:f>
                <c:numCache>
                  <c:formatCode>General</c:formatCode>
                  <c:ptCount val="5"/>
                  <c:pt idx="0">
                    <c:v>0.16259472890905499</c:v>
                  </c:pt>
                  <c:pt idx="1">
                    <c:v>0.22777319079299507</c:v>
                  </c:pt>
                  <c:pt idx="2">
                    <c:v>0.11563129565807176</c:v>
                  </c:pt>
                  <c:pt idx="3">
                    <c:v>0.1765367087385023</c:v>
                  </c:pt>
                  <c:pt idx="4">
                    <c:v>0.13473901997073778</c:v>
                  </c:pt>
                </c:numCache>
              </c:numRef>
            </c:plus>
            <c:minus>
              <c:numRef>
                <c:f>(Zn12h!$AE$43,Zn12h!$AE$33,Zn12h!$AE$13,Zn12h!$AE$23,Zn12h!$AE$53)</c:f>
                <c:numCache>
                  <c:formatCode>General</c:formatCode>
                  <c:ptCount val="5"/>
                  <c:pt idx="0">
                    <c:v>0.16259472890905499</c:v>
                  </c:pt>
                  <c:pt idx="1">
                    <c:v>0.22777319079299507</c:v>
                  </c:pt>
                  <c:pt idx="2">
                    <c:v>0.11563129565807176</c:v>
                  </c:pt>
                  <c:pt idx="3">
                    <c:v>0.1765367087385023</c:v>
                  </c:pt>
                  <c:pt idx="4">
                    <c:v>0.13473901997073778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numRef>
              <c:f>(Zn12h!$C$43,Zn12h!$C$33,Zn12h!$C$13,Zn12h!$C$23,Zn12h!$C$53)</c:f>
              <c:numCache>
                <c:formatCode>General</c:formatCode>
                <c:ptCount val="5"/>
                <c:pt idx="0">
                  <c:v>0.1</c:v>
                </c:pt>
                <c:pt idx="1">
                  <c:v>0.3</c:v>
                </c:pt>
                <c:pt idx="2">
                  <c:v>1</c:v>
                </c:pt>
                <c:pt idx="3">
                  <c:v>3</c:v>
                </c:pt>
                <c:pt idx="4">
                  <c:v>10</c:v>
                </c:pt>
              </c:numCache>
            </c:numRef>
          </c:cat>
          <c:val>
            <c:numRef>
              <c:f>(Zn12h!$AA$43,Zn12h!$AA$33,Zn12h!$AA$13,Zn12h!$AA$23,Zn12h!$AA$53)</c:f>
              <c:numCache>
                <c:formatCode>General</c:formatCode>
                <c:ptCount val="5"/>
                <c:pt idx="0">
                  <c:v>0.91448579710591016</c:v>
                </c:pt>
                <c:pt idx="1">
                  <c:v>1.0291536940051866</c:v>
                </c:pt>
                <c:pt idx="2">
                  <c:v>1.0193741946448349</c:v>
                </c:pt>
                <c:pt idx="3">
                  <c:v>1.114490418291687</c:v>
                </c:pt>
                <c:pt idx="4">
                  <c:v>0.96035456472207692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2C-4D0B-9963-DA1F0C0967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13250904"/>
        <c:axId val="513251296"/>
      </c:barChart>
      <c:catAx>
        <c:axId val="513250904"/>
        <c:scaling>
          <c:orientation val="minMax"/>
        </c:scaling>
        <c:delete val="0"/>
        <c:axPos val="b"/>
        <c:numFmt formatCode="#,##0.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3251296"/>
        <c:crosses val="autoZero"/>
        <c:auto val="1"/>
        <c:lblAlgn val="ctr"/>
        <c:lblOffset val="100"/>
        <c:noMultiLvlLbl val="0"/>
      </c:catAx>
      <c:valAx>
        <c:axId val="5132512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32509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norB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(Zn12h!$AF$43,Zn12h!$AF$33,Zn12h!$AF$13,Zn12h!$AF$23,Zn12h!$AF$53)</c:f>
                <c:numCache>
                  <c:formatCode>General</c:formatCode>
                  <c:ptCount val="5"/>
                  <c:pt idx="0">
                    <c:v>0.107896569816405</c:v>
                  </c:pt>
                  <c:pt idx="1">
                    <c:v>0.26963892970669778</c:v>
                  </c:pt>
                  <c:pt idx="2">
                    <c:v>0.11160978985696171</c:v>
                  </c:pt>
                  <c:pt idx="3">
                    <c:v>0.13903889433722968</c:v>
                  </c:pt>
                  <c:pt idx="4">
                    <c:v>0.1553658688487653</c:v>
                  </c:pt>
                </c:numCache>
              </c:numRef>
            </c:plus>
            <c:minus>
              <c:numRef>
                <c:f>(Zn12h!$AF$43,Zn12h!$AF$33,Zn12h!$AF$13,Zn12h!$AF$23,Zn12h!$AF$53)</c:f>
                <c:numCache>
                  <c:formatCode>General</c:formatCode>
                  <c:ptCount val="5"/>
                  <c:pt idx="0">
                    <c:v>0.107896569816405</c:v>
                  </c:pt>
                  <c:pt idx="1">
                    <c:v>0.26963892970669778</c:v>
                  </c:pt>
                  <c:pt idx="2">
                    <c:v>0.11160978985696171</c:v>
                  </c:pt>
                  <c:pt idx="3">
                    <c:v>0.13903889433722968</c:v>
                  </c:pt>
                  <c:pt idx="4">
                    <c:v>0.1553658688487653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numRef>
              <c:f>(Zn12h!$C$43,Zn12h!$C$33,Zn12h!$C$13,Zn12h!$C$23,Zn12h!$C$53)</c:f>
              <c:numCache>
                <c:formatCode>General</c:formatCode>
                <c:ptCount val="5"/>
                <c:pt idx="0">
                  <c:v>0.1</c:v>
                </c:pt>
                <c:pt idx="1">
                  <c:v>0.3</c:v>
                </c:pt>
                <c:pt idx="2">
                  <c:v>1</c:v>
                </c:pt>
                <c:pt idx="3">
                  <c:v>3</c:v>
                </c:pt>
                <c:pt idx="4">
                  <c:v>10</c:v>
                </c:pt>
              </c:numCache>
            </c:numRef>
          </c:cat>
          <c:val>
            <c:numRef>
              <c:f>(Zn12h!$AB$43,Zn12h!$AB$33,Zn12h!$AB$13,Zn12h!$AB$23,Zn12h!$AB$53)</c:f>
              <c:numCache>
                <c:formatCode>General</c:formatCode>
                <c:ptCount val="5"/>
                <c:pt idx="0">
                  <c:v>0.93443105190876219</c:v>
                </c:pt>
                <c:pt idx="1">
                  <c:v>1.0867152804057274</c:v>
                </c:pt>
                <c:pt idx="2">
                  <c:v>0.95714523366781568</c:v>
                </c:pt>
                <c:pt idx="3">
                  <c:v>1.0796285810271544</c:v>
                </c:pt>
                <c:pt idx="4">
                  <c:v>0.96567350302402799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BF-4715-9482-E158CB0CCD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16102704"/>
        <c:axId val="516103096"/>
      </c:barChart>
      <c:catAx>
        <c:axId val="516102704"/>
        <c:scaling>
          <c:orientation val="minMax"/>
        </c:scaling>
        <c:delete val="0"/>
        <c:axPos val="b"/>
        <c:numFmt formatCode="#,##0.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6103096"/>
        <c:crosses val="autoZero"/>
        <c:auto val="1"/>
        <c:lblAlgn val="ctr"/>
        <c:lblOffset val="100"/>
        <c:noMultiLvlLbl val="0"/>
      </c:catAx>
      <c:valAx>
        <c:axId val="5161030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61027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amoA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(Cd12h!$AC$43,Cd12h!$AC$33,Cd12h!$AC$23,Cd12h!$AC$13)</c:f>
                <c:numCache>
                  <c:formatCode>General</c:formatCode>
                  <c:ptCount val="4"/>
                  <c:pt idx="0">
                    <c:v>6.3878381119636091E-2</c:v>
                  </c:pt>
                  <c:pt idx="1">
                    <c:v>2.9639120685265113E-2</c:v>
                  </c:pt>
                  <c:pt idx="2">
                    <c:v>0.22323617257936851</c:v>
                  </c:pt>
                  <c:pt idx="3">
                    <c:v>3.973673186191494E-2</c:v>
                  </c:pt>
                </c:numCache>
              </c:numRef>
            </c:plus>
            <c:minus>
              <c:numRef>
                <c:f>(Cd12h!$AC$43,Cd12h!$AC$33,Cd12h!$AC$23,Cd12h!$AC$13)</c:f>
                <c:numCache>
                  <c:formatCode>General</c:formatCode>
                  <c:ptCount val="4"/>
                  <c:pt idx="0">
                    <c:v>6.3878381119636091E-2</c:v>
                  </c:pt>
                  <c:pt idx="1">
                    <c:v>2.9639120685265113E-2</c:v>
                  </c:pt>
                  <c:pt idx="2">
                    <c:v>0.22323617257936851</c:v>
                  </c:pt>
                  <c:pt idx="3">
                    <c:v>3.973673186191494E-2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numRef>
              <c:f>(Cd12h!$C$43,Cd12h!$C$33,Cd12h!$C$23,Cd12h!$C$13)</c:f>
              <c:numCache>
                <c:formatCode>General</c:formatCode>
                <c:ptCount val="4"/>
                <c:pt idx="0">
                  <c:v>0.03</c:v>
                </c:pt>
                <c:pt idx="1">
                  <c:v>0.1</c:v>
                </c:pt>
                <c:pt idx="2">
                  <c:v>0.3</c:v>
                </c:pt>
                <c:pt idx="3">
                  <c:v>1</c:v>
                </c:pt>
              </c:numCache>
            </c:numRef>
          </c:cat>
          <c:val>
            <c:numRef>
              <c:f>(Cd12h!$Y$43,Cd12h!$Y$33,Cd12h!$Y$23,Cd12h!$Y$13)</c:f>
              <c:numCache>
                <c:formatCode>General</c:formatCode>
                <c:ptCount val="4"/>
                <c:pt idx="0">
                  <c:v>1.0565433246059541</c:v>
                </c:pt>
                <c:pt idx="1">
                  <c:v>1.1004845544454769</c:v>
                </c:pt>
                <c:pt idx="2">
                  <c:v>1.0554540947806799</c:v>
                </c:pt>
                <c:pt idx="3">
                  <c:v>1.0107759760544883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4B-4BAC-80F6-34ED09E000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16103880"/>
        <c:axId val="515871016"/>
      </c:barChart>
      <c:catAx>
        <c:axId val="516103880"/>
        <c:scaling>
          <c:orientation val="minMax"/>
        </c:scaling>
        <c:delete val="0"/>
        <c:axPos val="b"/>
        <c:numFmt formatCode="#,##0.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871016"/>
        <c:crosses val="autoZero"/>
        <c:auto val="1"/>
        <c:lblAlgn val="ctr"/>
        <c:lblOffset val="100"/>
        <c:noMultiLvlLbl val="0"/>
      </c:catAx>
      <c:valAx>
        <c:axId val="5158710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61038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chart" Target="../charts/chart8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4" Type="http://schemas.openxmlformats.org/officeDocument/2006/relationships/chart" Target="../charts/chart1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5.xml"/><Relationship Id="rId1" Type="http://schemas.openxmlformats.org/officeDocument/2006/relationships/chart" Target="../charts/chart1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161925</xdr:colOff>
      <xdr:row>1</xdr:row>
      <xdr:rowOff>147637</xdr:rowOff>
    </xdr:from>
    <xdr:to>
      <xdr:col>42</xdr:col>
      <xdr:colOff>466725</xdr:colOff>
      <xdr:row>16</xdr:row>
      <xdr:rowOff>33337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35</xdr:col>
      <xdr:colOff>171450</xdr:colOff>
      <xdr:row>16</xdr:row>
      <xdr:rowOff>85725</xdr:rowOff>
    </xdr:from>
    <xdr:to>
      <xdr:col>42</xdr:col>
      <xdr:colOff>476250</xdr:colOff>
      <xdr:row>30</xdr:row>
      <xdr:rowOff>161925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35</xdr:col>
      <xdr:colOff>190500</xdr:colOff>
      <xdr:row>31</xdr:row>
      <xdr:rowOff>85725</xdr:rowOff>
    </xdr:from>
    <xdr:to>
      <xdr:col>42</xdr:col>
      <xdr:colOff>495300</xdr:colOff>
      <xdr:row>45</xdr:row>
      <xdr:rowOff>161925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35</xdr:col>
      <xdr:colOff>200025</xdr:colOff>
      <xdr:row>46</xdr:row>
      <xdr:rowOff>104775</xdr:rowOff>
    </xdr:from>
    <xdr:to>
      <xdr:col>42</xdr:col>
      <xdr:colOff>504825</xdr:colOff>
      <xdr:row>60</xdr:row>
      <xdr:rowOff>180975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161925</xdr:colOff>
      <xdr:row>1</xdr:row>
      <xdr:rowOff>147637</xdr:rowOff>
    </xdr:from>
    <xdr:to>
      <xdr:col>39</xdr:col>
      <xdr:colOff>466725</xdr:colOff>
      <xdr:row>16</xdr:row>
      <xdr:rowOff>33337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32</xdr:col>
      <xdr:colOff>180975</xdr:colOff>
      <xdr:row>17</xdr:row>
      <xdr:rowOff>85725</xdr:rowOff>
    </xdr:from>
    <xdr:to>
      <xdr:col>39</xdr:col>
      <xdr:colOff>485775</xdr:colOff>
      <xdr:row>31</xdr:row>
      <xdr:rowOff>161925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32</xdr:col>
      <xdr:colOff>247650</xdr:colOff>
      <xdr:row>33</xdr:row>
      <xdr:rowOff>0</xdr:rowOff>
    </xdr:from>
    <xdr:to>
      <xdr:col>39</xdr:col>
      <xdr:colOff>552450</xdr:colOff>
      <xdr:row>47</xdr:row>
      <xdr:rowOff>76200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32</xdr:col>
      <xdr:colOff>238125</xdr:colOff>
      <xdr:row>48</xdr:row>
      <xdr:rowOff>171450</xdr:rowOff>
    </xdr:from>
    <xdr:to>
      <xdr:col>39</xdr:col>
      <xdr:colOff>542925</xdr:colOff>
      <xdr:row>63</xdr:row>
      <xdr:rowOff>57150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161925</xdr:colOff>
      <xdr:row>1</xdr:row>
      <xdr:rowOff>147637</xdr:rowOff>
    </xdr:from>
    <xdr:to>
      <xdr:col>39</xdr:col>
      <xdr:colOff>466725</xdr:colOff>
      <xdr:row>16</xdr:row>
      <xdr:rowOff>33337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32</xdr:col>
      <xdr:colOff>180975</xdr:colOff>
      <xdr:row>17</xdr:row>
      <xdr:rowOff>85725</xdr:rowOff>
    </xdr:from>
    <xdr:to>
      <xdr:col>39</xdr:col>
      <xdr:colOff>485775</xdr:colOff>
      <xdr:row>31</xdr:row>
      <xdr:rowOff>161925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32</xdr:col>
      <xdr:colOff>247650</xdr:colOff>
      <xdr:row>33</xdr:row>
      <xdr:rowOff>0</xdr:rowOff>
    </xdr:from>
    <xdr:to>
      <xdr:col>39</xdr:col>
      <xdr:colOff>552450</xdr:colOff>
      <xdr:row>47</xdr:row>
      <xdr:rowOff>76200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32</xdr:col>
      <xdr:colOff>238125</xdr:colOff>
      <xdr:row>48</xdr:row>
      <xdr:rowOff>171450</xdr:rowOff>
    </xdr:from>
    <xdr:to>
      <xdr:col>39</xdr:col>
      <xdr:colOff>542925</xdr:colOff>
      <xdr:row>63</xdr:row>
      <xdr:rowOff>57150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266700</xdr:colOff>
      <xdr:row>5</xdr:row>
      <xdr:rowOff>52387</xdr:rowOff>
    </xdr:from>
    <xdr:to>
      <xdr:col>30</xdr:col>
      <xdr:colOff>571500</xdr:colOff>
      <xdr:row>19</xdr:row>
      <xdr:rowOff>128587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28575</xdr:colOff>
      <xdr:row>0</xdr:row>
      <xdr:rowOff>119062</xdr:rowOff>
    </xdr:from>
    <xdr:to>
      <xdr:col>43</xdr:col>
      <xdr:colOff>333375</xdr:colOff>
      <xdr:row>15</xdr:row>
      <xdr:rowOff>4762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37</xdr:col>
      <xdr:colOff>0</xdr:colOff>
      <xdr:row>13</xdr:row>
      <xdr:rowOff>0</xdr:rowOff>
    </xdr:from>
    <xdr:to>
      <xdr:col>44</xdr:col>
      <xdr:colOff>304800</xdr:colOff>
      <xdr:row>27</xdr:row>
      <xdr:rowOff>76200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447675</xdr:colOff>
      <xdr:row>7</xdr:row>
      <xdr:rowOff>147637</xdr:rowOff>
    </xdr:from>
    <xdr:to>
      <xdr:col>19</xdr:col>
      <xdr:colOff>409575</xdr:colOff>
      <xdr:row>22</xdr:row>
      <xdr:rowOff>33337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495300</xdr:colOff>
      <xdr:row>11</xdr:row>
      <xdr:rowOff>157162</xdr:rowOff>
    </xdr:from>
    <xdr:to>
      <xdr:col>23</xdr:col>
      <xdr:colOff>190500</xdr:colOff>
      <xdr:row>26</xdr:row>
      <xdr:rowOff>42862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28575</xdr:colOff>
      <xdr:row>8</xdr:row>
      <xdr:rowOff>185737</xdr:rowOff>
    </xdr:from>
    <xdr:to>
      <xdr:col>18</xdr:col>
      <xdr:colOff>600075</xdr:colOff>
      <xdr:row>23</xdr:row>
      <xdr:rowOff>71437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73"/>
  <sheetViews>
    <sheetView tabSelected="1" workbookViewId="0">
      <pane xSplit="3" topLeftCell="D1" activePane="topRight" state="frozen"/>
      <selection pane="topRight" activeCell="AU23" sqref="AU23"/>
    </sheetView>
  </sheetViews>
  <sheetFormatPr defaultRowHeight="15" x14ac:dyDescent="0.25"/>
  <cols>
    <col min="2" max="2" width="9.7109375" bestFit="1" customWidth="1"/>
    <col min="12" max="12" width="9.5703125" customWidth="1"/>
    <col min="28" max="31" width="9.140625" style="3"/>
  </cols>
  <sheetData>
    <row r="1" spans="1:45" x14ac:dyDescent="0.25">
      <c r="D1" t="s">
        <v>43</v>
      </c>
      <c r="J1" t="s">
        <v>0</v>
      </c>
    </row>
    <row r="2" spans="1:45" x14ac:dyDescent="0.25">
      <c r="B2" t="s">
        <v>1</v>
      </c>
      <c r="C2" t="s">
        <v>2</v>
      </c>
      <c r="D2" t="s">
        <v>3</v>
      </c>
      <c r="E2" t="s">
        <v>4</v>
      </c>
      <c r="F2" t="s">
        <v>5</v>
      </c>
      <c r="G2" t="s">
        <v>6</v>
      </c>
      <c r="H2" t="s">
        <v>7</v>
      </c>
      <c r="J2" t="s">
        <v>3</v>
      </c>
      <c r="K2" t="s">
        <v>4</v>
      </c>
      <c r="L2" t="s">
        <v>5</v>
      </c>
      <c r="M2" t="s">
        <v>6</v>
      </c>
      <c r="N2" t="s">
        <v>7</v>
      </c>
      <c r="P2" t="s">
        <v>8</v>
      </c>
      <c r="Q2" t="s">
        <v>24</v>
      </c>
      <c r="R2" t="s">
        <v>25</v>
      </c>
      <c r="S2" t="s">
        <v>26</v>
      </c>
      <c r="X2" t="s">
        <v>27</v>
      </c>
      <c r="Y2" t="s">
        <v>27</v>
      </c>
      <c r="Z2" t="s">
        <v>27</v>
      </c>
      <c r="AA2" t="s">
        <v>27</v>
      </c>
      <c r="AB2" s="3" t="s">
        <v>28</v>
      </c>
      <c r="AC2" s="3" t="s">
        <v>28</v>
      </c>
      <c r="AD2" s="3" t="s">
        <v>28</v>
      </c>
      <c r="AE2" s="3" t="s">
        <v>28</v>
      </c>
      <c r="AF2" t="s">
        <v>29</v>
      </c>
      <c r="AG2" t="s">
        <v>29</v>
      </c>
      <c r="AH2" t="s">
        <v>29</v>
      </c>
      <c r="AI2" t="s">
        <v>29</v>
      </c>
    </row>
    <row r="3" spans="1:45" x14ac:dyDescent="0.25">
      <c r="C3" t="s">
        <v>9</v>
      </c>
      <c r="D3" t="s">
        <v>10</v>
      </c>
      <c r="E3" t="s">
        <v>10</v>
      </c>
      <c r="F3" t="s">
        <v>10</v>
      </c>
      <c r="G3" t="s">
        <v>10</v>
      </c>
      <c r="H3" t="s">
        <v>11</v>
      </c>
      <c r="J3" t="s">
        <v>10</v>
      </c>
      <c r="K3" t="s">
        <v>10</v>
      </c>
      <c r="L3" t="s">
        <v>10</v>
      </c>
      <c r="M3" t="s">
        <v>10</v>
      </c>
      <c r="N3" t="s">
        <v>11</v>
      </c>
      <c r="P3" t="s">
        <v>12</v>
      </c>
      <c r="Q3" t="s">
        <v>12</v>
      </c>
      <c r="R3" t="s">
        <v>12</v>
      </c>
      <c r="S3" t="s">
        <v>12</v>
      </c>
      <c r="X3" t="s">
        <v>3</v>
      </c>
      <c r="Y3" t="s">
        <v>4</v>
      </c>
      <c r="Z3" t="s">
        <v>5</v>
      </c>
      <c r="AA3" t="s">
        <v>6</v>
      </c>
      <c r="AB3" s="3" t="s">
        <v>3</v>
      </c>
      <c r="AC3" s="3" t="s">
        <v>4</v>
      </c>
      <c r="AD3" s="3" t="s">
        <v>5</v>
      </c>
      <c r="AE3" s="3" t="s">
        <v>6</v>
      </c>
      <c r="AF3" t="s">
        <v>3</v>
      </c>
      <c r="AG3" t="s">
        <v>4</v>
      </c>
      <c r="AH3" t="s">
        <v>5</v>
      </c>
      <c r="AI3" t="s">
        <v>6</v>
      </c>
    </row>
    <row r="4" spans="1:45" x14ac:dyDescent="0.25">
      <c r="A4" t="s">
        <v>13</v>
      </c>
      <c r="B4" s="1">
        <v>41798</v>
      </c>
      <c r="C4">
        <v>1</v>
      </c>
      <c r="D4" s="2">
        <v>382.10867309570313</v>
      </c>
      <c r="E4">
        <v>3640.001953125</v>
      </c>
      <c r="F4">
        <v>200.79010009765625</v>
      </c>
      <c r="G4">
        <v>154.6982421875</v>
      </c>
      <c r="H4">
        <v>20001.653999999999</v>
      </c>
      <c r="J4">
        <f t="shared" ref="J4:J35" si="0">LOG10(D4)</f>
        <v>2.5821868954085256</v>
      </c>
      <c r="K4">
        <f t="shared" ref="K4:K35" si="1">LOG10(E4)</f>
        <v>3.5611016166796006</v>
      </c>
      <c r="L4">
        <f t="shared" ref="L4:L35" si="2">LOG10(F4)</f>
        <v>2.3027422962272164</v>
      </c>
      <c r="M4">
        <f t="shared" ref="M4:M35" si="3">LOG10(G4)</f>
        <v>2.1894853789055331</v>
      </c>
      <c r="N4">
        <f t="shared" ref="N4:N35" si="4">LOG10(H4)</f>
        <v>4.3010659103325839</v>
      </c>
      <c r="P4">
        <f>D4/H4</f>
        <v>1.9103853766078704E-2</v>
      </c>
      <c r="Q4">
        <f>E4/H4</f>
        <v>0.18198504749282235</v>
      </c>
      <c r="R4">
        <f>F4/H4</f>
        <v>1.0038674806476317E-2</v>
      </c>
      <c r="S4">
        <f>G4/H4</f>
        <v>7.7342724850404873E-3</v>
      </c>
    </row>
    <row r="5" spans="1:45" x14ac:dyDescent="0.25">
      <c r="A5" t="s">
        <v>14</v>
      </c>
      <c r="B5" s="1">
        <v>41798</v>
      </c>
      <c r="C5">
        <v>1</v>
      </c>
      <c r="D5" s="2">
        <v>169.62086486816406</v>
      </c>
      <c r="E5">
        <v>1794.0008544921875</v>
      </c>
      <c r="F5">
        <v>115.07536315917969</v>
      </c>
      <c r="G5">
        <v>200.99267578125</v>
      </c>
      <c r="H5">
        <v>12830.313</v>
      </c>
      <c r="J5">
        <f t="shared" si="0"/>
        <v>2.2294792732730784</v>
      </c>
      <c r="K5">
        <f t="shared" si="1"/>
        <v>3.2538226455649037</v>
      </c>
      <c r="L5">
        <f t="shared" si="2"/>
        <v>2.0609823541311121</v>
      </c>
      <c r="M5">
        <f t="shared" si="3"/>
        <v>2.3031802319192827</v>
      </c>
      <c r="N5">
        <f t="shared" si="4"/>
        <v>4.1082372512708556</v>
      </c>
      <c r="P5">
        <f t="shared" ref="P5:P53" si="5">D5/H5</f>
        <v>1.3220321660754812E-2</v>
      </c>
      <c r="Q5">
        <f t="shared" ref="Q5:Q53" si="6">E5/H5</f>
        <v>0.13982518232347002</v>
      </c>
      <c r="R5">
        <f t="shared" ref="R5:R53" si="7">F5/H5</f>
        <v>8.9690222802187042E-3</v>
      </c>
      <c r="S5">
        <f t="shared" ref="S5:S53" si="8">G5/H5</f>
        <v>1.5665453818722114E-2</v>
      </c>
    </row>
    <row r="6" spans="1:45" x14ac:dyDescent="0.25">
      <c r="A6" t="s">
        <v>15</v>
      </c>
      <c r="B6" s="1">
        <v>41798</v>
      </c>
      <c r="C6">
        <v>1</v>
      </c>
      <c r="D6" s="2">
        <v>313.717529296875</v>
      </c>
      <c r="E6">
        <v>1900.6627197265625</v>
      </c>
      <c r="F6">
        <v>66.7735595703125</v>
      </c>
      <c r="G6">
        <v>318.89822387695313</v>
      </c>
      <c r="H6">
        <v>32324.937999999998</v>
      </c>
      <c r="J6">
        <f t="shared" si="0"/>
        <v>2.4965387860366413</v>
      </c>
      <c r="K6">
        <f t="shared" si="1"/>
        <v>3.2789050563933331</v>
      </c>
      <c r="L6">
        <f t="shared" si="2"/>
        <v>1.8246045282559389</v>
      </c>
      <c r="M6">
        <f t="shared" si="3"/>
        <v>2.5036521004201728</v>
      </c>
      <c r="N6">
        <f t="shared" si="4"/>
        <v>4.5095377005660833</v>
      </c>
      <c r="P6">
        <f t="shared" si="5"/>
        <v>9.7051239292980235E-3</v>
      </c>
      <c r="Q6">
        <f t="shared" si="6"/>
        <v>5.8798650123522665E-2</v>
      </c>
      <c r="R6">
        <f t="shared" si="7"/>
        <v>2.0656979936144811E-3</v>
      </c>
      <c r="S6">
        <f t="shared" si="8"/>
        <v>9.8653932105593877E-3</v>
      </c>
      <c r="T6">
        <f>P6/P5</f>
        <v>0.73410648986765359</v>
      </c>
      <c r="U6">
        <f t="shared" ref="U6:W6" si="9">Q6/Q5</f>
        <v>0.42051545470184709</v>
      </c>
      <c r="V6">
        <f t="shared" si="9"/>
        <v>0.23031473543893463</v>
      </c>
      <c r="W6">
        <f t="shared" si="9"/>
        <v>0.62975470259080835</v>
      </c>
    </row>
    <row r="7" spans="1:45" x14ac:dyDescent="0.25">
      <c r="A7" t="s">
        <v>16</v>
      </c>
      <c r="B7" s="1">
        <v>41798</v>
      </c>
      <c r="C7">
        <v>1</v>
      </c>
      <c r="D7" s="2">
        <v>517.09930419921875</v>
      </c>
      <c r="E7">
        <v>2951.12646484375</v>
      </c>
      <c r="F7">
        <v>186.54685974121094</v>
      </c>
      <c r="G7">
        <v>259.009765625</v>
      </c>
      <c r="H7">
        <v>12417.419</v>
      </c>
      <c r="J7">
        <f t="shared" si="0"/>
        <v>2.7135739533925629</v>
      </c>
      <c r="K7">
        <f t="shared" si="1"/>
        <v>3.4699878207527446</v>
      </c>
      <c r="L7">
        <f t="shared" si="2"/>
        <v>2.2707879426904762</v>
      </c>
      <c r="M7">
        <f t="shared" si="3"/>
        <v>2.4133161388962914</v>
      </c>
      <c r="N7">
        <f t="shared" si="4"/>
        <v>4.0940313357324696</v>
      </c>
      <c r="P7">
        <f t="shared" si="5"/>
        <v>4.1643058368185749E-2</v>
      </c>
      <c r="Q7">
        <f t="shared" si="6"/>
        <v>0.23766021464233025</v>
      </c>
      <c r="R7">
        <f t="shared" si="7"/>
        <v>1.5022997914559454E-2</v>
      </c>
      <c r="S7">
        <f t="shared" si="8"/>
        <v>2.0858583061826294E-2</v>
      </c>
    </row>
    <row r="8" spans="1:45" x14ac:dyDescent="0.25">
      <c r="A8" t="s">
        <v>17</v>
      </c>
      <c r="B8" s="1">
        <v>41798</v>
      </c>
      <c r="C8">
        <v>1</v>
      </c>
      <c r="D8" s="2">
        <v>237.09152221679688</v>
      </c>
      <c r="E8">
        <v>1408.2310791015625</v>
      </c>
      <c r="F8">
        <v>21.988916397094727</v>
      </c>
      <c r="G8">
        <v>188.50205993652344</v>
      </c>
      <c r="H8">
        <v>25884.21</v>
      </c>
      <c r="J8">
        <f t="shared" si="0"/>
        <v>2.3749160250018493</v>
      </c>
      <c r="K8">
        <f t="shared" si="1"/>
        <v>3.1486739247950242</v>
      </c>
      <c r="L8">
        <f t="shared" si="2"/>
        <v>1.3422038280712187</v>
      </c>
      <c r="M8">
        <f t="shared" si="3"/>
        <v>2.2753161005056155</v>
      </c>
      <c r="N8">
        <f t="shared" si="4"/>
        <v>4.4130349146191561</v>
      </c>
      <c r="P8">
        <f t="shared" si="5"/>
        <v>9.1596970592031542E-3</v>
      </c>
      <c r="Q8">
        <f t="shared" si="6"/>
        <v>5.4405024495689167E-2</v>
      </c>
      <c r="R8">
        <f t="shared" si="7"/>
        <v>8.4951081748659615E-4</v>
      </c>
      <c r="S8">
        <f t="shared" si="8"/>
        <v>7.28251161370285E-3</v>
      </c>
      <c r="T8">
        <f>P8/P7</f>
        <v>0.21995735707540953</v>
      </c>
      <c r="U8">
        <f t="shared" ref="U8:W8" si="10">Q8/Q7</f>
        <v>0.2289193611036946</v>
      </c>
      <c r="V8">
        <f t="shared" si="10"/>
        <v>5.654735641434773E-2</v>
      </c>
      <c r="W8">
        <f t="shared" si="10"/>
        <v>0.34913740746995986</v>
      </c>
      <c r="X8">
        <f>T8/T6</f>
        <v>0.29962595360662725</v>
      </c>
      <c r="Y8">
        <f t="shared" ref="Y8:AA8" si="11">U8/U6</f>
        <v>0.54437799739370452</v>
      </c>
      <c r="Z8">
        <f t="shared" si="11"/>
        <v>0.24552209526055543</v>
      </c>
      <c r="AA8">
        <f t="shared" si="11"/>
        <v>0.55440222364931924</v>
      </c>
    </row>
    <row r="9" spans="1:45" x14ac:dyDescent="0.25">
      <c r="A9" t="s">
        <v>18</v>
      </c>
      <c r="B9" s="1">
        <v>41798</v>
      </c>
      <c r="C9">
        <v>1</v>
      </c>
      <c r="D9" s="2">
        <v>353.5377197265625</v>
      </c>
      <c r="E9">
        <v>4295.802734375</v>
      </c>
      <c r="F9">
        <v>251.55642700195313</v>
      </c>
      <c r="G9">
        <v>439.79638671875</v>
      </c>
      <c r="H9">
        <v>8771.8629999999994</v>
      </c>
      <c r="J9">
        <f t="shared" si="0"/>
        <v>2.5484357564502766</v>
      </c>
      <c r="K9">
        <f t="shared" si="1"/>
        <v>3.6330443301078366</v>
      </c>
      <c r="L9">
        <f t="shared" si="2"/>
        <v>2.4006354175704407</v>
      </c>
      <c r="M9">
        <f t="shared" si="3"/>
        <v>2.6432516569607545</v>
      </c>
      <c r="N9">
        <f t="shared" si="4"/>
        <v>3.9430918401955624</v>
      </c>
      <c r="P9">
        <f t="shared" si="5"/>
        <v>4.0303607081706876E-2</v>
      </c>
      <c r="Q9">
        <f t="shared" si="6"/>
        <v>0.48972524244564697</v>
      </c>
      <c r="R9">
        <f t="shared" si="7"/>
        <v>2.8677651144569077E-2</v>
      </c>
      <c r="S9">
        <f t="shared" si="8"/>
        <v>5.0137170030898799E-2</v>
      </c>
    </row>
    <row r="10" spans="1:45" x14ac:dyDescent="0.25">
      <c r="A10" t="s">
        <v>19</v>
      </c>
      <c r="B10" s="1">
        <v>41798</v>
      </c>
      <c r="C10">
        <v>1</v>
      </c>
      <c r="D10" s="2">
        <v>462.37005615234375</v>
      </c>
      <c r="E10">
        <v>2205.464111328125</v>
      </c>
      <c r="F10">
        <v>175.25079345703125</v>
      </c>
      <c r="G10">
        <v>342.322265625</v>
      </c>
      <c r="H10">
        <v>13585.442999999999</v>
      </c>
      <c r="J10">
        <f t="shared" si="0"/>
        <v>2.6649897006960157</v>
      </c>
      <c r="K10">
        <f t="shared" si="1"/>
        <v>3.3434999950643367</v>
      </c>
      <c r="L10">
        <f t="shared" si="2"/>
        <v>2.2436599929338756</v>
      </c>
      <c r="M10">
        <f t="shared" si="3"/>
        <v>2.5344351478191207</v>
      </c>
      <c r="N10">
        <f t="shared" si="4"/>
        <v>4.1330738046470739</v>
      </c>
      <c r="P10">
        <f t="shared" si="5"/>
        <v>3.4034227382378608E-2</v>
      </c>
      <c r="Q10">
        <f t="shared" si="6"/>
        <v>0.16234024251753329</v>
      </c>
      <c r="R10">
        <f t="shared" si="7"/>
        <v>1.2899895384863877E-2</v>
      </c>
      <c r="S10">
        <f t="shared" si="8"/>
        <v>2.5197725655688962E-2</v>
      </c>
    </row>
    <row r="11" spans="1:45" x14ac:dyDescent="0.25">
      <c r="A11" t="s">
        <v>20</v>
      </c>
      <c r="B11" s="1">
        <v>41798</v>
      </c>
      <c r="C11">
        <v>1</v>
      </c>
      <c r="D11" s="2">
        <v>743.7711181640625</v>
      </c>
      <c r="E11">
        <v>1933.03955078125</v>
      </c>
      <c r="F11">
        <v>84.939628601074219</v>
      </c>
      <c r="G11">
        <v>232.43907165527344</v>
      </c>
      <c r="H11">
        <v>27280.303</v>
      </c>
      <c r="J11">
        <f t="shared" si="0"/>
        <v>2.8714393099929612</v>
      </c>
      <c r="K11">
        <f t="shared" si="1"/>
        <v>3.2862407399625053</v>
      </c>
      <c r="L11">
        <f t="shared" si="2"/>
        <v>1.9291103577041464</v>
      </c>
      <c r="M11">
        <f t="shared" si="3"/>
        <v>2.366309132229663</v>
      </c>
      <c r="N11">
        <f t="shared" si="4"/>
        <v>4.4358491896830197</v>
      </c>
      <c r="P11">
        <f t="shared" si="5"/>
        <v>2.7264034353433043E-2</v>
      </c>
      <c r="Q11">
        <f t="shared" si="6"/>
        <v>7.0858434042365664E-2</v>
      </c>
      <c r="R11">
        <f t="shared" si="7"/>
        <v>3.1135881665637737E-3</v>
      </c>
      <c r="S11">
        <f t="shared" si="8"/>
        <v>8.5203991926069682E-3</v>
      </c>
      <c r="T11">
        <f t="shared" ref="T11" si="12">P11/P10</f>
        <v>0.80107692903142358</v>
      </c>
      <c r="U11">
        <f t="shared" ref="U11" si="13">Q11/Q10</f>
        <v>0.43648101631185326</v>
      </c>
      <c r="V11">
        <f t="shared" ref="V11" si="14">R11/R10</f>
        <v>0.24136538116557982</v>
      </c>
      <c r="W11">
        <f t="shared" ref="W11" si="15">S11/S10</f>
        <v>0.33814159694540896</v>
      </c>
      <c r="AS11" t="s">
        <v>45</v>
      </c>
    </row>
    <row r="12" spans="1:45" x14ac:dyDescent="0.25">
      <c r="A12" t="s">
        <v>21</v>
      </c>
      <c r="B12" s="1">
        <v>41798</v>
      </c>
      <c r="C12">
        <v>1</v>
      </c>
      <c r="D12" s="2">
        <v>209.83634948730469</v>
      </c>
      <c r="E12">
        <v>2014.9423828125</v>
      </c>
      <c r="F12">
        <v>110.54641723632813</v>
      </c>
      <c r="G12">
        <v>119.07825469970703</v>
      </c>
      <c r="H12">
        <v>13309.995999999999</v>
      </c>
      <c r="J12">
        <f t="shared" si="0"/>
        <v>2.3218807222481845</v>
      </c>
      <c r="K12">
        <f t="shared" si="1"/>
        <v>3.3042626320233546</v>
      </c>
      <c r="L12">
        <f t="shared" si="2"/>
        <v>2.0435446718382368</v>
      </c>
      <c r="M12">
        <f t="shared" si="3"/>
        <v>2.0758324606753824</v>
      </c>
      <c r="N12">
        <f t="shared" si="4"/>
        <v>4.1241779249579062</v>
      </c>
      <c r="P12">
        <f t="shared" si="5"/>
        <v>1.5765320251584201E-2</v>
      </c>
      <c r="Q12">
        <f t="shared" si="6"/>
        <v>0.15138564901240392</v>
      </c>
      <c r="R12">
        <f t="shared" si="7"/>
        <v>8.3055184416530349E-3</v>
      </c>
      <c r="S12">
        <f t="shared" si="8"/>
        <v>8.9465282108054014E-3</v>
      </c>
    </row>
    <row r="13" spans="1:45" x14ac:dyDescent="0.25">
      <c r="A13" t="s">
        <v>22</v>
      </c>
      <c r="B13" s="1">
        <v>41798</v>
      </c>
      <c r="C13">
        <v>1</v>
      </c>
      <c r="D13" s="2">
        <v>552.4306640625</v>
      </c>
      <c r="E13">
        <v>1721.5015869140625</v>
      </c>
      <c r="F13">
        <v>42.696674346923828</v>
      </c>
      <c r="G13">
        <v>280.26260375976563</v>
      </c>
      <c r="H13">
        <v>29527.863000000001</v>
      </c>
      <c r="J13">
        <f t="shared" si="0"/>
        <v>2.7422777771903126</v>
      </c>
      <c r="K13">
        <f t="shared" si="1"/>
        <v>3.2359074273820823</v>
      </c>
      <c r="L13">
        <f t="shared" si="2"/>
        <v>1.6303940490524909</v>
      </c>
      <c r="M13">
        <f t="shared" si="3"/>
        <v>2.4475651524721314</v>
      </c>
      <c r="N13">
        <f t="shared" si="4"/>
        <v>4.4702320172024326</v>
      </c>
      <c r="P13">
        <f t="shared" si="5"/>
        <v>1.8708792575422746E-2</v>
      </c>
      <c r="Q13">
        <f t="shared" si="6"/>
        <v>5.8300920283803216E-2</v>
      </c>
      <c r="R13">
        <f t="shared" si="7"/>
        <v>1.4459791535514719E-3</v>
      </c>
      <c r="S13">
        <f t="shared" si="8"/>
        <v>9.491462479345885E-3</v>
      </c>
      <c r="T13">
        <f t="shared" ref="T13" si="16">P13/P12</f>
        <v>1.1867055205264712</v>
      </c>
      <c r="U13">
        <f t="shared" ref="U13" si="17">Q13/Q12</f>
        <v>0.38511523822860039</v>
      </c>
      <c r="V13">
        <f t="shared" ref="V13" si="18">R13/R12</f>
        <v>0.17409860247853243</v>
      </c>
      <c r="W13">
        <f t="shared" ref="W13" si="19">S13/S12</f>
        <v>1.0609101380670019</v>
      </c>
      <c r="X13">
        <f t="shared" ref="X13" si="20">T13/T11</f>
        <v>1.4813877138632721</v>
      </c>
      <c r="Y13">
        <f t="shared" ref="Y13" si="21">U13/U11</f>
        <v>0.88231841440143299</v>
      </c>
      <c r="Z13">
        <f t="shared" ref="Z13" si="22">V13/V11</f>
        <v>0.72130726302915205</v>
      </c>
      <c r="AA13">
        <f t="shared" ref="AA13" si="23">W13/W11</f>
        <v>3.137473022102867</v>
      </c>
      <c r="AB13" s="3">
        <f>AVERAGE(X8,X13)</f>
        <v>0.89050683373494965</v>
      </c>
      <c r="AC13" s="3">
        <f t="shared" ref="AC13:AE13" si="24">AVERAGE(Y8,Y13)</f>
        <v>0.71334820589756875</v>
      </c>
      <c r="AD13" s="3">
        <f t="shared" si="24"/>
        <v>0.48341467914485375</v>
      </c>
      <c r="AE13" s="3">
        <f t="shared" si="24"/>
        <v>1.8459376228760931</v>
      </c>
      <c r="AF13">
        <f>STDEVA(X8,X13)</f>
        <v>0.83563175442442472</v>
      </c>
      <c r="AG13">
        <f t="shared" ref="AG13:AI13" si="25">STDEVA(Y8,Y13)</f>
        <v>0.23895996050317464</v>
      </c>
      <c r="AH13">
        <f t="shared" si="25"/>
        <v>0.33643091851715373</v>
      </c>
      <c r="AI13">
        <f t="shared" si="25"/>
        <v>1.8265068778714535</v>
      </c>
    </row>
    <row r="14" spans="1:45" x14ac:dyDescent="0.25">
      <c r="A14" t="s">
        <v>13</v>
      </c>
      <c r="B14" s="1">
        <v>41799</v>
      </c>
      <c r="C14">
        <v>3</v>
      </c>
      <c r="D14" s="2">
        <v>309.82620239257813</v>
      </c>
      <c r="E14">
        <v>2170.3076171875</v>
      </c>
      <c r="F14">
        <v>95.663276672363281</v>
      </c>
      <c r="G14">
        <v>227.06112670898438</v>
      </c>
      <c r="H14">
        <v>21302.363000000001</v>
      </c>
      <c r="J14">
        <f t="shared" si="0"/>
        <v>2.4911181438082877</v>
      </c>
      <c r="K14">
        <f t="shared" si="1"/>
        <v>3.3365212946682119</v>
      </c>
      <c r="L14">
        <f t="shared" si="2"/>
        <v>1.9807452523080027</v>
      </c>
      <c r="M14">
        <f t="shared" si="3"/>
        <v>2.3561427885532749</v>
      </c>
      <c r="N14">
        <f t="shared" si="4"/>
        <v>4.3284277809476608</v>
      </c>
      <c r="P14">
        <f t="shared" si="5"/>
        <v>1.4544217577767223E-2</v>
      </c>
      <c r="Q14">
        <f t="shared" si="6"/>
        <v>0.10188107381267984</v>
      </c>
      <c r="R14">
        <f t="shared" si="7"/>
        <v>4.4907354490374271E-3</v>
      </c>
      <c r="S14">
        <f t="shared" si="8"/>
        <v>1.065896429935892E-2</v>
      </c>
    </row>
    <row r="15" spans="1:45" x14ac:dyDescent="0.25">
      <c r="A15" t="s">
        <v>14</v>
      </c>
      <c r="B15" s="1">
        <v>41799</v>
      </c>
      <c r="C15">
        <v>3</v>
      </c>
      <c r="D15" s="2">
        <v>403.26901245117188</v>
      </c>
      <c r="E15">
        <v>2028.737548828125</v>
      </c>
      <c r="F15">
        <v>179.98023986816406</v>
      </c>
      <c r="G15">
        <v>169.14915466308594</v>
      </c>
      <c r="H15">
        <v>14100.88</v>
      </c>
      <c r="J15">
        <f t="shared" si="0"/>
        <v>2.6055948517162668</v>
      </c>
      <c r="K15">
        <f t="shared" si="1"/>
        <v>3.3072258674039334</v>
      </c>
      <c r="L15">
        <f t="shared" si="2"/>
        <v>2.2552248262849921</v>
      </c>
      <c r="M15">
        <f t="shared" si="3"/>
        <v>2.2282698317067693</v>
      </c>
      <c r="N15">
        <f t="shared" si="4"/>
        <v>4.149246216713423</v>
      </c>
      <c r="P15">
        <f t="shared" si="5"/>
        <v>2.8598854287900606E-2</v>
      </c>
      <c r="Q15">
        <f t="shared" si="6"/>
        <v>0.1438731163465064</v>
      </c>
      <c r="R15">
        <f t="shared" si="7"/>
        <v>1.276375941559421E-2</v>
      </c>
      <c r="S15">
        <f t="shared" si="8"/>
        <v>1.1995645283350113E-2</v>
      </c>
    </row>
    <row r="16" spans="1:45" x14ac:dyDescent="0.25">
      <c r="A16" t="s">
        <v>15</v>
      </c>
      <c r="B16" s="1">
        <v>41799</v>
      </c>
      <c r="C16">
        <v>3</v>
      </c>
      <c r="D16" s="2">
        <v>411.61465454101563</v>
      </c>
      <c r="E16">
        <v>1659.2196044921875</v>
      </c>
      <c r="F16">
        <v>53.787326812744141</v>
      </c>
      <c r="G16">
        <v>191.44148254394531</v>
      </c>
      <c r="H16">
        <v>27841.620999999999</v>
      </c>
      <c r="J16">
        <f t="shared" si="0"/>
        <v>2.6144908283668831</v>
      </c>
      <c r="K16">
        <f t="shared" si="1"/>
        <v>3.2199038704772693</v>
      </c>
      <c r="L16">
        <f t="shared" si="2"/>
        <v>1.7306799607287129</v>
      </c>
      <c r="M16">
        <f t="shared" si="3"/>
        <v>2.2820360488427482</v>
      </c>
      <c r="N16">
        <f t="shared" si="4"/>
        <v>4.4446945172481804</v>
      </c>
      <c r="P16">
        <f t="shared" si="5"/>
        <v>1.4784148327463248E-2</v>
      </c>
      <c r="Q16">
        <f t="shared" si="6"/>
        <v>5.9594935384408382E-2</v>
      </c>
      <c r="R16">
        <f t="shared" si="7"/>
        <v>1.9319035631130868E-3</v>
      </c>
      <c r="S16">
        <f t="shared" si="8"/>
        <v>6.8760896696332917E-3</v>
      </c>
      <c r="T16">
        <f t="shared" ref="T16" si="26">P16/P15</f>
        <v>0.51694897210333413</v>
      </c>
      <c r="U16">
        <f t="shared" ref="U16" si="27">Q16/Q15</f>
        <v>0.41421870115664244</v>
      </c>
      <c r="V16">
        <f t="shared" ref="V16" si="28">R16/R15</f>
        <v>0.15135850655041105</v>
      </c>
      <c r="W16">
        <f t="shared" ref="W16" si="29">S16/S15</f>
        <v>0.57321548838871261</v>
      </c>
    </row>
    <row r="17" spans="1:35" x14ac:dyDescent="0.25">
      <c r="A17" t="s">
        <v>16</v>
      </c>
      <c r="B17" s="1">
        <v>41799</v>
      </c>
      <c r="C17">
        <v>3</v>
      </c>
      <c r="D17" s="2">
        <v>234.59056091308594</v>
      </c>
      <c r="E17">
        <v>1457.757568359375</v>
      </c>
      <c r="F17">
        <v>141.03086853027344</v>
      </c>
      <c r="G17">
        <v>147.37760925292969</v>
      </c>
      <c r="H17">
        <v>11065.585999999999</v>
      </c>
      <c r="J17">
        <f t="shared" si="0"/>
        <v>2.3703105336711072</v>
      </c>
      <c r="K17">
        <f t="shared" si="1"/>
        <v>3.1636853048611706</v>
      </c>
      <c r="L17">
        <f t="shared" si="2"/>
        <v>2.1493141804930644</v>
      </c>
      <c r="M17">
        <f t="shared" si="3"/>
        <v>2.1684315071556846</v>
      </c>
      <c r="N17">
        <f t="shared" si="4"/>
        <v>4.0439744177958197</v>
      </c>
      <c r="P17">
        <f t="shared" si="5"/>
        <v>2.120001244516883E-2</v>
      </c>
      <c r="Q17">
        <f t="shared" si="6"/>
        <v>0.13173794576802125</v>
      </c>
      <c r="R17">
        <f t="shared" si="7"/>
        <v>1.2744997737153138E-2</v>
      </c>
      <c r="S17">
        <f t="shared" si="8"/>
        <v>1.3318554413017955E-2</v>
      </c>
    </row>
    <row r="18" spans="1:35" x14ac:dyDescent="0.25">
      <c r="A18" t="s">
        <v>17</v>
      </c>
      <c r="B18" s="1">
        <v>41799</v>
      </c>
      <c r="C18">
        <v>3</v>
      </c>
      <c r="D18" s="2">
        <v>123.38728332519531</v>
      </c>
      <c r="E18">
        <v>774.53564453125</v>
      </c>
      <c r="F18">
        <v>41.248554229736328</v>
      </c>
      <c r="G18">
        <v>145.71429443359375</v>
      </c>
      <c r="H18">
        <v>23109.574000000001</v>
      </c>
      <c r="J18">
        <f t="shared" si="0"/>
        <v>2.0912704022719106</v>
      </c>
      <c r="K18">
        <f t="shared" si="1"/>
        <v>2.8890414090119743</v>
      </c>
      <c r="L18">
        <f t="shared" si="2"/>
        <v>1.6154087310422756</v>
      </c>
      <c r="M18">
        <f t="shared" si="3"/>
        <v>2.1635021577351421</v>
      </c>
      <c r="N18">
        <f t="shared" si="4"/>
        <v>4.3637919398038818</v>
      </c>
      <c r="P18">
        <f t="shared" si="5"/>
        <v>5.3392279461834868E-3</v>
      </c>
      <c r="Q18">
        <f t="shared" si="6"/>
        <v>3.3515790664563956E-2</v>
      </c>
      <c r="R18">
        <f t="shared" si="7"/>
        <v>1.7849119256692627E-3</v>
      </c>
      <c r="S18">
        <f t="shared" si="8"/>
        <v>6.305364799610488E-3</v>
      </c>
      <c r="T18">
        <f t="shared" ref="T18" si="30">P18/P17</f>
        <v>0.25185022697475906</v>
      </c>
      <c r="U18">
        <f t="shared" ref="U18" si="31">Q18/Q17</f>
        <v>0.25441257998346406</v>
      </c>
      <c r="V18">
        <f t="shared" ref="V18" si="32">R18/R17</f>
        <v>0.1400480378639879</v>
      </c>
      <c r="W18">
        <f t="shared" ref="W18" si="33">S18/S17</f>
        <v>0.47342711559202216</v>
      </c>
      <c r="X18">
        <f t="shared" ref="X18" si="34">T18/T16</f>
        <v>0.48718585501784523</v>
      </c>
      <c r="Y18">
        <f t="shared" ref="Y18" si="35">U18/U16</f>
        <v>0.61419868121129195</v>
      </c>
      <c r="Z18">
        <f t="shared" ref="Z18" si="36">V18/V16</f>
        <v>0.92527365032730335</v>
      </c>
      <c r="AA18">
        <f t="shared" ref="AA18" si="37">W18/W16</f>
        <v>0.82591473046691066</v>
      </c>
    </row>
    <row r="19" spans="1:35" x14ac:dyDescent="0.25">
      <c r="A19" t="s">
        <v>18</v>
      </c>
      <c r="B19" s="1">
        <v>41799</v>
      </c>
      <c r="C19">
        <v>3</v>
      </c>
      <c r="D19" s="2">
        <v>215.68777465820313</v>
      </c>
      <c r="E19">
        <v>1961.591064453125</v>
      </c>
      <c r="F19">
        <v>142.77102661132813</v>
      </c>
      <c r="G19">
        <v>282.75955200195313</v>
      </c>
      <c r="H19">
        <v>21646.81</v>
      </c>
      <c r="J19">
        <f t="shared" si="0"/>
        <v>2.333825529669308</v>
      </c>
      <c r="K19">
        <f t="shared" si="1"/>
        <v>3.2926084745208559</v>
      </c>
      <c r="L19">
        <f t="shared" si="2"/>
        <v>2.154640082373585</v>
      </c>
      <c r="M19">
        <f t="shared" si="3"/>
        <v>2.4514172849031324</v>
      </c>
      <c r="N19">
        <f t="shared" si="4"/>
        <v>4.3353939052403074</v>
      </c>
      <c r="P19">
        <f t="shared" si="5"/>
        <v>9.9639519475711712E-3</v>
      </c>
      <c r="Q19">
        <f t="shared" si="6"/>
        <v>9.0618020135674715E-2</v>
      </c>
      <c r="R19">
        <f t="shared" si="7"/>
        <v>6.5954764979841429E-3</v>
      </c>
      <c r="S19">
        <f t="shared" si="8"/>
        <v>1.3062412059881023E-2</v>
      </c>
    </row>
    <row r="20" spans="1:35" x14ac:dyDescent="0.25">
      <c r="A20" t="s">
        <v>19</v>
      </c>
      <c r="B20" s="1">
        <v>41799</v>
      </c>
      <c r="C20">
        <v>3</v>
      </c>
      <c r="D20" s="2">
        <v>335.75457763671875</v>
      </c>
      <c r="E20">
        <v>1832.0599365234375</v>
      </c>
      <c r="F20">
        <v>108.63323211669922</v>
      </c>
      <c r="G20">
        <v>131.7459716796875</v>
      </c>
      <c r="H20">
        <v>15337.743</v>
      </c>
      <c r="J20">
        <f t="shared" si="0"/>
        <v>2.5260219424988013</v>
      </c>
      <c r="K20">
        <f t="shared" si="1"/>
        <v>3.2629396776700395</v>
      </c>
      <c r="L20">
        <f t="shared" si="2"/>
        <v>2.0359627011013011</v>
      </c>
      <c r="M20">
        <f t="shared" si="3"/>
        <v>2.1197373449166208</v>
      </c>
      <c r="N20">
        <f t="shared" si="4"/>
        <v>4.1857614564342036</v>
      </c>
      <c r="P20">
        <f t="shared" si="5"/>
        <v>2.1890742180040359E-2</v>
      </c>
      <c r="Q20">
        <f t="shared" si="6"/>
        <v>0.11944781813878597</v>
      </c>
      <c r="R20">
        <f t="shared" si="7"/>
        <v>7.0827391042279962E-3</v>
      </c>
      <c r="S20">
        <f t="shared" si="8"/>
        <v>8.5896583141135893E-3</v>
      </c>
    </row>
    <row r="21" spans="1:35" x14ac:dyDescent="0.25">
      <c r="A21" t="s">
        <v>20</v>
      </c>
      <c r="B21" s="1">
        <v>41799</v>
      </c>
      <c r="C21">
        <v>3</v>
      </c>
      <c r="D21" s="2">
        <v>383.63339233398438</v>
      </c>
      <c r="E21">
        <v>1269.97607421875</v>
      </c>
      <c r="F21">
        <v>20.61219596862793</v>
      </c>
      <c r="G21">
        <v>200.23207092285156</v>
      </c>
      <c r="H21">
        <v>29036.833999999999</v>
      </c>
      <c r="J21">
        <f t="shared" si="0"/>
        <v>2.5839164021358019</v>
      </c>
      <c r="K21">
        <f t="shared" si="1"/>
        <v>3.1037955391192238</v>
      </c>
      <c r="L21">
        <f t="shared" si="2"/>
        <v>1.3141242628249947</v>
      </c>
      <c r="M21">
        <f t="shared" si="3"/>
        <v>2.3015336391239751</v>
      </c>
      <c r="N21">
        <f t="shared" si="4"/>
        <v>4.4629492617771431</v>
      </c>
      <c r="P21">
        <f t="shared" si="5"/>
        <v>1.3211956659392838E-2</v>
      </c>
      <c r="Q21">
        <f t="shared" si="6"/>
        <v>4.3736726745717186E-2</v>
      </c>
      <c r="R21">
        <f t="shared" si="7"/>
        <v>7.0986375334955356E-4</v>
      </c>
      <c r="S21">
        <f t="shared" si="8"/>
        <v>6.8957955582503094E-3</v>
      </c>
      <c r="T21">
        <f t="shared" ref="T21" si="38">P21/P20</f>
        <v>0.60354082793224328</v>
      </c>
      <c r="U21">
        <f t="shared" ref="U21" si="39">Q21/Q20</f>
        <v>0.36615760276926657</v>
      </c>
      <c r="V21">
        <f t="shared" ref="V21" si="40">R21/R20</f>
        <v>0.10022446724400802</v>
      </c>
      <c r="W21">
        <f t="shared" ref="W21" si="41">S21/S20</f>
        <v>0.80280207967293538</v>
      </c>
    </row>
    <row r="22" spans="1:35" x14ac:dyDescent="0.25">
      <c r="A22" t="s">
        <v>21</v>
      </c>
      <c r="B22" s="1">
        <v>41799</v>
      </c>
      <c r="C22">
        <v>3</v>
      </c>
      <c r="D22" s="2">
        <v>42.438381195068359</v>
      </c>
      <c r="E22">
        <v>406.71356201171875</v>
      </c>
      <c r="F22">
        <v>62.223056793212891</v>
      </c>
      <c r="G22">
        <v>91.906120300292969</v>
      </c>
      <c r="H22">
        <v>13527.35</v>
      </c>
      <c r="J22">
        <f t="shared" si="0"/>
        <v>1.6277588094550912</v>
      </c>
      <c r="K22">
        <f t="shared" si="1"/>
        <v>2.6092886543535703</v>
      </c>
      <c r="L22">
        <f t="shared" si="2"/>
        <v>1.7939513426102822</v>
      </c>
      <c r="M22">
        <f t="shared" si="3"/>
        <v>1.9633444333027641</v>
      </c>
      <c r="N22">
        <f t="shared" si="4"/>
        <v>4.1312127268934038</v>
      </c>
      <c r="P22">
        <f t="shared" si="5"/>
        <v>3.1372280006851569E-3</v>
      </c>
      <c r="Q22">
        <f t="shared" si="6"/>
        <v>3.0066018992021257E-2</v>
      </c>
      <c r="R22">
        <f t="shared" si="7"/>
        <v>4.5997964710910036E-3</v>
      </c>
      <c r="S22">
        <f t="shared" si="8"/>
        <v>6.7940964268901867E-3</v>
      </c>
    </row>
    <row r="23" spans="1:35" x14ac:dyDescent="0.25">
      <c r="A23" t="s">
        <v>22</v>
      </c>
      <c r="B23" s="1">
        <v>41799</v>
      </c>
      <c r="C23">
        <v>3</v>
      </c>
      <c r="D23" s="2">
        <v>127.08155822753906</v>
      </c>
      <c r="E23">
        <v>528.4346923828125</v>
      </c>
      <c r="F23">
        <v>31.808120727539063</v>
      </c>
      <c r="G23">
        <v>61.265277862548828</v>
      </c>
      <c r="H23">
        <v>23091.870999999999</v>
      </c>
      <c r="J23">
        <f t="shared" si="0"/>
        <v>2.1040825313476881</v>
      </c>
      <c r="K23">
        <f t="shared" si="1"/>
        <v>2.7229913218414956</v>
      </c>
      <c r="L23">
        <f t="shared" si="2"/>
        <v>1.5025380110825528</v>
      </c>
      <c r="M23">
        <f t="shared" si="3"/>
        <v>1.7872144075513046</v>
      </c>
      <c r="N23">
        <f t="shared" si="4"/>
        <v>4.3634591226987292</v>
      </c>
      <c r="P23">
        <f t="shared" si="5"/>
        <v>5.5033027954962625E-3</v>
      </c>
      <c r="Q23">
        <f t="shared" si="6"/>
        <v>2.2884013702606103E-2</v>
      </c>
      <c r="R23">
        <f t="shared" si="7"/>
        <v>1.3774596578830301E-3</v>
      </c>
      <c r="S23">
        <f t="shared" si="8"/>
        <v>2.6531101729499887E-3</v>
      </c>
      <c r="T23">
        <f t="shared" ref="T23" si="42">P23/P22</f>
        <v>1.7541928078846565</v>
      </c>
      <c r="U23">
        <f t="shared" ref="U23" si="43">Q23/Q22</f>
        <v>0.76112549881242764</v>
      </c>
      <c r="V23">
        <f t="shared" ref="V23" si="44">R23/R22</f>
        <v>0.29946100148998922</v>
      </c>
      <c r="W23">
        <f t="shared" ref="W23" si="45">S23/S22</f>
        <v>0.39050228407846987</v>
      </c>
      <c r="X23">
        <f t="shared" ref="X23" si="46">T23/T21</f>
        <v>2.9065023055600001</v>
      </c>
      <c r="Y23">
        <f t="shared" ref="Y23" si="47">U23/U21</f>
        <v>2.0786827668086119</v>
      </c>
      <c r="Z23">
        <f t="shared" ref="Z23" si="48">V23/V21</f>
        <v>2.9879031510431169</v>
      </c>
      <c r="AA23">
        <f t="shared" ref="AA23" si="49">W23/W21</f>
        <v>0.48642410622249754</v>
      </c>
      <c r="AB23" s="3">
        <f t="shared" ref="AB23" si="50">AVERAGE(X18,X23)</f>
        <v>1.6968440802889226</v>
      </c>
      <c r="AC23" s="3">
        <f t="shared" ref="AC23" si="51">AVERAGE(Y18,Y23)</f>
        <v>1.3464407240099519</v>
      </c>
      <c r="AD23" s="3">
        <f t="shared" ref="AD23" si="52">AVERAGE(Z18,Z23)</f>
        <v>1.9565884006852101</v>
      </c>
      <c r="AE23" s="3">
        <f t="shared" ref="AE23" si="53">AVERAGE(AA18,AA23)</f>
        <v>0.6561694183447041</v>
      </c>
      <c r="AF23">
        <f t="shared" ref="AF23" si="54">STDEVA(X18,X23)</f>
        <v>1.7107150680145264</v>
      </c>
      <c r="AG23">
        <f t="shared" ref="AG23" si="55">STDEVA(Y18,Y23)</f>
        <v>1.0355466278656458</v>
      </c>
      <c r="AH23">
        <f t="shared" ref="AH23" si="56">STDEVA(Z18,Z23)</f>
        <v>1.4584993070315746</v>
      </c>
      <c r="AI23">
        <f t="shared" ref="AI23" si="57">STDEVA(AA18,AA23)</f>
        <v>0.24005612255247871</v>
      </c>
    </row>
    <row r="24" spans="1:35" x14ac:dyDescent="0.25">
      <c r="A24" t="s">
        <v>13</v>
      </c>
      <c r="B24" s="1">
        <v>41800</v>
      </c>
      <c r="C24">
        <v>0.3</v>
      </c>
      <c r="D24" s="2">
        <v>415.85006713867188</v>
      </c>
      <c r="E24">
        <v>3044.853271484375</v>
      </c>
      <c r="F24">
        <v>261.52682495117188</v>
      </c>
      <c r="G24">
        <v>373.245361328125</v>
      </c>
      <c r="H24">
        <v>24391.393</v>
      </c>
      <c r="J24">
        <f t="shared" si="0"/>
        <v>2.6189367759359201</v>
      </c>
      <c r="K24">
        <f t="shared" si="1"/>
        <v>3.4835663692447452</v>
      </c>
      <c r="L24">
        <f t="shared" si="2"/>
        <v>2.4175162413133542</v>
      </c>
      <c r="M24">
        <f t="shared" si="3"/>
        <v>2.5719944190437691</v>
      </c>
      <c r="N24">
        <f t="shared" si="4"/>
        <v>4.3872366037142179</v>
      </c>
      <c r="P24">
        <f t="shared" si="5"/>
        <v>1.7049049520815474E-2</v>
      </c>
      <c r="Q24">
        <f t="shared" si="6"/>
        <v>0.12483310286888391</v>
      </c>
      <c r="R24">
        <f t="shared" si="7"/>
        <v>1.072209467295172E-2</v>
      </c>
      <c r="S24">
        <f t="shared" si="8"/>
        <v>1.530233887536169E-2</v>
      </c>
    </row>
    <row r="25" spans="1:35" x14ac:dyDescent="0.25">
      <c r="A25" t="s">
        <v>14</v>
      </c>
      <c r="B25" s="1">
        <v>41800</v>
      </c>
      <c r="C25">
        <v>0.3</v>
      </c>
      <c r="D25" s="2">
        <v>225.25053405761719</v>
      </c>
      <c r="E25">
        <v>1780.3651123046875</v>
      </c>
      <c r="F25">
        <v>240.97171020507813</v>
      </c>
      <c r="G25">
        <v>400.39456176757813</v>
      </c>
      <c r="H25">
        <v>16696.383000000002</v>
      </c>
      <c r="J25">
        <f t="shared" si="0"/>
        <v>2.35266582934256</v>
      </c>
      <c r="K25">
        <f t="shared" si="1"/>
        <v>3.2505090753419985</v>
      </c>
      <c r="L25">
        <f t="shared" si="2"/>
        <v>2.3819660599068704</v>
      </c>
      <c r="M25">
        <f t="shared" si="3"/>
        <v>2.6024881701799805</v>
      </c>
      <c r="N25">
        <f t="shared" si="4"/>
        <v>4.2226223984962319</v>
      </c>
      <c r="P25">
        <f t="shared" si="5"/>
        <v>1.3490977899681456E-2</v>
      </c>
      <c r="Q25">
        <f t="shared" si="6"/>
        <v>0.10663178439933292</v>
      </c>
      <c r="R25">
        <f t="shared" si="7"/>
        <v>1.4432569629307024E-2</v>
      </c>
      <c r="S25">
        <f t="shared" si="8"/>
        <v>2.3980916212066893E-2</v>
      </c>
    </row>
    <row r="26" spans="1:35" x14ac:dyDescent="0.25">
      <c r="A26" t="s">
        <v>15</v>
      </c>
      <c r="B26" s="1">
        <v>41800</v>
      </c>
      <c r="C26">
        <v>0.3</v>
      </c>
      <c r="D26" s="2">
        <v>750.24493408203125</v>
      </c>
      <c r="E26">
        <v>2094.32958984375</v>
      </c>
      <c r="F26">
        <v>62.005260467529297</v>
      </c>
      <c r="G26">
        <v>282.18914794921875</v>
      </c>
      <c r="H26">
        <v>32862.51</v>
      </c>
      <c r="J26">
        <f t="shared" si="0"/>
        <v>2.8752030715975265</v>
      </c>
      <c r="K26">
        <f t="shared" si="1"/>
        <v>3.3210450287214135</v>
      </c>
      <c r="L26">
        <f t="shared" si="2"/>
        <v>1.7924285361935144</v>
      </c>
      <c r="M26">
        <f t="shared" si="3"/>
        <v>2.4505403082262904</v>
      </c>
      <c r="N26">
        <f t="shared" si="4"/>
        <v>4.5167007312694336</v>
      </c>
      <c r="P26">
        <f t="shared" si="5"/>
        <v>2.282981227185724E-2</v>
      </c>
      <c r="Q26">
        <f t="shared" si="6"/>
        <v>6.3730055611812664E-2</v>
      </c>
      <c r="R26">
        <f t="shared" si="7"/>
        <v>1.8868084168716661E-3</v>
      </c>
      <c r="S26">
        <f t="shared" si="8"/>
        <v>8.5869627106760476E-3</v>
      </c>
      <c r="T26">
        <f t="shared" ref="T26" si="58">P26/P25</f>
        <v>1.6922281276879336</v>
      </c>
      <c r="U26">
        <f t="shared" ref="U26" si="59">Q26/Q25</f>
        <v>0.59766472042843688</v>
      </c>
      <c r="V26">
        <f t="shared" ref="V26" si="60">R26/R25</f>
        <v>0.13073267376034553</v>
      </c>
      <c r="W26">
        <f t="shared" ref="W26" si="61">S26/S25</f>
        <v>0.35807483895695347</v>
      </c>
    </row>
    <row r="27" spans="1:35" x14ac:dyDescent="0.25">
      <c r="A27" t="s">
        <v>16</v>
      </c>
      <c r="B27" s="1">
        <v>41800</v>
      </c>
      <c r="C27">
        <v>0.3</v>
      </c>
      <c r="D27" s="2">
        <v>117.66115570068359</v>
      </c>
      <c r="E27">
        <v>1741.7554931640625</v>
      </c>
      <c r="F27">
        <v>251.99687194824219</v>
      </c>
      <c r="G27">
        <v>641.38641357421875</v>
      </c>
      <c r="H27">
        <v>18938.440999999999</v>
      </c>
      <c r="J27">
        <f t="shared" si="0"/>
        <v>2.0706331098338908</v>
      </c>
      <c r="K27">
        <f t="shared" si="1"/>
        <v>3.2409871888905908</v>
      </c>
      <c r="L27">
        <f t="shared" si="2"/>
        <v>2.4013951498924606</v>
      </c>
      <c r="M27">
        <f t="shared" si="3"/>
        <v>2.8071197560722467</v>
      </c>
      <c r="N27">
        <f t="shared" si="4"/>
        <v>4.277344225302719</v>
      </c>
      <c r="P27">
        <f t="shared" si="5"/>
        <v>6.2128216203584871E-3</v>
      </c>
      <c r="Q27">
        <f t="shared" si="6"/>
        <v>9.1969317493666061E-2</v>
      </c>
      <c r="R27">
        <f t="shared" si="7"/>
        <v>1.3306104338168184E-2</v>
      </c>
      <c r="S27">
        <f t="shared" si="8"/>
        <v>3.3866906656900578E-2</v>
      </c>
    </row>
    <row r="28" spans="1:35" x14ac:dyDescent="0.25">
      <c r="A28" t="s">
        <v>17</v>
      </c>
      <c r="B28" s="1">
        <v>41800</v>
      </c>
      <c r="C28">
        <v>0.3</v>
      </c>
      <c r="D28" s="2">
        <v>264.75405883789063</v>
      </c>
      <c r="E28">
        <v>1044.42529296875</v>
      </c>
      <c r="F28">
        <v>40.783988952636719</v>
      </c>
      <c r="G28">
        <v>249.06536865234375</v>
      </c>
      <c r="H28">
        <v>28710.057000000001</v>
      </c>
      <c r="J28">
        <f t="shared" si="0"/>
        <v>2.4228426268244214</v>
      </c>
      <c r="K28">
        <f t="shared" si="1"/>
        <v>3.0188773806382203</v>
      </c>
      <c r="L28">
        <f t="shared" si="2"/>
        <v>1.6104897004856875</v>
      </c>
      <c r="M28">
        <f t="shared" si="3"/>
        <v>2.3963133451648742</v>
      </c>
      <c r="N28">
        <f t="shared" si="4"/>
        <v>4.4580340547312982</v>
      </c>
      <c r="P28">
        <f t="shared" si="5"/>
        <v>9.2216486661064658E-3</v>
      </c>
      <c r="Q28">
        <f t="shared" si="6"/>
        <v>3.6378377547935555E-2</v>
      </c>
      <c r="R28">
        <f t="shared" si="7"/>
        <v>1.4205471257906844E-3</v>
      </c>
      <c r="S28">
        <f t="shared" si="8"/>
        <v>8.6751958957219672E-3</v>
      </c>
      <c r="T28">
        <f t="shared" ref="T28" si="62">P28/P27</f>
        <v>1.4842931649427213</v>
      </c>
      <c r="U28">
        <f t="shared" ref="U28" si="63">Q28/Q27</f>
        <v>0.39554906505031895</v>
      </c>
      <c r="V28">
        <f t="shared" ref="V28" si="64">R28/R27</f>
        <v>0.1067590550688743</v>
      </c>
      <c r="W28">
        <f t="shared" ref="W28" si="65">S28/S27</f>
        <v>0.2561555439240078</v>
      </c>
      <c r="X28">
        <f t="shared" ref="X28" si="66">T28/T26</f>
        <v>0.87712356310415973</v>
      </c>
      <c r="Y28">
        <f t="shared" ref="Y28" si="67">U28/U26</f>
        <v>0.66182434989097061</v>
      </c>
      <c r="Z28">
        <f t="shared" ref="Z28" si="68">V28/V26</f>
        <v>0.81662106341205254</v>
      </c>
      <c r="AA28">
        <f t="shared" ref="AA28" si="69">W28/W26</f>
        <v>0.71536873316810157</v>
      </c>
    </row>
    <row r="29" spans="1:35" x14ac:dyDescent="0.25">
      <c r="A29" t="s">
        <v>18</v>
      </c>
      <c r="B29" s="1">
        <v>41800</v>
      </c>
      <c r="C29">
        <v>0.3</v>
      </c>
      <c r="D29" s="2">
        <v>335.61227416992188</v>
      </c>
      <c r="E29">
        <v>3168.672119140625</v>
      </c>
      <c r="F29">
        <v>243.53596496582031</v>
      </c>
      <c r="G29">
        <v>304.71792602539063</v>
      </c>
      <c r="H29">
        <v>19196</v>
      </c>
      <c r="J29">
        <f t="shared" si="0"/>
        <v>2.5258378356691451</v>
      </c>
      <c r="K29">
        <f t="shared" si="1"/>
        <v>3.500877302549402</v>
      </c>
      <c r="L29">
        <f t="shared" si="2"/>
        <v>2.3865631061371788</v>
      </c>
      <c r="M29">
        <f t="shared" si="3"/>
        <v>2.483898003762913</v>
      </c>
      <c r="N29">
        <f t="shared" si="4"/>
        <v>4.2832107412603841</v>
      </c>
      <c r="P29">
        <f t="shared" si="5"/>
        <v>1.7483448331419144E-2</v>
      </c>
      <c r="Q29">
        <f t="shared" si="6"/>
        <v>0.16506939566267062</v>
      </c>
      <c r="R29">
        <f t="shared" si="7"/>
        <v>1.2686807926954591E-2</v>
      </c>
      <c r="S29">
        <f t="shared" si="8"/>
        <v>1.5874032403906575E-2</v>
      </c>
    </row>
    <row r="30" spans="1:35" x14ac:dyDescent="0.25">
      <c r="A30" t="s">
        <v>19</v>
      </c>
      <c r="B30" s="1">
        <v>41800</v>
      </c>
      <c r="C30">
        <v>0.3</v>
      </c>
      <c r="D30" s="2">
        <v>399.77792358398438</v>
      </c>
      <c r="E30">
        <v>1965.8553466796875</v>
      </c>
      <c r="F30">
        <v>126.84977722167969</v>
      </c>
      <c r="G30">
        <v>300.13418579101563</v>
      </c>
      <c r="H30">
        <v>14179.982</v>
      </c>
      <c r="J30">
        <f t="shared" si="0"/>
        <v>2.6018188079652536</v>
      </c>
      <c r="K30">
        <f t="shared" si="1"/>
        <v>3.2935515580281303</v>
      </c>
      <c r="L30">
        <f t="shared" si="2"/>
        <v>2.1032897088342164</v>
      </c>
      <c r="M30">
        <f t="shared" si="3"/>
        <v>2.4773154651177327</v>
      </c>
      <c r="N30">
        <f t="shared" si="4"/>
        <v>4.1516756795561003</v>
      </c>
      <c r="P30">
        <f t="shared" si="5"/>
        <v>2.8193119256708817E-2</v>
      </c>
      <c r="Q30">
        <f t="shared" si="6"/>
        <v>0.13863595501599985</v>
      </c>
      <c r="R30">
        <f t="shared" si="7"/>
        <v>8.9456938112953653E-3</v>
      </c>
      <c r="S30">
        <f t="shared" si="8"/>
        <v>2.1166048432996291E-2</v>
      </c>
    </row>
    <row r="31" spans="1:35" x14ac:dyDescent="0.25">
      <c r="A31" t="s">
        <v>20</v>
      </c>
      <c r="B31" s="1">
        <v>41800</v>
      </c>
      <c r="C31">
        <v>0.3</v>
      </c>
      <c r="D31" s="2">
        <v>556.99896240234375</v>
      </c>
      <c r="E31">
        <v>1795.669189453125</v>
      </c>
      <c r="F31">
        <v>41.305355072021484</v>
      </c>
      <c r="G31">
        <v>265.87100219726563</v>
      </c>
      <c r="H31">
        <v>30893.675999999999</v>
      </c>
      <c r="J31">
        <f t="shared" si="0"/>
        <v>2.7458543861551359</v>
      </c>
      <c r="K31">
        <f t="shared" si="1"/>
        <v>3.2542263309793285</v>
      </c>
      <c r="L31">
        <f t="shared" si="2"/>
        <v>1.6160063598274719</v>
      </c>
      <c r="M31">
        <f t="shared" si="3"/>
        <v>2.4246709726363305</v>
      </c>
      <c r="N31">
        <f t="shared" si="4"/>
        <v>4.489869587535213</v>
      </c>
      <c r="P31">
        <f t="shared" si="5"/>
        <v>1.8029546318875867E-2</v>
      </c>
      <c r="Q31">
        <f t="shared" si="6"/>
        <v>5.8124167206684146E-2</v>
      </c>
      <c r="R31">
        <f t="shared" si="7"/>
        <v>1.3370165166496045E-3</v>
      </c>
      <c r="S31">
        <f t="shared" si="8"/>
        <v>8.6060008591164628E-3</v>
      </c>
      <c r="T31">
        <f t="shared" ref="T31" si="70">P31/P30</f>
        <v>0.63950165126143566</v>
      </c>
      <c r="U31">
        <f t="shared" ref="U31" si="71">Q31/Q30</f>
        <v>0.41925752377856157</v>
      </c>
      <c r="V31">
        <f t="shared" ref="V31" si="72">R31/R30</f>
        <v>0.14945923087166341</v>
      </c>
      <c r="W31">
        <f t="shared" ref="W31" si="73">S31/S30</f>
        <v>0.40659459352367111</v>
      </c>
    </row>
    <row r="32" spans="1:35" x14ac:dyDescent="0.25">
      <c r="A32" t="s">
        <v>21</v>
      </c>
      <c r="B32" s="1">
        <v>41800</v>
      </c>
      <c r="C32">
        <v>0.3</v>
      </c>
      <c r="D32" s="2">
        <v>149.67848205566406</v>
      </c>
      <c r="E32">
        <v>1559.7379150390625</v>
      </c>
      <c r="F32">
        <v>80.311286926269531</v>
      </c>
      <c r="G32">
        <v>68.515815734863281</v>
      </c>
      <c r="H32">
        <v>15146.594999999999</v>
      </c>
      <c r="J32">
        <f t="shared" si="0"/>
        <v>2.1751593701747991</v>
      </c>
      <c r="K32">
        <f t="shared" si="1"/>
        <v>3.193051629370725</v>
      </c>
      <c r="L32">
        <f t="shared" si="2"/>
        <v>1.9047765851955931</v>
      </c>
      <c r="M32">
        <f t="shared" si="3"/>
        <v>1.8357908327122276</v>
      </c>
      <c r="N32">
        <f t="shared" si="4"/>
        <v>4.1803150131079807</v>
      </c>
      <c r="P32">
        <f t="shared" si="5"/>
        <v>9.8819887938948695E-3</v>
      </c>
      <c r="Q32">
        <f t="shared" si="6"/>
        <v>0.10297614183511625</v>
      </c>
      <c r="R32">
        <f t="shared" si="7"/>
        <v>5.302266742212988E-3</v>
      </c>
      <c r="S32">
        <f t="shared" si="8"/>
        <v>4.5235127587991419E-3</v>
      </c>
    </row>
    <row r="33" spans="1:35" x14ac:dyDescent="0.25">
      <c r="A33" t="s">
        <v>22</v>
      </c>
      <c r="B33" s="1">
        <v>41800</v>
      </c>
      <c r="C33">
        <v>0.3</v>
      </c>
      <c r="D33" s="2">
        <v>178.82154846191406</v>
      </c>
      <c r="E33">
        <v>649.14990234375</v>
      </c>
      <c r="F33">
        <v>45.095989227294922</v>
      </c>
      <c r="G33">
        <v>219.65950012207031</v>
      </c>
      <c r="H33">
        <v>30229.873</v>
      </c>
      <c r="J33">
        <f t="shared" si="0"/>
        <v>2.252419851228499</v>
      </c>
      <c r="K33">
        <f t="shared" si="1"/>
        <v>2.8123449960969094</v>
      </c>
      <c r="L33">
        <f t="shared" si="2"/>
        <v>1.6541379180661913</v>
      </c>
      <c r="M33">
        <f t="shared" si="3"/>
        <v>2.341749990944709</v>
      </c>
      <c r="N33">
        <f t="shared" si="4"/>
        <v>4.4804363226487052</v>
      </c>
      <c r="P33">
        <f t="shared" si="5"/>
        <v>5.9153919853356333E-3</v>
      </c>
      <c r="Q33">
        <f t="shared" si="6"/>
        <v>2.1473788604528705E-2</v>
      </c>
      <c r="R33">
        <f t="shared" si="7"/>
        <v>1.4917690599393163E-3</v>
      </c>
      <c r="S33">
        <f t="shared" si="8"/>
        <v>7.2663057539828343E-3</v>
      </c>
      <c r="T33">
        <f t="shared" ref="T33" si="74">P33/P32</f>
        <v>0.59860338932889556</v>
      </c>
      <c r="U33">
        <f t="shared" ref="U33" si="75">Q33/Q32</f>
        <v>0.20853168726123175</v>
      </c>
      <c r="V33">
        <f t="shared" ref="V33" si="76">R33/R32</f>
        <v>0.28134553248007699</v>
      </c>
      <c r="W33">
        <f t="shared" ref="W33" si="77">S33/S32</f>
        <v>1.6063413858728282</v>
      </c>
      <c r="X33">
        <f t="shared" ref="X33" si="78">T33/T31</f>
        <v>0.93604666719488983</v>
      </c>
      <c r="Y33">
        <f t="shared" ref="Y33" si="79">U33/U31</f>
        <v>0.49738329173401197</v>
      </c>
      <c r="Z33">
        <f t="shared" ref="Z33" si="80">V33/V31</f>
        <v>1.8824232591004082</v>
      </c>
      <c r="AA33">
        <f t="shared" ref="AA33" si="81">W33/W31</f>
        <v>3.95071998363724</v>
      </c>
      <c r="AB33" s="3">
        <f t="shared" ref="AB33" si="82">AVERAGE(X28,X33)</f>
        <v>0.90658511514952478</v>
      </c>
      <c r="AC33" s="3">
        <f t="shared" ref="AC33" si="83">AVERAGE(Y28,Y33)</f>
        <v>0.57960382081249129</v>
      </c>
      <c r="AD33" s="3">
        <f t="shared" ref="AD33" si="84">AVERAGE(Z28,Z33)</f>
        <v>1.3495221612562305</v>
      </c>
      <c r="AE33" s="3">
        <f t="shared" ref="AE33" si="85">AVERAGE(AA28,AA33)</f>
        <v>2.3330443584026708</v>
      </c>
      <c r="AF33">
        <f t="shared" ref="AF33" si="86">STDEVA(X28,X33)</f>
        <v>4.1664926471116047E-2</v>
      </c>
      <c r="AG33">
        <f t="shared" ref="AG33" si="87">STDEVA(Y28,Y33)</f>
        <v>0.11627738732827722</v>
      </c>
      <c r="AH33">
        <f t="shared" ref="AH33" si="88">STDEVA(Z28,Z33)</f>
        <v>0.75363595997474764</v>
      </c>
      <c r="AI33">
        <f t="shared" ref="AI33" si="89">STDEVA(AA28,AA33)</f>
        <v>2.287738808727104</v>
      </c>
    </row>
    <row r="34" spans="1:35" x14ac:dyDescent="0.25">
      <c r="A34" t="s">
        <v>13</v>
      </c>
      <c r="B34" s="1">
        <v>41801</v>
      </c>
      <c r="C34">
        <v>0.1</v>
      </c>
      <c r="D34" s="2">
        <v>403.51885986328125</v>
      </c>
      <c r="E34">
        <v>2649.392333984375</v>
      </c>
      <c r="F34">
        <v>201.46621704101563</v>
      </c>
      <c r="G34">
        <v>223.90994262695313</v>
      </c>
      <c r="H34">
        <v>18469.521000000001</v>
      </c>
      <c r="J34">
        <f t="shared" si="0"/>
        <v>2.6058638378019263</v>
      </c>
      <c r="K34">
        <f t="shared" si="1"/>
        <v>3.4231462753481581</v>
      </c>
      <c r="L34">
        <f t="shared" si="2"/>
        <v>2.304202231704322</v>
      </c>
      <c r="M34">
        <f t="shared" si="3"/>
        <v>2.350073378671258</v>
      </c>
      <c r="N34">
        <f t="shared" si="4"/>
        <v>4.266455632324142</v>
      </c>
      <c r="P34">
        <f t="shared" si="5"/>
        <v>2.1847824849560594E-2</v>
      </c>
      <c r="Q34">
        <f t="shared" si="6"/>
        <v>0.1434467268525467</v>
      </c>
      <c r="R34">
        <f t="shared" si="7"/>
        <v>1.0908036924239433E-2</v>
      </c>
      <c r="S34">
        <f t="shared" si="8"/>
        <v>1.2123213299735987E-2</v>
      </c>
    </row>
    <row r="35" spans="1:35" x14ac:dyDescent="0.25">
      <c r="A35" t="s">
        <v>14</v>
      </c>
      <c r="B35" s="1">
        <v>41801</v>
      </c>
      <c r="C35">
        <v>0.1</v>
      </c>
      <c r="D35" s="2">
        <v>160.79434204101563</v>
      </c>
      <c r="E35">
        <v>1517.259521484375</v>
      </c>
      <c r="F35">
        <v>97.238113403320313</v>
      </c>
      <c r="G35">
        <v>117.96021270751953</v>
      </c>
      <c r="H35">
        <v>15402.495000000001</v>
      </c>
      <c r="J35">
        <f t="shared" si="0"/>
        <v>2.2062707629224012</v>
      </c>
      <c r="K35">
        <f t="shared" si="1"/>
        <v>3.1810598715638219</v>
      </c>
      <c r="L35">
        <f t="shared" si="2"/>
        <v>1.9878365241483051</v>
      </c>
      <c r="M35">
        <f t="shared" si="3"/>
        <v>2.0717355470064027</v>
      </c>
      <c r="N35">
        <f t="shared" si="4"/>
        <v>4.1875910764836091</v>
      </c>
      <c r="P35">
        <f t="shared" si="5"/>
        <v>1.0439499707093923E-2</v>
      </c>
      <c r="Q35">
        <f t="shared" si="6"/>
        <v>9.8507386075072575E-2</v>
      </c>
      <c r="R35">
        <f t="shared" si="7"/>
        <v>6.3131403972746178E-3</v>
      </c>
      <c r="S35">
        <f t="shared" si="8"/>
        <v>7.6585132933021261E-3</v>
      </c>
    </row>
    <row r="36" spans="1:35" x14ac:dyDescent="0.25">
      <c r="A36" t="s">
        <v>15</v>
      </c>
      <c r="B36" s="1">
        <v>41801</v>
      </c>
      <c r="C36">
        <v>0.1</v>
      </c>
      <c r="D36" s="2">
        <v>166.54609680175781</v>
      </c>
      <c r="E36">
        <v>919.97845458984375</v>
      </c>
      <c r="F36">
        <v>23.052379608154297</v>
      </c>
      <c r="G36">
        <v>207.57316589355469</v>
      </c>
      <c r="H36">
        <v>28679.085999999999</v>
      </c>
      <c r="J36">
        <f t="shared" ref="J36:J53" si="90">LOG10(D36)</f>
        <v>2.2215344589586161</v>
      </c>
      <c r="K36">
        <f t="shared" ref="K36:K53" si="91">LOG10(E36)</f>
        <v>2.9637776565169585</v>
      </c>
      <c r="L36">
        <f t="shared" ref="L36:L53" si="92">LOG10(F36)</f>
        <v>1.3627157625824611</v>
      </c>
      <c r="M36">
        <f t="shared" ref="M36:M53" si="93">LOG10(G36)</f>
        <v>2.3171712092072236</v>
      </c>
      <c r="N36">
        <f t="shared" ref="N36:N53" si="94">LOG10(H36)</f>
        <v>4.4575653062885907</v>
      </c>
      <c r="P36">
        <f t="shared" si="5"/>
        <v>5.8072316810151414E-3</v>
      </c>
      <c r="Q36">
        <f t="shared" si="6"/>
        <v>3.2078374275590363E-2</v>
      </c>
      <c r="R36">
        <f t="shared" si="7"/>
        <v>8.0380454273034708E-4</v>
      </c>
      <c r="S36">
        <f t="shared" si="8"/>
        <v>7.237788745901968E-3</v>
      </c>
      <c r="T36">
        <f t="shared" ref="T36" si="95">P36/P35</f>
        <v>0.55627490243320477</v>
      </c>
      <c r="U36">
        <f t="shared" ref="U36" si="96">Q36/Q35</f>
        <v>0.3256443557556527</v>
      </c>
      <c r="V36">
        <f t="shared" ref="V36" si="97">R36/R35</f>
        <v>0.12732245636060135</v>
      </c>
      <c r="W36">
        <f t="shared" ref="W36" si="98">S36/S35</f>
        <v>0.94506446208455241</v>
      </c>
    </row>
    <row r="37" spans="1:35" x14ac:dyDescent="0.25">
      <c r="A37" t="s">
        <v>16</v>
      </c>
      <c r="B37" s="1">
        <v>41801</v>
      </c>
      <c r="C37">
        <v>0.1</v>
      </c>
      <c r="D37" s="2">
        <v>507.78189086914063</v>
      </c>
      <c r="E37">
        <v>1972.0986328125</v>
      </c>
      <c r="F37">
        <v>127.23911285400391</v>
      </c>
      <c r="G37">
        <v>249.23883056640625</v>
      </c>
      <c r="H37">
        <v>14983.751</v>
      </c>
      <c r="J37">
        <f t="shared" si="90"/>
        <v>2.7056772084797225</v>
      </c>
      <c r="K37">
        <f t="shared" si="91"/>
        <v>3.2949286320123883</v>
      </c>
      <c r="L37">
        <f t="shared" si="92"/>
        <v>2.1046206324256285</v>
      </c>
      <c r="M37">
        <f t="shared" si="93"/>
        <v>2.3966157048690815</v>
      </c>
      <c r="N37">
        <f t="shared" si="94"/>
        <v>4.1756205473206967</v>
      </c>
      <c r="P37">
        <f t="shared" si="5"/>
        <v>3.388883670511747E-2</v>
      </c>
      <c r="Q37">
        <f t="shared" si="6"/>
        <v>0.13161581721509522</v>
      </c>
      <c r="R37">
        <f t="shared" si="7"/>
        <v>8.4918064144287979E-3</v>
      </c>
      <c r="S37">
        <f t="shared" si="8"/>
        <v>1.6633941031615265E-2</v>
      </c>
    </row>
    <row r="38" spans="1:35" x14ac:dyDescent="0.25">
      <c r="A38" t="s">
        <v>17</v>
      </c>
      <c r="B38" s="1">
        <v>41801</v>
      </c>
      <c r="C38">
        <v>0.1</v>
      </c>
      <c r="D38" s="2">
        <v>444.36392211914063</v>
      </c>
      <c r="E38">
        <v>808.9215087890625</v>
      </c>
      <c r="F38">
        <v>43.566379547119141</v>
      </c>
      <c r="G38">
        <v>146.85220336914063</v>
      </c>
      <c r="H38">
        <v>17120.998</v>
      </c>
      <c r="J38">
        <f t="shared" si="90"/>
        <v>2.6477387913565482</v>
      </c>
      <c r="K38">
        <f t="shared" si="91"/>
        <v>2.9079063832271532</v>
      </c>
      <c r="L38">
        <f t="shared" si="92"/>
        <v>1.6391514706991521</v>
      </c>
      <c r="M38">
        <f t="shared" si="93"/>
        <v>2.1668804670582102</v>
      </c>
      <c r="N38">
        <f t="shared" si="94"/>
        <v>4.2335290765362439</v>
      </c>
      <c r="P38">
        <f t="shared" si="5"/>
        <v>2.5954323580853211E-2</v>
      </c>
      <c r="Q38">
        <f t="shared" si="6"/>
        <v>4.7247333875575621E-2</v>
      </c>
      <c r="R38">
        <f t="shared" si="7"/>
        <v>2.5446168235706318E-3</v>
      </c>
      <c r="S38">
        <f t="shared" si="8"/>
        <v>8.5773156079534986E-3</v>
      </c>
      <c r="T38">
        <f t="shared" ref="T38" si="99">P38/P37</f>
        <v>0.76586646531109492</v>
      </c>
      <c r="U38">
        <f t="shared" ref="U38" si="100">Q38/Q37</f>
        <v>0.35897914760777516</v>
      </c>
      <c r="V38">
        <f t="shared" ref="V38" si="101">R38/R37</f>
        <v>0.29965553845492315</v>
      </c>
      <c r="W38">
        <f t="shared" ref="W38" si="102">S38/S37</f>
        <v>0.5156514377230893</v>
      </c>
      <c r="X38">
        <f t="shared" ref="X38" si="103">T38/T36</f>
        <v>1.3767769531954699</v>
      </c>
      <c r="Y38">
        <f t="shared" ref="Y38" si="104">U38/U36</f>
        <v>1.1023656368149528</v>
      </c>
      <c r="Z38">
        <f t="shared" ref="Z38" si="105">V38/V36</f>
        <v>2.353516787378354</v>
      </c>
      <c r="AA38">
        <f t="shared" ref="AA38" si="106">W38/W36</f>
        <v>0.54562567783546101</v>
      </c>
    </row>
    <row r="39" spans="1:35" x14ac:dyDescent="0.25">
      <c r="A39" t="s">
        <v>18</v>
      </c>
      <c r="B39" s="1">
        <v>41801</v>
      </c>
      <c r="C39">
        <v>0.1</v>
      </c>
      <c r="D39" s="2">
        <v>127.91085815429688</v>
      </c>
      <c r="E39">
        <v>1161.922119140625</v>
      </c>
      <c r="F39">
        <v>149.39460754394531</v>
      </c>
      <c r="G39">
        <v>211.67584228515625</v>
      </c>
      <c r="H39">
        <v>21005.469000000001</v>
      </c>
      <c r="J39">
        <f t="shared" si="90"/>
        <v>2.1069074126282832</v>
      </c>
      <c r="K39">
        <f t="shared" si="91"/>
        <v>3.0651770193099126</v>
      </c>
      <c r="L39">
        <f t="shared" si="92"/>
        <v>2.1743349217352428</v>
      </c>
      <c r="M39">
        <f t="shared" si="93"/>
        <v>2.3256712965602282</v>
      </c>
      <c r="N39">
        <f t="shared" si="94"/>
        <v>4.3223323827003908</v>
      </c>
      <c r="P39">
        <f t="shared" si="5"/>
        <v>6.089407389775342E-3</v>
      </c>
      <c r="Q39">
        <f t="shared" si="6"/>
        <v>5.5315219057504736E-2</v>
      </c>
      <c r="R39">
        <f t="shared" si="7"/>
        <v>7.1121767166419997E-3</v>
      </c>
      <c r="S39">
        <f t="shared" si="8"/>
        <v>1.0077177628605018E-2</v>
      </c>
    </row>
    <row r="40" spans="1:35" x14ac:dyDescent="0.25">
      <c r="A40" t="s">
        <v>19</v>
      </c>
      <c r="B40" s="1">
        <v>41801</v>
      </c>
      <c r="C40">
        <v>0.1</v>
      </c>
      <c r="D40" s="2">
        <v>245.213623046875</v>
      </c>
      <c r="E40">
        <v>1463.195556640625</v>
      </c>
      <c r="F40">
        <v>132.62052917480469</v>
      </c>
      <c r="G40">
        <v>259.50045776367188</v>
      </c>
      <c r="H40">
        <v>16359.909</v>
      </c>
      <c r="J40">
        <f t="shared" si="90"/>
        <v>2.3895445941079427</v>
      </c>
      <c r="K40">
        <f t="shared" si="91"/>
        <v>3.1653023736265156</v>
      </c>
      <c r="L40">
        <f t="shared" si="92"/>
        <v>2.1226107564763002</v>
      </c>
      <c r="M40">
        <f t="shared" si="93"/>
        <v>2.4141381282887595</v>
      </c>
      <c r="N40">
        <f t="shared" si="94"/>
        <v>4.2137808836318955</v>
      </c>
      <c r="P40">
        <f t="shared" si="5"/>
        <v>1.4988691138005413E-2</v>
      </c>
      <c r="Q40">
        <f t="shared" si="6"/>
        <v>8.9437878697285242E-2</v>
      </c>
      <c r="R40">
        <f t="shared" si="7"/>
        <v>8.1064344046659857E-3</v>
      </c>
      <c r="S40">
        <f t="shared" si="8"/>
        <v>1.5861974401182297E-2</v>
      </c>
    </row>
    <row r="41" spans="1:35" x14ac:dyDescent="0.25">
      <c r="A41" t="s">
        <v>20</v>
      </c>
      <c r="B41" s="1">
        <v>41801</v>
      </c>
      <c r="C41">
        <v>0.1</v>
      </c>
      <c r="D41" s="2">
        <v>772.6148681640625</v>
      </c>
      <c r="E41">
        <v>1380.6365966796875</v>
      </c>
      <c r="F41">
        <v>41.337146759033203</v>
      </c>
      <c r="G41">
        <v>221.28280639648438</v>
      </c>
      <c r="H41">
        <v>32504.953000000001</v>
      </c>
      <c r="J41">
        <f t="shared" si="90"/>
        <v>2.8879630614317335</v>
      </c>
      <c r="K41">
        <f t="shared" si="91"/>
        <v>3.1400793810944383</v>
      </c>
      <c r="L41">
        <f t="shared" si="92"/>
        <v>1.6163404967331743</v>
      </c>
      <c r="M41">
        <f t="shared" si="93"/>
        <v>2.3449476706953623</v>
      </c>
      <c r="N41">
        <f t="shared" si="94"/>
        <v>4.5119495424150191</v>
      </c>
      <c r="P41">
        <f t="shared" si="5"/>
        <v>2.3769142756922691E-2</v>
      </c>
      <c r="Q41">
        <f t="shared" si="6"/>
        <v>4.2474652914578512E-2</v>
      </c>
      <c r="R41">
        <f t="shared" si="7"/>
        <v>1.271718398086384E-3</v>
      </c>
      <c r="S41">
        <f t="shared" si="8"/>
        <v>6.8076642472451616E-3</v>
      </c>
      <c r="T41">
        <f t="shared" ref="T41" si="107">P41/P40</f>
        <v>1.5858050938586301</v>
      </c>
      <c r="U41">
        <f t="shared" ref="U41" si="108">Q41/Q40</f>
        <v>0.47490675688250383</v>
      </c>
      <c r="V41">
        <f t="shared" ref="V41" si="109">R41/R40</f>
        <v>0.15687765231954448</v>
      </c>
      <c r="W41">
        <f t="shared" ref="W41" si="110">S41/S40</f>
        <v>0.42918139161400626</v>
      </c>
    </row>
    <row r="42" spans="1:35" x14ac:dyDescent="0.25">
      <c r="A42" t="s">
        <v>21</v>
      </c>
      <c r="B42" s="1">
        <v>41801</v>
      </c>
      <c r="C42">
        <v>0.1</v>
      </c>
      <c r="D42" s="2">
        <v>315.30477905273438</v>
      </c>
      <c r="E42">
        <v>1894.526611328125</v>
      </c>
      <c r="F42">
        <v>151.61167907714844</v>
      </c>
      <c r="G42">
        <v>333.20477294921875</v>
      </c>
      <c r="H42">
        <v>12773.064</v>
      </c>
      <c r="J42">
        <f t="shared" si="90"/>
        <v>2.4987305533692239</v>
      </c>
      <c r="K42">
        <f t="shared" si="91"/>
        <v>3.277500709939221</v>
      </c>
      <c r="L42">
        <f t="shared" si="92"/>
        <v>2.1807326575189432</v>
      </c>
      <c r="M42">
        <f t="shared" si="93"/>
        <v>2.5227112137751515</v>
      </c>
      <c r="N42">
        <f t="shared" si="94"/>
        <v>4.1062950882327476</v>
      </c>
      <c r="P42">
        <f t="shared" si="5"/>
        <v>2.4685132639493106E-2</v>
      </c>
      <c r="Q42">
        <f t="shared" si="6"/>
        <v>0.14832201665380562</v>
      </c>
      <c r="R42">
        <f t="shared" si="7"/>
        <v>1.1869640602845835E-2</v>
      </c>
      <c r="S42">
        <f t="shared" si="8"/>
        <v>2.6086518704456406E-2</v>
      </c>
    </row>
    <row r="43" spans="1:35" x14ac:dyDescent="0.25">
      <c r="A43" t="s">
        <v>22</v>
      </c>
      <c r="B43" s="1">
        <v>41801</v>
      </c>
      <c r="C43">
        <v>0.1</v>
      </c>
      <c r="D43" s="2">
        <v>259.1650390625</v>
      </c>
      <c r="E43">
        <v>862.9036865234375</v>
      </c>
      <c r="F43">
        <v>44.771755218505859</v>
      </c>
      <c r="G43">
        <v>239.03909301757813</v>
      </c>
      <c r="H43">
        <v>20988.018</v>
      </c>
      <c r="J43">
        <f t="shared" si="90"/>
        <v>2.4135764155384618</v>
      </c>
      <c r="K43">
        <f t="shared" si="91"/>
        <v>2.9359623243992559</v>
      </c>
      <c r="L43">
        <f t="shared" si="92"/>
        <v>1.6510041206682184</v>
      </c>
      <c r="M43">
        <f t="shared" si="93"/>
        <v>2.378468932301435</v>
      </c>
      <c r="N43">
        <f t="shared" si="94"/>
        <v>4.3219714279913921</v>
      </c>
      <c r="P43">
        <f t="shared" si="5"/>
        <v>1.2348237888041643E-2</v>
      </c>
      <c r="Q43">
        <f t="shared" si="6"/>
        <v>4.1114110275845842E-2</v>
      </c>
      <c r="R43">
        <f t="shared" si="7"/>
        <v>2.1332054898421499E-3</v>
      </c>
      <c r="S43">
        <f t="shared" si="8"/>
        <v>1.1389312369447088E-2</v>
      </c>
      <c r="T43">
        <f t="shared" ref="T43" si="111">P43/P42</f>
        <v>0.50022975644400702</v>
      </c>
      <c r="U43">
        <f t="shared" ref="U43" si="112">Q43/Q42</f>
        <v>0.27719492495715703</v>
      </c>
      <c r="V43">
        <f t="shared" ref="V43" si="113">R43/R42</f>
        <v>0.1797194676080334</v>
      </c>
      <c r="W43">
        <f t="shared" ref="W43" si="114">S43/S42</f>
        <v>0.43659763491176123</v>
      </c>
      <c r="X43">
        <f t="shared" ref="X43" si="115">T43/T41</f>
        <v>0.31544214253142072</v>
      </c>
      <c r="Y43">
        <f t="shared" ref="Y43" si="116">U43/U41</f>
        <v>0.58368284076812482</v>
      </c>
      <c r="Z43">
        <f t="shared" ref="Z43" si="117">V43/V41</f>
        <v>1.1456027353211684</v>
      </c>
      <c r="AA43">
        <f t="shared" ref="AA43" si="118">W43/W41</f>
        <v>1.0172799740218581</v>
      </c>
      <c r="AB43" s="3">
        <f t="shared" ref="AB43" si="119">AVERAGE(X38,X43)</f>
        <v>0.84610954786344528</v>
      </c>
      <c r="AC43" s="3">
        <f t="shared" ref="AC43" si="120">AVERAGE(Y38,Y43)</f>
        <v>0.84302423879153876</v>
      </c>
      <c r="AD43" s="3">
        <f t="shared" ref="AD43" si="121">AVERAGE(Z38,Z43)</f>
        <v>1.7495597613497611</v>
      </c>
      <c r="AE43" s="3">
        <f t="shared" ref="AE43" si="122">AVERAGE(AA38,AA43)</f>
        <v>0.7814528259286595</v>
      </c>
      <c r="AF43">
        <f t="shared" ref="AF43" si="123">STDEVA(X38,X43)</f>
        <v>0.75047704172988983</v>
      </c>
      <c r="AG43">
        <f t="shared" ref="AG43" si="124">STDEVA(Y38,Y43)</f>
        <v>0.36676412236951156</v>
      </c>
      <c r="AH43">
        <f t="shared" ref="AH43" si="125">STDEVA(Z38,Z43)</f>
        <v>0.85412421730015675</v>
      </c>
      <c r="AI43">
        <f t="shared" ref="AI43" si="126">STDEVA(AA38,AA43)</f>
        <v>0.33350995120916999</v>
      </c>
    </row>
    <row r="44" spans="1:35" x14ac:dyDescent="0.25">
      <c r="A44" t="s">
        <v>13</v>
      </c>
      <c r="B44" s="1">
        <v>41802</v>
      </c>
      <c r="C44">
        <v>0.03</v>
      </c>
      <c r="D44" s="2">
        <v>440.52847290039063</v>
      </c>
      <c r="E44">
        <v>2250.998291015625</v>
      </c>
      <c r="F44">
        <v>177.88497924804688</v>
      </c>
      <c r="G44">
        <v>136.262451171875</v>
      </c>
      <c r="H44">
        <v>14728.096</v>
      </c>
      <c r="J44">
        <f t="shared" si="90"/>
        <v>2.6439739836309224</v>
      </c>
      <c r="K44">
        <f t="shared" si="91"/>
        <v>3.3523751652791671</v>
      </c>
      <c r="L44">
        <f t="shared" si="92"/>
        <v>2.2501392774537878</v>
      </c>
      <c r="M44">
        <f t="shared" si="93"/>
        <v>2.1343761970270156</v>
      </c>
      <c r="N44">
        <f t="shared" si="94"/>
        <v>4.1681466063035622</v>
      </c>
      <c r="P44">
        <f t="shared" si="5"/>
        <v>2.9910755124110452E-2</v>
      </c>
      <c r="Q44">
        <f t="shared" si="6"/>
        <v>0.15283701919213624</v>
      </c>
      <c r="R44">
        <f t="shared" si="7"/>
        <v>1.2077934530576585E-2</v>
      </c>
      <c r="S44">
        <f t="shared" si="8"/>
        <v>9.251871468781505E-3</v>
      </c>
    </row>
    <row r="45" spans="1:35" x14ac:dyDescent="0.25">
      <c r="A45" t="s">
        <v>14</v>
      </c>
      <c r="B45" s="1">
        <v>41802</v>
      </c>
      <c r="C45">
        <v>0.03</v>
      </c>
      <c r="D45" s="2">
        <v>103.16741180419922</v>
      </c>
      <c r="E45">
        <v>465.69281005859375</v>
      </c>
      <c r="F45">
        <v>59.860755920410156</v>
      </c>
      <c r="G45">
        <v>53.286151885986328</v>
      </c>
      <c r="H45">
        <v>15171.444</v>
      </c>
      <c r="J45">
        <f t="shared" si="90"/>
        <v>2.0135425353855858</v>
      </c>
      <c r="K45">
        <f t="shared" si="91"/>
        <v>2.6680995328092982</v>
      </c>
      <c r="L45">
        <f t="shared" si="92"/>
        <v>1.7771421968006986</v>
      </c>
      <c r="M45">
        <f t="shared" si="93"/>
        <v>1.7266143583526652</v>
      </c>
      <c r="N45">
        <f t="shared" si="94"/>
        <v>4.1810269183863742</v>
      </c>
      <c r="P45">
        <f t="shared" si="5"/>
        <v>6.8001049738046831E-3</v>
      </c>
      <c r="Q45">
        <f t="shared" si="6"/>
        <v>3.0695351744935668E-2</v>
      </c>
      <c r="R45">
        <f t="shared" si="7"/>
        <v>3.9456202007145894E-3</v>
      </c>
      <c r="S45">
        <f t="shared" si="8"/>
        <v>3.5122663265267518E-3</v>
      </c>
    </row>
    <row r="46" spans="1:35" x14ac:dyDescent="0.25">
      <c r="A46" t="s">
        <v>15</v>
      </c>
      <c r="B46" s="1">
        <v>41802</v>
      </c>
      <c r="C46">
        <v>0.03</v>
      </c>
      <c r="D46" s="2">
        <v>588.49114990234375</v>
      </c>
      <c r="E46">
        <v>772.71527099609375</v>
      </c>
      <c r="F46">
        <v>16.828226089477539</v>
      </c>
      <c r="G46">
        <v>205.23109436035156</v>
      </c>
      <c r="H46">
        <v>24136.31</v>
      </c>
      <c r="J46">
        <f t="shared" si="90"/>
        <v>2.7697399360367565</v>
      </c>
      <c r="K46">
        <f t="shared" si="91"/>
        <v>2.8880194951928764</v>
      </c>
      <c r="L46">
        <f t="shared" si="92"/>
        <v>1.2260383381888449</v>
      </c>
      <c r="M46">
        <f t="shared" si="93"/>
        <v>2.3122431609527916</v>
      </c>
      <c r="N46">
        <f t="shared" si="94"/>
        <v>4.3826708751593415</v>
      </c>
      <c r="P46">
        <f t="shared" si="5"/>
        <v>2.4381985063265416E-2</v>
      </c>
      <c r="Q46">
        <f t="shared" si="6"/>
        <v>3.2014639810148848E-2</v>
      </c>
      <c r="R46">
        <f t="shared" si="7"/>
        <v>6.9721618961131749E-4</v>
      </c>
      <c r="S46">
        <f t="shared" si="8"/>
        <v>8.50300208939774E-3</v>
      </c>
      <c r="T46">
        <f t="shared" ref="T46" si="127">P46/P45</f>
        <v>3.585530687715782</v>
      </c>
      <c r="U46">
        <f t="shared" ref="U46" si="128">Q46/Q45</f>
        <v>1.0429800601790089</v>
      </c>
      <c r="V46">
        <f t="shared" ref="V46" si="129">R46/R45</f>
        <v>0.1767063615208187</v>
      </c>
      <c r="W46">
        <f t="shared" ref="W46" si="130">S46/S45</f>
        <v>2.4209445693733258</v>
      </c>
    </row>
    <row r="47" spans="1:35" x14ac:dyDescent="0.25">
      <c r="A47" t="s">
        <v>16</v>
      </c>
      <c r="B47" s="1">
        <v>41802</v>
      </c>
      <c r="C47">
        <v>0.03</v>
      </c>
      <c r="D47" s="2">
        <v>309.27508544921875</v>
      </c>
      <c r="E47">
        <v>944.46868896484375</v>
      </c>
      <c r="F47">
        <v>98.211494445800781</v>
      </c>
      <c r="G47">
        <v>70.918502807617188</v>
      </c>
      <c r="H47">
        <v>14179.655000000001</v>
      </c>
      <c r="J47">
        <f t="shared" si="90"/>
        <v>2.4903449355617302</v>
      </c>
      <c r="K47">
        <f t="shared" si="91"/>
        <v>2.9751875647616188</v>
      </c>
      <c r="L47">
        <f t="shared" si="92"/>
        <v>1.9921623195817344</v>
      </c>
      <c r="M47">
        <f t="shared" si="93"/>
        <v>1.850759558439685</v>
      </c>
      <c r="N47">
        <f t="shared" si="94"/>
        <v>4.1516656643153844</v>
      </c>
      <c r="P47">
        <f t="shared" si="5"/>
        <v>2.1811185494232315E-2</v>
      </c>
      <c r="Q47">
        <f t="shared" si="6"/>
        <v>6.660731089471808E-2</v>
      </c>
      <c r="R47">
        <f t="shared" si="7"/>
        <v>6.9262259516046599E-3</v>
      </c>
      <c r="S47">
        <f t="shared" si="8"/>
        <v>5.0014265373605482E-3</v>
      </c>
    </row>
    <row r="48" spans="1:35" x14ac:dyDescent="0.25">
      <c r="A48" t="s">
        <v>17</v>
      </c>
      <c r="B48" s="1">
        <v>41802</v>
      </c>
      <c r="C48">
        <v>0.03</v>
      </c>
      <c r="D48" s="2">
        <v>758.6790771484375</v>
      </c>
      <c r="E48">
        <v>967.60211181640625</v>
      </c>
      <c r="F48">
        <v>42.614799499511719</v>
      </c>
      <c r="G48">
        <v>246.85331726074219</v>
      </c>
      <c r="H48">
        <v>11234.464</v>
      </c>
      <c r="J48">
        <f t="shared" si="90"/>
        <v>2.8800581072560081</v>
      </c>
      <c r="K48">
        <f t="shared" si="91"/>
        <v>2.9856968075497132</v>
      </c>
      <c r="L48">
        <f t="shared" si="92"/>
        <v>1.62956044944973</v>
      </c>
      <c r="M48">
        <f t="shared" si="93"/>
        <v>2.3924389677247024</v>
      </c>
      <c r="N48">
        <f t="shared" si="94"/>
        <v>4.0505523569157829</v>
      </c>
      <c r="P48">
        <f t="shared" si="5"/>
        <v>6.7531399553057231E-2</v>
      </c>
      <c r="Q48">
        <f t="shared" si="6"/>
        <v>8.6128017484092365E-2</v>
      </c>
      <c r="R48">
        <f t="shared" si="7"/>
        <v>3.7932205309938881E-3</v>
      </c>
      <c r="S48">
        <f t="shared" si="8"/>
        <v>2.197286112276849E-2</v>
      </c>
      <c r="T48">
        <f t="shared" ref="T48" si="131">P48/P47</f>
        <v>3.0961819829057449</v>
      </c>
      <c r="U48">
        <f t="shared" ref="U48" si="132">Q48/Q47</f>
        <v>1.2930715311451233</v>
      </c>
      <c r="V48">
        <f t="shared" ref="V48" si="133">R48/R47</f>
        <v>0.54766052356624018</v>
      </c>
      <c r="W48">
        <f t="shared" ref="W48" si="134">S48/S47</f>
        <v>4.393318777879009</v>
      </c>
      <c r="X48">
        <f t="shared" ref="X48" si="135">T48/T46</f>
        <v>0.86352126158435305</v>
      </c>
      <c r="Y48">
        <f t="shared" ref="Y48" si="136">U48/U46</f>
        <v>1.2397854767455387</v>
      </c>
      <c r="Z48">
        <f t="shared" ref="Z48" si="137">V48/V46</f>
        <v>3.0992688596653464</v>
      </c>
      <c r="AA48">
        <f t="shared" ref="AA48" si="138">W48/W46</f>
        <v>1.8147126677155778</v>
      </c>
    </row>
    <row r="49" spans="1:35" x14ac:dyDescent="0.25">
      <c r="A49" t="s">
        <v>18</v>
      </c>
      <c r="B49" s="1">
        <v>41802</v>
      </c>
      <c r="C49">
        <v>0.03</v>
      </c>
      <c r="D49" s="2">
        <v>106.21527099609375</v>
      </c>
      <c r="E49">
        <v>896.5035400390625</v>
      </c>
      <c r="F49">
        <v>63.799144744873047</v>
      </c>
      <c r="G49">
        <v>23.808605194091797</v>
      </c>
      <c r="H49">
        <v>13811.691000000001</v>
      </c>
      <c r="J49">
        <f t="shared" si="90"/>
        <v>2.0261869614964043</v>
      </c>
      <c r="K49">
        <f t="shared" si="91"/>
        <v>2.9525520088077335</v>
      </c>
      <c r="L49">
        <f t="shared" si="92"/>
        <v>1.8048148568548323</v>
      </c>
      <c r="M49">
        <f t="shared" si="93"/>
        <v>1.376733953395104</v>
      </c>
      <c r="N49">
        <f t="shared" si="94"/>
        <v>4.1402468535974828</v>
      </c>
      <c r="P49">
        <f t="shared" si="5"/>
        <v>7.6902437939057383E-3</v>
      </c>
      <c r="Q49">
        <f t="shared" si="6"/>
        <v>6.4909035399000919E-2</v>
      </c>
      <c r="R49">
        <f t="shared" si="7"/>
        <v>4.6192131539051261E-3</v>
      </c>
      <c r="S49">
        <f t="shared" si="8"/>
        <v>1.7238008868060975E-3</v>
      </c>
    </row>
    <row r="50" spans="1:35" x14ac:dyDescent="0.25">
      <c r="A50" t="s">
        <v>19</v>
      </c>
      <c r="B50" s="1">
        <v>41802</v>
      </c>
      <c r="C50">
        <v>0.03</v>
      </c>
      <c r="D50" s="2">
        <v>130.07614135742188</v>
      </c>
      <c r="E50">
        <v>878.12841796875</v>
      </c>
      <c r="F50">
        <v>46.813060760498047</v>
      </c>
      <c r="G50">
        <v>120.82254028320313</v>
      </c>
      <c r="H50">
        <v>12331.050999999999</v>
      </c>
      <c r="J50">
        <f t="shared" si="90"/>
        <v>2.1141976453161466</v>
      </c>
      <c r="K50">
        <f t="shared" si="91"/>
        <v>2.9435580320074699</v>
      </c>
      <c r="L50">
        <f t="shared" si="92"/>
        <v>1.6703670373662407</v>
      </c>
      <c r="M50">
        <f t="shared" si="93"/>
        <v>2.0821479624924364</v>
      </c>
      <c r="N50">
        <f t="shared" si="94"/>
        <v>4.0910000939556772</v>
      </c>
      <c r="P50">
        <f t="shared" si="5"/>
        <v>1.0548666237567412E-2</v>
      </c>
      <c r="Q50">
        <f t="shared" si="6"/>
        <v>7.121277967050417E-2</v>
      </c>
      <c r="R50">
        <f t="shared" si="7"/>
        <v>3.7963561062636145E-3</v>
      </c>
      <c r="S50">
        <f t="shared" si="8"/>
        <v>9.7982353883057597E-3</v>
      </c>
    </row>
    <row r="51" spans="1:35" x14ac:dyDescent="0.25">
      <c r="A51" t="s">
        <v>20</v>
      </c>
      <c r="B51" s="1">
        <v>41802</v>
      </c>
      <c r="C51">
        <v>0.03</v>
      </c>
      <c r="D51" s="2">
        <v>325.55990600585938</v>
      </c>
      <c r="E51">
        <v>668.3865966796875</v>
      </c>
      <c r="F51">
        <v>17.812007904052734</v>
      </c>
      <c r="G51">
        <v>200.63679504394531</v>
      </c>
      <c r="H51">
        <v>30297.127</v>
      </c>
      <c r="J51">
        <f t="shared" si="90"/>
        <v>2.512630914421758</v>
      </c>
      <c r="K51">
        <f t="shared" si="91"/>
        <v>2.8250277322949393</v>
      </c>
      <c r="L51">
        <f t="shared" si="92"/>
        <v>1.2507128791767761</v>
      </c>
      <c r="M51">
        <f t="shared" si="93"/>
        <v>2.3024105818208467</v>
      </c>
      <c r="N51">
        <f t="shared" si="94"/>
        <v>4.4814014474064603</v>
      </c>
      <c r="P51">
        <f t="shared" si="5"/>
        <v>1.0745570231984683E-2</v>
      </c>
      <c r="Q51">
        <f t="shared" si="6"/>
        <v>2.206105538256771E-2</v>
      </c>
      <c r="R51">
        <f t="shared" si="7"/>
        <v>5.8791079114705279E-4</v>
      </c>
      <c r="S51">
        <f t="shared" si="8"/>
        <v>6.6223043209326518E-3</v>
      </c>
      <c r="T51">
        <f t="shared" ref="T51" si="139">P51/P50</f>
        <v>1.0186662455691344</v>
      </c>
      <c r="U51">
        <f t="shared" ref="U51" si="140">Q51/Q50</f>
        <v>0.30979067921014242</v>
      </c>
      <c r="V51">
        <f t="shared" ref="V51" si="141">R51/R50</f>
        <v>0.15486186613975905</v>
      </c>
      <c r="W51">
        <f t="shared" ref="W51" si="142">S51/S50</f>
        <v>0.67586703712348073</v>
      </c>
    </row>
    <row r="52" spans="1:35" x14ac:dyDescent="0.25">
      <c r="A52" t="s">
        <v>21</v>
      </c>
      <c r="B52" s="1">
        <v>41802</v>
      </c>
      <c r="C52">
        <v>0.03</v>
      </c>
      <c r="D52" s="2">
        <v>345.76815795898438</v>
      </c>
      <c r="E52">
        <v>2040.23974609375</v>
      </c>
      <c r="F52">
        <v>114.88005828857422</v>
      </c>
      <c r="G52">
        <v>116.39082336425781</v>
      </c>
      <c r="H52">
        <v>9876.4040000000005</v>
      </c>
      <c r="J52">
        <f t="shared" si="90"/>
        <v>2.5387849962848117</v>
      </c>
      <c r="K52">
        <f t="shared" si="91"/>
        <v>3.3096812038414885</v>
      </c>
      <c r="L52">
        <f t="shared" si="92"/>
        <v>2.0602446472533757</v>
      </c>
      <c r="M52">
        <f t="shared" si="93"/>
        <v>2.0659187404567332</v>
      </c>
      <c r="N52">
        <f t="shared" si="94"/>
        <v>3.9945988466894304</v>
      </c>
      <c r="P52">
        <f t="shared" si="5"/>
        <v>3.5009519452523848E-2</v>
      </c>
      <c r="Q52">
        <f t="shared" si="6"/>
        <v>0.2065771859974288</v>
      </c>
      <c r="R52">
        <f t="shared" si="7"/>
        <v>1.1631769851514196E-2</v>
      </c>
      <c r="S52">
        <f t="shared" si="8"/>
        <v>1.1784736971498717E-2</v>
      </c>
    </row>
    <row r="53" spans="1:35" x14ac:dyDescent="0.25">
      <c r="A53" t="s">
        <v>22</v>
      </c>
      <c r="B53" s="1">
        <v>41802</v>
      </c>
      <c r="C53">
        <v>0.03</v>
      </c>
      <c r="D53" s="2">
        <v>310.80911254882813</v>
      </c>
      <c r="E53">
        <v>1101.708984375</v>
      </c>
      <c r="F53">
        <v>18.058361053466797</v>
      </c>
      <c r="G53">
        <v>288.60739135742188</v>
      </c>
      <c r="H53">
        <v>19823.47</v>
      </c>
      <c r="J53">
        <f t="shared" si="90"/>
        <v>2.4924937433066647</v>
      </c>
      <c r="K53">
        <f t="shared" si="91"/>
        <v>3.0420668910937483</v>
      </c>
      <c r="L53">
        <f t="shared" si="92"/>
        <v>1.2566783319279435</v>
      </c>
      <c r="M53">
        <f t="shared" si="93"/>
        <v>2.4603074493653643</v>
      </c>
      <c r="N53">
        <f t="shared" si="94"/>
        <v>4.2971796778963762</v>
      </c>
      <c r="P53">
        <f t="shared" si="5"/>
        <v>1.5678844952413888E-2</v>
      </c>
      <c r="Q53">
        <f t="shared" si="6"/>
        <v>5.5575990700669459E-2</v>
      </c>
      <c r="R53">
        <f t="shared" si="7"/>
        <v>9.1095862901231697E-4</v>
      </c>
      <c r="S53">
        <f t="shared" si="8"/>
        <v>1.455887346450555E-2</v>
      </c>
      <c r="T53">
        <f t="shared" ref="T53" si="143">P53/P52</f>
        <v>0.44784519175351306</v>
      </c>
      <c r="U53">
        <f t="shared" ref="U53" si="144">Q53/Q52</f>
        <v>0.26903256732987541</v>
      </c>
      <c r="V53">
        <f t="shared" ref="V53" si="145">R53/R52</f>
        <v>7.83164248124915E-2</v>
      </c>
      <c r="W53">
        <f t="shared" ref="W53" si="146">S53/S52</f>
        <v>1.2354007984833313</v>
      </c>
      <c r="X53">
        <f t="shared" ref="X53" si="147">T53/T51</f>
        <v>0.43963878620843033</v>
      </c>
      <c r="Y53">
        <f t="shared" ref="Y53" si="148">U53/U51</f>
        <v>0.86843338223026623</v>
      </c>
      <c r="Z53">
        <f t="shared" ref="Z53" si="149">V53/V51</f>
        <v>0.50571794570661344</v>
      </c>
      <c r="AA53">
        <f t="shared" ref="AA53" si="150">W53/W51</f>
        <v>1.8278755001002125</v>
      </c>
      <c r="AB53" s="3">
        <f t="shared" ref="AB53" si="151">AVERAGE(X48,X53)</f>
        <v>0.65158002389639169</v>
      </c>
      <c r="AC53" s="3">
        <f t="shared" ref="AC53" si="152">AVERAGE(Y48,Y53)</f>
        <v>1.0541094294879025</v>
      </c>
      <c r="AD53" s="3">
        <f t="shared" ref="AD53" si="153">AVERAGE(Z48,Z53)</f>
        <v>1.8024934026859798</v>
      </c>
      <c r="AE53" s="3">
        <f t="shared" ref="AE53" si="154">AVERAGE(AA48,AA53)</f>
        <v>1.8212940839078953</v>
      </c>
      <c r="AF53">
        <f t="shared" ref="AF53" si="155">STDEVA(X48,X53)</f>
        <v>0.29973017276445479</v>
      </c>
      <c r="AG53">
        <f t="shared" ref="AG53" si="156">STDEVA(Y48,Y53)</f>
        <v>0.26258558423957606</v>
      </c>
      <c r="AH53">
        <f t="shared" ref="AH53" si="157">STDEVA(Z48,Z53)</f>
        <v>1.8339174386127886</v>
      </c>
      <c r="AI53">
        <f t="shared" ref="AI53" si="158">STDEVA(AA48,AA53)</f>
        <v>9.3075280387970704E-3</v>
      </c>
    </row>
    <row r="54" spans="1:35" x14ac:dyDescent="0.25">
      <c r="B54" s="1"/>
      <c r="D54" t="s">
        <v>23</v>
      </c>
    </row>
    <row r="55" spans="1:35" x14ac:dyDescent="0.25">
      <c r="B55" s="1"/>
      <c r="D55" t="s">
        <v>23</v>
      </c>
    </row>
    <row r="56" spans="1:35" x14ac:dyDescent="0.25">
      <c r="B56" s="1"/>
    </row>
    <row r="57" spans="1:35" x14ac:dyDescent="0.25">
      <c r="B57" t="s">
        <v>42</v>
      </c>
    </row>
    <row r="58" spans="1:35" x14ac:dyDescent="0.25">
      <c r="B58" t="s">
        <v>39</v>
      </c>
    </row>
    <row r="59" spans="1:35" x14ac:dyDescent="0.25">
      <c r="B59" t="s">
        <v>40</v>
      </c>
    </row>
    <row r="60" spans="1:35" x14ac:dyDescent="0.25">
      <c r="B60" t="s">
        <v>3</v>
      </c>
      <c r="C60" t="s">
        <v>4</v>
      </c>
      <c r="D60" t="s">
        <v>5</v>
      </c>
      <c r="E60" t="s">
        <v>6</v>
      </c>
      <c r="F60" t="s">
        <v>7</v>
      </c>
      <c r="G60" t="s">
        <v>44</v>
      </c>
    </row>
    <row r="61" spans="1:35" x14ac:dyDescent="0.25">
      <c r="B61" t="s">
        <v>41</v>
      </c>
    </row>
    <row r="62" spans="1:35" x14ac:dyDescent="0.25">
      <c r="B62" s="1"/>
    </row>
    <row r="63" spans="1:35" x14ac:dyDescent="0.25">
      <c r="B63" s="1"/>
    </row>
    <row r="64" spans="1:35" x14ac:dyDescent="0.25">
      <c r="B64" s="1"/>
    </row>
    <row r="65" spans="2:2" x14ac:dyDescent="0.25">
      <c r="B65" s="1"/>
    </row>
    <row r="66" spans="2:2" x14ac:dyDescent="0.25">
      <c r="B66" s="1"/>
    </row>
    <row r="67" spans="2:2" x14ac:dyDescent="0.25">
      <c r="B67" s="1"/>
    </row>
    <row r="68" spans="2:2" x14ac:dyDescent="0.25">
      <c r="B68" s="1"/>
    </row>
    <row r="69" spans="2:2" x14ac:dyDescent="0.25">
      <c r="B69" s="1"/>
    </row>
    <row r="70" spans="2:2" x14ac:dyDescent="0.25">
      <c r="B70" s="1"/>
    </row>
    <row r="71" spans="2:2" x14ac:dyDescent="0.25">
      <c r="B71" s="1"/>
    </row>
    <row r="72" spans="2:2" x14ac:dyDescent="0.25">
      <c r="B72" s="1"/>
    </row>
    <row r="73" spans="2:2" x14ac:dyDescent="0.25">
      <c r="B73" s="1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73"/>
  <sheetViews>
    <sheetView workbookViewId="0">
      <pane xSplit="3" topLeftCell="Y1" activePane="topRight" state="frozen"/>
      <selection pane="topRight" activeCell="E49" sqref="E49"/>
    </sheetView>
  </sheetViews>
  <sheetFormatPr defaultRowHeight="15" x14ac:dyDescent="0.25"/>
  <cols>
    <col min="2" max="2" width="9.7109375" bestFit="1" customWidth="1"/>
    <col min="4" max="4" width="10.5703125" customWidth="1"/>
    <col min="12" max="12" width="9.5703125" customWidth="1"/>
    <col min="25" max="28" width="9.140625" style="3"/>
  </cols>
  <sheetData>
    <row r="1" spans="1:32" x14ac:dyDescent="0.25">
      <c r="J1" t="s">
        <v>0</v>
      </c>
    </row>
    <row r="2" spans="1:32" x14ac:dyDescent="0.25">
      <c r="B2" t="s">
        <v>1</v>
      </c>
      <c r="C2" t="s">
        <v>30</v>
      </c>
      <c r="D2" t="s">
        <v>3</v>
      </c>
      <c r="E2" t="s">
        <v>4</v>
      </c>
      <c r="F2" t="s">
        <v>5</v>
      </c>
      <c r="G2" t="s">
        <v>6</v>
      </c>
      <c r="H2" t="s">
        <v>7</v>
      </c>
      <c r="J2" t="s">
        <v>3</v>
      </c>
      <c r="K2" t="s">
        <v>4</v>
      </c>
      <c r="L2" t="s">
        <v>5</v>
      </c>
      <c r="M2" t="s">
        <v>6</v>
      </c>
      <c r="N2" t="s">
        <v>7</v>
      </c>
      <c r="P2" t="s">
        <v>8</v>
      </c>
      <c r="Q2" t="s">
        <v>24</v>
      </c>
      <c r="R2" t="s">
        <v>25</v>
      </c>
      <c r="S2" t="s">
        <v>26</v>
      </c>
      <c r="U2" t="s">
        <v>27</v>
      </c>
      <c r="V2" t="s">
        <v>27</v>
      </c>
      <c r="W2" t="s">
        <v>27</v>
      </c>
      <c r="X2" t="s">
        <v>27</v>
      </c>
      <c r="Y2" s="3" t="s">
        <v>28</v>
      </c>
      <c r="Z2" s="3" t="s">
        <v>28</v>
      </c>
      <c r="AA2" s="3" t="s">
        <v>28</v>
      </c>
      <c r="AB2" s="3" t="s">
        <v>28</v>
      </c>
      <c r="AC2" t="s">
        <v>29</v>
      </c>
      <c r="AD2" t="s">
        <v>29</v>
      </c>
      <c r="AE2" t="s">
        <v>29</v>
      </c>
      <c r="AF2" t="s">
        <v>29</v>
      </c>
    </row>
    <row r="3" spans="1:32" x14ac:dyDescent="0.25">
      <c r="C3" t="s">
        <v>9</v>
      </c>
      <c r="D3" t="s">
        <v>10</v>
      </c>
      <c r="E3" t="s">
        <v>10</v>
      </c>
      <c r="F3" t="s">
        <v>10</v>
      </c>
      <c r="G3" t="s">
        <v>10</v>
      </c>
      <c r="H3" t="s">
        <v>11</v>
      </c>
      <c r="J3" t="s">
        <v>10</v>
      </c>
      <c r="K3" t="s">
        <v>10</v>
      </c>
      <c r="L3" t="s">
        <v>10</v>
      </c>
      <c r="M3" t="s">
        <v>10</v>
      </c>
      <c r="N3" t="s">
        <v>11</v>
      </c>
      <c r="P3" t="s">
        <v>12</v>
      </c>
      <c r="Q3" t="s">
        <v>12</v>
      </c>
      <c r="R3" t="s">
        <v>12</v>
      </c>
      <c r="S3" t="s">
        <v>12</v>
      </c>
      <c r="U3" t="s">
        <v>3</v>
      </c>
      <c r="V3" t="s">
        <v>4</v>
      </c>
      <c r="W3" t="s">
        <v>5</v>
      </c>
      <c r="X3" t="s">
        <v>6</v>
      </c>
      <c r="Y3" s="3" t="s">
        <v>3</v>
      </c>
      <c r="Z3" s="3" t="s">
        <v>4</v>
      </c>
      <c r="AA3" s="3" t="s">
        <v>5</v>
      </c>
      <c r="AB3" s="3" t="s">
        <v>6</v>
      </c>
      <c r="AC3" t="s">
        <v>3</v>
      </c>
      <c r="AD3" t="s">
        <v>4</v>
      </c>
      <c r="AE3" t="s">
        <v>5</v>
      </c>
      <c r="AF3" t="s">
        <v>6</v>
      </c>
    </row>
    <row r="4" spans="1:32" x14ac:dyDescent="0.25">
      <c r="A4" t="s">
        <v>13</v>
      </c>
      <c r="B4" s="1">
        <v>41805</v>
      </c>
      <c r="C4">
        <v>1</v>
      </c>
      <c r="D4" s="2">
        <v>1295.7955322265625</v>
      </c>
      <c r="E4">
        <v>13671.5029296875</v>
      </c>
      <c r="F4">
        <v>1250.4993896484375</v>
      </c>
      <c r="G4">
        <v>1689.5780029296875</v>
      </c>
      <c r="H4">
        <v>32421.814453125</v>
      </c>
      <c r="J4">
        <f>LOG(D4)</f>
        <v>3.1125364782079377</v>
      </c>
      <c r="K4">
        <f t="shared" ref="K4:N4" si="0">LOG(E4)</f>
        <v>4.1358162598634856</v>
      </c>
      <c r="L4">
        <f t="shared" si="0"/>
        <v>3.0970834840934063</v>
      </c>
      <c r="M4">
        <f t="shared" si="0"/>
        <v>3.2277782466938922</v>
      </c>
      <c r="N4">
        <f t="shared" si="0"/>
        <v>4.5108373160316031</v>
      </c>
      <c r="P4">
        <f t="shared" ref="P4:P35" si="1">J4/N4</f>
        <v>0.69001301978812735</v>
      </c>
      <c r="Q4">
        <f>K4/N4</f>
        <v>0.91686220763597803</v>
      </c>
      <c r="R4">
        <f>L4/N4</f>
        <v>0.68658727130023323</v>
      </c>
      <c r="S4">
        <f>M4/N4</f>
        <v>0.71556077520736694</v>
      </c>
    </row>
    <row r="5" spans="1:32" x14ac:dyDescent="0.25">
      <c r="A5" t="s">
        <v>14</v>
      </c>
      <c r="B5" s="1">
        <v>41805</v>
      </c>
      <c r="C5">
        <v>1</v>
      </c>
      <c r="D5" s="2">
        <v>2334.15283203125</v>
      </c>
      <c r="E5">
        <v>11160.439453125</v>
      </c>
      <c r="F5">
        <v>1100.671142578125</v>
      </c>
      <c r="G5">
        <v>1178.4246826171875</v>
      </c>
      <c r="H5">
        <v>19504.294921875</v>
      </c>
      <c r="J5">
        <f t="shared" ref="J5:J53" si="2">LOG(D5)</f>
        <v>3.3681292886994165</v>
      </c>
      <c r="K5">
        <f t="shared" ref="K5:K53" si="3">LOG(E5)</f>
        <v>4.0476812957045798</v>
      </c>
      <c r="L5">
        <f t="shared" ref="L5:L53" si="4">LOG(F5)</f>
        <v>3.0416575802819419</v>
      </c>
      <c r="M5">
        <f t="shared" ref="M5:M53" si="5">LOG(G5)</f>
        <v>3.0713018304165334</v>
      </c>
      <c r="N5">
        <f t="shared" ref="N5:N53" si="6">LOG(H5)</f>
        <v>4.2901302552336249</v>
      </c>
      <c r="P5">
        <f t="shared" si="1"/>
        <v>0.78508788505676741</v>
      </c>
      <c r="Q5">
        <f t="shared" ref="Q5:Q53" si="7">K5/N5</f>
        <v>0.94348680690212694</v>
      </c>
      <c r="R5">
        <f t="shared" ref="R5:R53" si="8">L5/N5</f>
        <v>0.70898956426121473</v>
      </c>
      <c r="S5">
        <f t="shared" ref="S5:S53" si="9">M5/N5</f>
        <v>0.71589943607651174</v>
      </c>
    </row>
    <row r="6" spans="1:32" x14ac:dyDescent="0.25">
      <c r="A6" t="s">
        <v>15</v>
      </c>
      <c r="B6" s="1">
        <v>41805</v>
      </c>
      <c r="C6">
        <v>1</v>
      </c>
      <c r="D6" s="2">
        <v>3181.220458984375</v>
      </c>
      <c r="E6">
        <v>8069.810546875</v>
      </c>
      <c r="F6">
        <v>300.8466796875</v>
      </c>
      <c r="G6">
        <v>1229.3717041015625</v>
      </c>
      <c r="H6">
        <v>39054.25</v>
      </c>
      <c r="J6">
        <f t="shared" si="2"/>
        <v>3.5025937668133627</v>
      </c>
      <c r="K6">
        <f t="shared" si="3"/>
        <v>3.9068633390079968</v>
      </c>
      <c r="L6">
        <f t="shared" si="4"/>
        <v>2.4783452227369178</v>
      </c>
      <c r="M6">
        <f t="shared" si="5"/>
        <v>3.0896832129381058</v>
      </c>
      <c r="N6">
        <f t="shared" si="6"/>
        <v>4.5916683020062603</v>
      </c>
      <c r="P6">
        <f t="shared" si="1"/>
        <v>0.76281506773539309</v>
      </c>
      <c r="Q6">
        <f t="shared" si="7"/>
        <v>0.85085922632977462</v>
      </c>
      <c r="R6">
        <f t="shared" si="8"/>
        <v>0.53974831362579967</v>
      </c>
      <c r="S6">
        <f t="shared" si="9"/>
        <v>0.67288902632363823</v>
      </c>
    </row>
    <row r="7" spans="1:32" x14ac:dyDescent="0.25">
      <c r="A7" t="s">
        <v>16</v>
      </c>
      <c r="B7" s="1">
        <v>41805</v>
      </c>
      <c r="C7">
        <v>1</v>
      </c>
      <c r="D7" s="2">
        <v>2161.2236328125</v>
      </c>
      <c r="E7">
        <v>8389.3642578125</v>
      </c>
      <c r="F7">
        <v>992.874267578125</v>
      </c>
      <c r="G7">
        <v>1146.5902099609375</v>
      </c>
      <c r="H7">
        <v>17933.591796875</v>
      </c>
      <c r="J7">
        <f t="shared" si="2"/>
        <v>3.3346997078695386</v>
      </c>
      <c r="K7">
        <f t="shared" si="3"/>
        <v>3.923729051438352</v>
      </c>
      <c r="L7">
        <f t="shared" si="4"/>
        <v>2.9968942551879185</v>
      </c>
      <c r="M7">
        <f t="shared" si="5"/>
        <v>3.0594082292770537</v>
      </c>
      <c r="N7">
        <f t="shared" si="6"/>
        <v>4.2536672801557058</v>
      </c>
      <c r="P7">
        <f t="shared" si="1"/>
        <v>0.78395875564284179</v>
      </c>
      <c r="Q7">
        <f t="shared" si="7"/>
        <v>0.92243440612842753</v>
      </c>
      <c r="R7">
        <f t="shared" si="8"/>
        <v>0.70454364617775578</v>
      </c>
      <c r="S7">
        <f t="shared" si="9"/>
        <v>0.71924013510644491</v>
      </c>
    </row>
    <row r="8" spans="1:32" x14ac:dyDescent="0.25">
      <c r="A8" t="s">
        <v>17</v>
      </c>
      <c r="B8" s="1">
        <v>41805</v>
      </c>
      <c r="C8">
        <v>1</v>
      </c>
      <c r="D8" s="2">
        <v>4602.490234375</v>
      </c>
      <c r="E8">
        <v>9487.49609375</v>
      </c>
      <c r="F8">
        <v>597.24493408203125</v>
      </c>
      <c r="G8">
        <v>1804.7769775390625</v>
      </c>
      <c r="H8">
        <v>46881.8671875</v>
      </c>
      <c r="J8">
        <f t="shared" si="2"/>
        <v>3.6629928756852213</v>
      </c>
      <c r="K8">
        <f t="shared" si="3"/>
        <v>3.9771516100931894</v>
      </c>
      <c r="L8">
        <f t="shared" si="4"/>
        <v>2.7761524746888884</v>
      </c>
      <c r="M8">
        <f t="shared" si="5"/>
        <v>3.2564235423035157</v>
      </c>
      <c r="N8">
        <f t="shared" si="6"/>
        <v>4.671004900217361</v>
      </c>
      <c r="P8">
        <f t="shared" si="1"/>
        <v>0.78419803745330419</v>
      </c>
      <c r="Q8">
        <f t="shared" si="7"/>
        <v>0.85145524251282978</v>
      </c>
      <c r="R8">
        <f t="shared" si="8"/>
        <v>0.59433730728043177</v>
      </c>
      <c r="S8">
        <f t="shared" si="9"/>
        <v>0.69715695270454137</v>
      </c>
      <c r="U8">
        <f>P8/P6</f>
        <v>1.0280316561934097</v>
      </c>
      <c r="V8">
        <f t="shared" ref="V8:X8" si="10">Q8/Q6</f>
        <v>1.0007004874186134</v>
      </c>
      <c r="W8">
        <f t="shared" si="10"/>
        <v>1.101137867922044</v>
      </c>
      <c r="X8">
        <f t="shared" si="10"/>
        <v>1.0360652729224789</v>
      </c>
    </row>
    <row r="9" spans="1:32" x14ac:dyDescent="0.25">
      <c r="A9" t="s">
        <v>18</v>
      </c>
      <c r="B9" s="1">
        <v>41805</v>
      </c>
      <c r="C9">
        <v>1</v>
      </c>
      <c r="D9" s="2">
        <v>5228.330078125</v>
      </c>
      <c r="E9">
        <v>21979.9375</v>
      </c>
      <c r="F9">
        <v>1558.9063720703125</v>
      </c>
      <c r="G9">
        <v>2152.690185546875</v>
      </c>
      <c r="H9">
        <v>30278.841796875</v>
      </c>
      <c r="J9">
        <f t="shared" si="2"/>
        <v>3.7183629979182857</v>
      </c>
      <c r="K9">
        <f t="shared" si="3"/>
        <v>4.3420264531719255</v>
      </c>
      <c r="L9">
        <f t="shared" si="4"/>
        <v>3.1928200322419054</v>
      </c>
      <c r="M9">
        <f t="shared" si="5"/>
        <v>3.3329815308038921</v>
      </c>
      <c r="N9">
        <f t="shared" si="6"/>
        <v>4.4811392588450039</v>
      </c>
      <c r="P9">
        <f t="shared" si="1"/>
        <v>0.82978072832235061</v>
      </c>
      <c r="Q9">
        <f t="shared" si="7"/>
        <v>0.96895592891952786</v>
      </c>
      <c r="R9">
        <f t="shared" si="8"/>
        <v>0.71250185450939152</v>
      </c>
      <c r="S9">
        <f t="shared" si="9"/>
        <v>0.74377994931203162</v>
      </c>
    </row>
    <row r="10" spans="1:32" x14ac:dyDescent="0.25">
      <c r="A10" t="s">
        <v>19</v>
      </c>
      <c r="B10" s="1">
        <v>41805</v>
      </c>
      <c r="C10">
        <v>1</v>
      </c>
      <c r="D10" s="2">
        <v>2184.58349609375</v>
      </c>
      <c r="E10">
        <v>8581.81640625</v>
      </c>
      <c r="F10">
        <v>1000.6866455078125</v>
      </c>
      <c r="G10">
        <v>765.90325927734375</v>
      </c>
      <c r="H10">
        <v>8879.4462890625</v>
      </c>
      <c r="J10">
        <f t="shared" si="2"/>
        <v>3.3393686483588358</v>
      </c>
      <c r="K10">
        <f t="shared" si="3"/>
        <v>3.9335792192848125</v>
      </c>
      <c r="L10">
        <f t="shared" si="4"/>
        <v>3.0002981040208816</v>
      </c>
      <c r="M10">
        <f t="shared" si="5"/>
        <v>2.8841739176544174</v>
      </c>
      <c r="N10">
        <f t="shared" si="6"/>
        <v>3.9483858845733777</v>
      </c>
      <c r="P10">
        <f t="shared" si="1"/>
        <v>0.84575539118554366</v>
      </c>
      <c r="Q10">
        <f t="shared" si="7"/>
        <v>0.99624994473148742</v>
      </c>
      <c r="R10">
        <f t="shared" si="8"/>
        <v>0.75987965506189703</v>
      </c>
      <c r="S10">
        <f t="shared" si="9"/>
        <v>0.73046910863578163</v>
      </c>
    </row>
    <row r="11" spans="1:32" x14ac:dyDescent="0.25">
      <c r="A11" t="s">
        <v>20</v>
      </c>
      <c r="B11" s="1">
        <v>41805</v>
      </c>
      <c r="C11">
        <v>1</v>
      </c>
      <c r="D11" s="2">
        <v>6554.96630859375</v>
      </c>
      <c r="E11">
        <v>9598.9169921875</v>
      </c>
      <c r="F11">
        <v>522.75775146484375</v>
      </c>
      <c r="G11">
        <v>3123.184814453125</v>
      </c>
      <c r="H11">
        <v>44533.3046875</v>
      </c>
      <c r="J11">
        <f t="shared" si="2"/>
        <v>3.8165704638324458</v>
      </c>
      <c r="K11">
        <f t="shared" si="3"/>
        <v>3.9822222360760922</v>
      </c>
      <c r="L11">
        <f t="shared" si="4"/>
        <v>2.7183004812667528</v>
      </c>
      <c r="M11">
        <f t="shared" si="5"/>
        <v>3.4945976843654254</v>
      </c>
      <c r="N11">
        <f t="shared" si="6"/>
        <v>4.6486849240621249</v>
      </c>
      <c r="P11">
        <f t="shared" si="1"/>
        <v>0.82100003036932889</v>
      </c>
      <c r="Q11">
        <f t="shared" si="7"/>
        <v>0.85663414516730407</v>
      </c>
      <c r="R11">
        <f t="shared" si="8"/>
        <v>0.58474612189708075</v>
      </c>
      <c r="S11">
        <f t="shared" si="9"/>
        <v>0.75173898456249166</v>
      </c>
    </row>
    <row r="12" spans="1:32" x14ac:dyDescent="0.25">
      <c r="A12" t="s">
        <v>21</v>
      </c>
      <c r="B12" s="1">
        <v>41805</v>
      </c>
      <c r="C12">
        <v>1</v>
      </c>
      <c r="D12" s="2">
        <v>2482.685791015625</v>
      </c>
      <c r="E12">
        <v>11445.474609375</v>
      </c>
      <c r="F12">
        <v>1472.3140869140625</v>
      </c>
      <c r="G12">
        <v>1264.35107421875</v>
      </c>
      <c r="H12">
        <v>20842.958984375</v>
      </c>
      <c r="J12">
        <f t="shared" si="2"/>
        <v>3.3949217586754417</v>
      </c>
      <c r="K12">
        <f t="shared" si="3"/>
        <v>4.0586338062686629</v>
      </c>
      <c r="L12">
        <f t="shared" si="4"/>
        <v>3.1680004673811659</v>
      </c>
      <c r="M12">
        <f t="shared" si="5"/>
        <v>3.1018676818781334</v>
      </c>
      <c r="N12">
        <f t="shared" si="6"/>
        <v>4.3189593739059822</v>
      </c>
      <c r="P12">
        <f t="shared" si="1"/>
        <v>0.78605086660149359</v>
      </c>
      <c r="Q12">
        <f t="shared" si="7"/>
        <v>0.93972493253580069</v>
      </c>
      <c r="R12">
        <f t="shared" si="8"/>
        <v>0.73351013360333794</v>
      </c>
      <c r="S12">
        <f t="shared" si="9"/>
        <v>0.71819792995016418</v>
      </c>
    </row>
    <row r="13" spans="1:32" x14ac:dyDescent="0.25">
      <c r="A13" t="s">
        <v>22</v>
      </c>
      <c r="B13" s="1">
        <v>41805</v>
      </c>
      <c r="C13">
        <v>1</v>
      </c>
      <c r="D13" s="2">
        <v>2748.07861328125</v>
      </c>
      <c r="E13">
        <v>5048.970703125</v>
      </c>
      <c r="F13">
        <v>284.49478149414063</v>
      </c>
      <c r="G13">
        <v>901.75994873046875</v>
      </c>
      <c r="H13">
        <v>29928.19140625</v>
      </c>
      <c r="J13">
        <f t="shared" si="2"/>
        <v>3.4390291522688492</v>
      </c>
      <c r="K13">
        <f t="shared" si="3"/>
        <v>3.7032028506899279</v>
      </c>
      <c r="L13">
        <f t="shared" si="4"/>
        <v>2.4540743045128668</v>
      </c>
      <c r="M13">
        <f t="shared" si="5"/>
        <v>2.9550909424014464</v>
      </c>
      <c r="N13">
        <f t="shared" si="6"/>
        <v>4.4760804727366725</v>
      </c>
      <c r="P13">
        <f t="shared" si="1"/>
        <v>0.76831262825045443</v>
      </c>
      <c r="Q13">
        <f t="shared" si="7"/>
        <v>0.82733160702666997</v>
      </c>
      <c r="R13">
        <f t="shared" si="8"/>
        <v>0.54826411621961912</v>
      </c>
      <c r="S13">
        <f t="shared" si="9"/>
        <v>0.66019611586534011</v>
      </c>
      <c r="U13">
        <f>P13/P11</f>
        <v>0.93582533475038621</v>
      </c>
      <c r="V13">
        <f t="shared" ref="V13:X13" si="11">Q13/Q11</f>
        <v>0.96579340398004887</v>
      </c>
      <c r="W13">
        <f t="shared" si="11"/>
        <v>0.93761052136762579</v>
      </c>
      <c r="X13">
        <f t="shared" si="11"/>
        <v>0.8782251944131525</v>
      </c>
      <c r="Y13" s="3">
        <f>AVERAGE(U8,U13)</f>
        <v>0.98192849547189798</v>
      </c>
      <c r="Z13" s="3">
        <f t="shared" ref="Z13:AB13" si="12">AVERAGE(V8,V13)</f>
        <v>0.98324694569933113</v>
      </c>
      <c r="AA13" s="3">
        <f t="shared" si="12"/>
        <v>1.0193741946448349</v>
      </c>
      <c r="AB13" s="3">
        <f t="shared" si="12"/>
        <v>0.95714523366781568</v>
      </c>
      <c r="AC13">
        <f>STDEVA(U8,U13)</f>
        <v>6.5199715160628516E-2</v>
      </c>
      <c r="AD13">
        <f t="shared" ref="AD13:AF13" si="13">STDEVA(V8,V13)</f>
        <v>2.4683035410853604E-2</v>
      </c>
      <c r="AE13">
        <f t="shared" si="13"/>
        <v>0.11563129565807176</v>
      </c>
      <c r="AF13">
        <f t="shared" si="13"/>
        <v>0.11160978985696171</v>
      </c>
    </row>
    <row r="14" spans="1:32" x14ac:dyDescent="0.25">
      <c r="A14" t="s">
        <v>13</v>
      </c>
      <c r="B14" s="1">
        <v>41806</v>
      </c>
      <c r="C14">
        <v>3</v>
      </c>
      <c r="D14" s="2">
        <v>3128.840087890625</v>
      </c>
      <c r="E14">
        <v>14470.40234375</v>
      </c>
      <c r="F14">
        <v>1355.853759765625</v>
      </c>
      <c r="G14">
        <v>1557.3021240234375</v>
      </c>
      <c r="H14">
        <v>32501.40625</v>
      </c>
      <c r="J14">
        <f t="shared" si="2"/>
        <v>3.4953833673259962</v>
      </c>
      <c r="K14">
        <f t="shared" si="3"/>
        <v>4.1604806066712978</v>
      </c>
      <c r="L14">
        <f t="shared" si="4"/>
        <v>3.1322128497435715</v>
      </c>
      <c r="M14">
        <f t="shared" si="5"/>
        <v>3.192372875938478</v>
      </c>
      <c r="N14">
        <f t="shared" si="6"/>
        <v>4.5119021521604967</v>
      </c>
      <c r="P14">
        <f t="shared" si="1"/>
        <v>0.77470283030234888</v>
      </c>
      <c r="Q14">
        <f t="shared" si="7"/>
        <v>0.92211233009099658</v>
      </c>
      <c r="R14">
        <f t="shared" si="8"/>
        <v>0.6942111650723034</v>
      </c>
      <c r="S14">
        <f t="shared" si="9"/>
        <v>0.70754479336610387</v>
      </c>
    </row>
    <row r="15" spans="1:32" x14ac:dyDescent="0.25">
      <c r="A15" t="s">
        <v>14</v>
      </c>
      <c r="B15" s="1">
        <v>41806</v>
      </c>
      <c r="C15">
        <v>3</v>
      </c>
      <c r="D15" s="2">
        <v>3045.937744140625</v>
      </c>
      <c r="E15">
        <v>9626.0283203125</v>
      </c>
      <c r="F15">
        <v>1128.74267578125</v>
      </c>
      <c r="G15">
        <v>1695.4024658203125</v>
      </c>
      <c r="H15">
        <v>22045.33984375</v>
      </c>
      <c r="J15">
        <f t="shared" si="2"/>
        <v>3.4837210225546857</v>
      </c>
      <c r="K15">
        <f t="shared" si="3"/>
        <v>3.9834471350618208</v>
      </c>
      <c r="L15">
        <f t="shared" si="4"/>
        <v>3.052594945267868</v>
      </c>
      <c r="M15">
        <f t="shared" si="5"/>
        <v>3.2292728104665516</v>
      </c>
      <c r="N15">
        <f t="shared" si="6"/>
        <v>4.3433167981556604</v>
      </c>
      <c r="P15">
        <f t="shared" si="1"/>
        <v>0.80208770956657083</v>
      </c>
      <c r="Q15">
        <f t="shared" si="7"/>
        <v>0.9171440445590674</v>
      </c>
      <c r="R15">
        <f t="shared" si="8"/>
        <v>0.70282576361091542</v>
      </c>
      <c r="S15">
        <f t="shared" si="9"/>
        <v>0.74350386134343804</v>
      </c>
    </row>
    <row r="16" spans="1:32" x14ac:dyDescent="0.25">
      <c r="A16" t="s">
        <v>15</v>
      </c>
      <c r="B16" s="1">
        <v>41806</v>
      </c>
      <c r="C16">
        <v>3</v>
      </c>
      <c r="D16" s="2">
        <v>2836.43505859375</v>
      </c>
      <c r="E16">
        <v>6191.33837890625</v>
      </c>
      <c r="F16">
        <v>400.96664428710938</v>
      </c>
      <c r="G16">
        <v>1240.4844970703125</v>
      </c>
      <c r="H16">
        <v>34711.6875</v>
      </c>
      <c r="J16">
        <f t="shared" si="2"/>
        <v>3.4527728446547323</v>
      </c>
      <c r="K16">
        <f t="shared" si="3"/>
        <v>3.7917845404166948</v>
      </c>
      <c r="L16">
        <f t="shared" si="4"/>
        <v>2.6031082459254877</v>
      </c>
      <c r="M16">
        <f t="shared" si="5"/>
        <v>3.0935913410557183</v>
      </c>
      <c r="N16">
        <f t="shared" si="6"/>
        <v>4.5404757273021739</v>
      </c>
      <c r="P16">
        <f t="shared" si="1"/>
        <v>0.76044296942124068</v>
      </c>
      <c r="Q16">
        <f t="shared" si="7"/>
        <v>0.83510732534400511</v>
      </c>
      <c r="R16">
        <f t="shared" si="8"/>
        <v>0.57331178543094719</v>
      </c>
      <c r="S16">
        <f t="shared" si="9"/>
        <v>0.6813363900292988</v>
      </c>
    </row>
    <row r="17" spans="1:32" x14ac:dyDescent="0.25">
      <c r="A17" t="s">
        <v>16</v>
      </c>
      <c r="B17" s="1">
        <v>41806</v>
      </c>
      <c r="C17">
        <v>3</v>
      </c>
      <c r="D17" s="2">
        <v>3156.857421875</v>
      </c>
      <c r="E17">
        <v>11147.8798828125</v>
      </c>
      <c r="F17">
        <v>1586.6649169921875</v>
      </c>
      <c r="G17">
        <v>1629.954833984375</v>
      </c>
      <c r="H17">
        <v>19597.51953125</v>
      </c>
      <c r="J17">
        <f t="shared" si="2"/>
        <v>3.4992549676092835</v>
      </c>
      <c r="K17">
        <f t="shared" si="3"/>
        <v>4.0471922805908935</v>
      </c>
      <c r="L17">
        <f t="shared" si="4"/>
        <v>3.2004852190883999</v>
      </c>
      <c r="M17">
        <f t="shared" si="5"/>
        <v>3.2121755702793422</v>
      </c>
      <c r="N17">
        <f t="shared" si="6"/>
        <v>4.2922011059451446</v>
      </c>
      <c r="P17">
        <f t="shared" si="1"/>
        <v>0.81525885699121869</v>
      </c>
      <c r="Q17">
        <f t="shared" si="7"/>
        <v>0.94291767340190835</v>
      </c>
      <c r="R17">
        <f t="shared" si="8"/>
        <v>0.74565127310912693</v>
      </c>
      <c r="S17">
        <f t="shared" si="9"/>
        <v>0.74837489926325795</v>
      </c>
    </row>
    <row r="18" spans="1:32" x14ac:dyDescent="0.25">
      <c r="A18" t="s">
        <v>17</v>
      </c>
      <c r="B18" s="1">
        <v>41806</v>
      </c>
      <c r="C18">
        <v>3</v>
      </c>
      <c r="D18" s="2">
        <v>3361.425048828125</v>
      </c>
      <c r="E18">
        <v>6536.10400390625</v>
      </c>
      <c r="F18">
        <v>476.0137939453125</v>
      </c>
      <c r="G18">
        <v>1429.8936767578125</v>
      </c>
      <c r="H18">
        <v>52388.8125</v>
      </c>
      <c r="J18">
        <f t="shared" si="2"/>
        <v>3.5265234320437382</v>
      </c>
      <c r="K18">
        <f t="shared" si="3"/>
        <v>3.8153189541674459</v>
      </c>
      <c r="L18">
        <f t="shared" si="4"/>
        <v>2.6776195379043872</v>
      </c>
      <c r="M18">
        <f t="shared" si="5"/>
        <v>3.1553037456370285</v>
      </c>
      <c r="N18">
        <f t="shared" si="6"/>
        <v>4.7192385543833879</v>
      </c>
      <c r="P18">
        <f t="shared" si="1"/>
        <v>0.74726534617924423</v>
      </c>
      <c r="Q18">
        <f t="shared" si="7"/>
        <v>0.80846071038804534</v>
      </c>
      <c r="R18">
        <f t="shared" si="8"/>
        <v>0.56738380716467995</v>
      </c>
      <c r="S18">
        <f t="shared" si="9"/>
        <v>0.66860441769918078</v>
      </c>
      <c r="U18">
        <f t="shared" ref="U18:X18" si="14">P18/P16</f>
        <v>0.98267112226440112</v>
      </c>
      <c r="V18">
        <f t="shared" si="14"/>
        <v>0.96809198752389913</v>
      </c>
      <c r="W18">
        <f t="shared" si="14"/>
        <v>0.98966011441433865</v>
      </c>
      <c r="X18">
        <f t="shared" si="14"/>
        <v>0.98131323599261955</v>
      </c>
    </row>
    <row r="19" spans="1:32" x14ac:dyDescent="0.25">
      <c r="A19" t="s">
        <v>18</v>
      </c>
      <c r="B19" s="1">
        <v>41806</v>
      </c>
      <c r="C19">
        <v>3</v>
      </c>
      <c r="D19" s="2">
        <v>5388.42822265625</v>
      </c>
      <c r="E19">
        <v>17748.796875</v>
      </c>
      <c r="F19">
        <v>1932.767578125</v>
      </c>
      <c r="G19">
        <v>1922.24365234375</v>
      </c>
      <c r="H19">
        <v>29850.57421875</v>
      </c>
      <c r="J19">
        <f t="shared" si="2"/>
        <v>3.7314621021486949</v>
      </c>
      <c r="K19">
        <f t="shared" si="3"/>
        <v>4.2491689191794135</v>
      </c>
      <c r="L19">
        <f t="shared" si="4"/>
        <v>3.2861796317798699</v>
      </c>
      <c r="M19">
        <f t="shared" si="5"/>
        <v>3.2838084354458186</v>
      </c>
      <c r="N19">
        <f t="shared" si="6"/>
        <v>4.4749526898250505</v>
      </c>
      <c r="P19">
        <f t="shared" si="1"/>
        <v>0.83385509541433334</v>
      </c>
      <c r="Q19">
        <f t="shared" si="7"/>
        <v>0.94954499269701464</v>
      </c>
      <c r="R19">
        <f t="shared" si="8"/>
        <v>0.7343495807792203</v>
      </c>
      <c r="S19">
        <f t="shared" si="9"/>
        <v>0.73381969890148713</v>
      </c>
    </row>
    <row r="20" spans="1:32" x14ac:dyDescent="0.25">
      <c r="A20" t="s">
        <v>19</v>
      </c>
      <c r="B20" s="1">
        <v>41806</v>
      </c>
      <c r="C20">
        <v>3</v>
      </c>
      <c r="D20" s="2">
        <v>2452.143310546875</v>
      </c>
      <c r="E20">
        <v>7569.6279296875</v>
      </c>
      <c r="F20">
        <v>1109.6993408203125</v>
      </c>
      <c r="G20">
        <v>1088.9561767578125</v>
      </c>
      <c r="H20">
        <v>20177.748046875</v>
      </c>
      <c r="J20">
        <f t="shared" si="2"/>
        <v>3.389545848049051</v>
      </c>
      <c r="K20">
        <f t="shared" si="3"/>
        <v>3.8790745331255936</v>
      </c>
      <c r="L20">
        <f t="shared" si="4"/>
        <v>3.0452053280570572</v>
      </c>
      <c r="M20">
        <f t="shared" si="5"/>
        <v>3.0370104026435478</v>
      </c>
      <c r="N20">
        <f t="shared" si="6"/>
        <v>4.3048726948350104</v>
      </c>
      <c r="P20">
        <f t="shared" si="1"/>
        <v>0.78737423573891763</v>
      </c>
      <c r="Q20">
        <f t="shared" si="7"/>
        <v>0.90108925585179556</v>
      </c>
      <c r="R20">
        <f t="shared" si="8"/>
        <v>0.70738568685450254</v>
      </c>
      <c r="S20">
        <f t="shared" si="9"/>
        <v>0.70548204742206555</v>
      </c>
    </row>
    <row r="21" spans="1:32" x14ac:dyDescent="0.25">
      <c r="A21" t="s">
        <v>20</v>
      </c>
      <c r="B21" s="1">
        <v>41806</v>
      </c>
      <c r="C21">
        <v>3</v>
      </c>
      <c r="D21" s="2">
        <v>1730.81201171875</v>
      </c>
      <c r="E21">
        <v>3222.6533203125</v>
      </c>
      <c r="F21">
        <v>219.08512878417969</v>
      </c>
      <c r="G21">
        <v>523.9715576171875</v>
      </c>
      <c r="H21">
        <v>38830.92578125</v>
      </c>
      <c r="J21">
        <f t="shared" si="2"/>
        <v>3.2382499005115895</v>
      </c>
      <c r="K21">
        <f t="shared" si="3"/>
        <v>3.5082135884247307</v>
      </c>
      <c r="L21">
        <f t="shared" si="4"/>
        <v>2.34061289921218</v>
      </c>
      <c r="M21">
        <f t="shared" si="5"/>
        <v>2.7193077131189192</v>
      </c>
      <c r="N21">
        <f t="shared" si="6"/>
        <v>4.5891777448312769</v>
      </c>
      <c r="P21">
        <f t="shared" si="1"/>
        <v>0.70562747415019667</v>
      </c>
      <c r="Q21">
        <f t="shared" si="7"/>
        <v>0.76445363058251115</v>
      </c>
      <c r="R21">
        <f t="shared" si="8"/>
        <v>0.51002881765657859</v>
      </c>
      <c r="S21">
        <f t="shared" si="9"/>
        <v>0.59254791692948372</v>
      </c>
    </row>
    <row r="22" spans="1:32" x14ac:dyDescent="0.25">
      <c r="A22" t="s">
        <v>21</v>
      </c>
      <c r="B22" s="1">
        <v>41806</v>
      </c>
      <c r="C22">
        <v>3</v>
      </c>
      <c r="D22" s="2">
        <v>3497.12890625</v>
      </c>
      <c r="E22">
        <v>11063.2822265625</v>
      </c>
      <c r="F22">
        <v>1520.7020263671875</v>
      </c>
      <c r="G22">
        <v>1422.57373046875</v>
      </c>
      <c r="H22">
        <v>20598.025390625</v>
      </c>
      <c r="J22">
        <f t="shared" si="2"/>
        <v>3.5437116409570164</v>
      </c>
      <c r="K22">
        <f t="shared" si="3"/>
        <v>4.0438839914726268</v>
      </c>
      <c r="L22">
        <f t="shared" si="4"/>
        <v>3.1820441246499107</v>
      </c>
      <c r="M22">
        <f t="shared" si="5"/>
        <v>3.1530747846670466</v>
      </c>
      <c r="N22">
        <f t="shared" si="6"/>
        <v>4.3138255891527058</v>
      </c>
      <c r="P22">
        <f t="shared" si="1"/>
        <v>0.82147772730261215</v>
      </c>
      <c r="Q22">
        <f t="shared" si="7"/>
        <v>0.93742408168775804</v>
      </c>
      <c r="R22">
        <f t="shared" si="8"/>
        <v>0.7376385667170442</v>
      </c>
      <c r="S22">
        <f t="shared" si="9"/>
        <v>0.73092310282445927</v>
      </c>
    </row>
    <row r="23" spans="1:32" x14ac:dyDescent="0.25">
      <c r="A23" t="s">
        <v>22</v>
      </c>
      <c r="B23" s="1">
        <v>41806</v>
      </c>
      <c r="C23">
        <v>3</v>
      </c>
      <c r="D23" s="2">
        <v>4614.3017578125</v>
      </c>
      <c r="E23">
        <v>9499.859375</v>
      </c>
      <c r="F23">
        <v>602.40802001953125</v>
      </c>
      <c r="G23">
        <v>1174.1141357421875</v>
      </c>
      <c r="H23" s="3">
        <v>25000</v>
      </c>
      <c r="J23">
        <f t="shared" si="2"/>
        <v>3.6641059923236967</v>
      </c>
      <c r="K23">
        <f t="shared" si="3"/>
        <v>3.9777171765400539</v>
      </c>
      <c r="L23">
        <f t="shared" si="4"/>
        <v>2.7798907451100439</v>
      </c>
      <c r="M23">
        <f t="shared" si="5"/>
        <v>3.0697103167699105</v>
      </c>
      <c r="N23">
        <f t="shared" si="6"/>
        <v>4.3979400086720375</v>
      </c>
      <c r="P23">
        <f t="shared" si="1"/>
        <v>0.83314142191541107</v>
      </c>
      <c r="Q23">
        <f t="shared" si="7"/>
        <v>0.90445007633042485</v>
      </c>
      <c r="R23">
        <f t="shared" si="8"/>
        <v>0.63208928262517039</v>
      </c>
      <c r="S23">
        <f t="shared" si="9"/>
        <v>0.69798821964759195</v>
      </c>
      <c r="U23">
        <f t="shared" ref="U23:X23" si="15">P23/P21</f>
        <v>1.1807100097948742</v>
      </c>
      <c r="V23">
        <f t="shared" si="15"/>
        <v>1.1831326847662911</v>
      </c>
      <c r="W23">
        <f t="shared" si="15"/>
        <v>1.2393207221690357</v>
      </c>
      <c r="X23">
        <f t="shared" si="15"/>
        <v>1.1779439260616895</v>
      </c>
      <c r="Y23" s="3">
        <f t="shared" ref="Y23:AB23" si="16">AVERAGE(U18,U23)</f>
        <v>1.0816905660296376</v>
      </c>
      <c r="Z23" s="3">
        <f t="shared" si="16"/>
        <v>1.0756123361450951</v>
      </c>
      <c r="AA23" s="3">
        <f t="shared" si="16"/>
        <v>1.114490418291687</v>
      </c>
      <c r="AB23" s="3">
        <f t="shared" si="16"/>
        <v>1.0796285810271544</v>
      </c>
      <c r="AC23">
        <f t="shared" ref="AC23:AF23" si="17">STDEVA(U18,U23)</f>
        <v>0.1400346403114375</v>
      </c>
      <c r="AD23">
        <f t="shared" si="17"/>
        <v>0.15205673525117866</v>
      </c>
      <c r="AE23">
        <f t="shared" si="17"/>
        <v>0.1765367087385023</v>
      </c>
      <c r="AF23">
        <f t="shared" si="17"/>
        <v>0.13903889433722968</v>
      </c>
    </row>
    <row r="24" spans="1:32" x14ac:dyDescent="0.25">
      <c r="A24" t="s">
        <v>13</v>
      </c>
      <c r="B24" s="1">
        <v>41807</v>
      </c>
      <c r="C24">
        <v>0.3</v>
      </c>
      <c r="D24" s="2">
        <v>4631.84716796875</v>
      </c>
      <c r="E24">
        <v>14066.859375</v>
      </c>
      <c r="F24">
        <v>1111.164794921875</v>
      </c>
      <c r="G24">
        <v>1194.36962890625</v>
      </c>
      <c r="H24">
        <v>28204.267578125</v>
      </c>
      <c r="J24">
        <f t="shared" si="2"/>
        <v>3.665754221012373</v>
      </c>
      <c r="K24">
        <f t="shared" si="3"/>
        <v>4.1481971458812898</v>
      </c>
      <c r="L24">
        <f t="shared" si="4"/>
        <v>3.0457784731782911</v>
      </c>
      <c r="M24">
        <f t="shared" si="5"/>
        <v>3.0771387513762751</v>
      </c>
      <c r="N24">
        <f t="shared" si="6"/>
        <v>4.4503148262415646</v>
      </c>
      <c r="P24">
        <f t="shared" si="1"/>
        <v>0.82370671831957143</v>
      </c>
      <c r="Q24">
        <f t="shared" si="7"/>
        <v>0.93211318925600084</v>
      </c>
      <c r="R24">
        <f t="shared" si="8"/>
        <v>0.68439618141589997</v>
      </c>
      <c r="S24">
        <f t="shared" si="9"/>
        <v>0.69144293640344967</v>
      </c>
    </row>
    <row r="25" spans="1:32" x14ac:dyDescent="0.25">
      <c r="A25" t="s">
        <v>14</v>
      </c>
      <c r="B25" s="1">
        <v>41807</v>
      </c>
      <c r="C25">
        <v>0.3</v>
      </c>
      <c r="D25" s="2">
        <v>2298.276611328125</v>
      </c>
      <c r="E25">
        <v>6995.98095703125</v>
      </c>
      <c r="F25">
        <v>678.6392822265625</v>
      </c>
      <c r="G25">
        <v>770.82305908203125</v>
      </c>
      <c r="H25">
        <v>16269.44921875</v>
      </c>
      <c r="J25">
        <f t="shared" si="2"/>
        <v>3.3614022974349114</v>
      </c>
      <c r="K25">
        <f t="shared" si="3"/>
        <v>3.8448486186643427</v>
      </c>
      <c r="L25">
        <f t="shared" si="4"/>
        <v>2.8316389946555076</v>
      </c>
      <c r="M25">
        <f t="shared" si="5"/>
        <v>2.8869546980465861</v>
      </c>
      <c r="N25">
        <f t="shared" si="6"/>
        <v>4.2113728507053594</v>
      </c>
      <c r="P25">
        <f t="shared" si="1"/>
        <v>0.79817257141502274</v>
      </c>
      <c r="Q25">
        <f t="shared" si="7"/>
        <v>0.9129679928530603</v>
      </c>
      <c r="R25">
        <f t="shared" si="8"/>
        <v>0.67237907804369279</v>
      </c>
      <c r="S25">
        <f t="shared" si="9"/>
        <v>0.68551391681291107</v>
      </c>
    </row>
    <row r="26" spans="1:32" x14ac:dyDescent="0.25">
      <c r="A26" t="s">
        <v>15</v>
      </c>
      <c r="B26" s="1">
        <v>41807</v>
      </c>
      <c r="C26">
        <v>0.3</v>
      </c>
      <c r="D26" s="2">
        <v>1705.5712890625</v>
      </c>
      <c r="E26">
        <v>5055.13671875</v>
      </c>
      <c r="F26">
        <v>383.52590942382813</v>
      </c>
      <c r="G26">
        <v>1161.696044921875</v>
      </c>
      <c r="H26">
        <v>28910.904296875</v>
      </c>
      <c r="J26">
        <f t="shared" si="2"/>
        <v>3.2318698766601068</v>
      </c>
      <c r="K26">
        <f t="shared" si="3"/>
        <v>3.703732905801552</v>
      </c>
      <c r="L26">
        <f t="shared" si="4"/>
        <v>2.5837947084146196</v>
      </c>
      <c r="M26">
        <f t="shared" si="5"/>
        <v>3.0650925107727249</v>
      </c>
      <c r="N26">
        <f t="shared" si="6"/>
        <v>4.4610616760705435</v>
      </c>
      <c r="P26">
        <f t="shared" si="1"/>
        <v>0.72446204767714595</v>
      </c>
      <c r="Q26">
        <f t="shared" si="7"/>
        <v>0.83023575434265851</v>
      </c>
      <c r="R26">
        <f t="shared" si="8"/>
        <v>0.57918829552935358</v>
      </c>
      <c r="S26">
        <f t="shared" si="9"/>
        <v>0.68707691875548416</v>
      </c>
    </row>
    <row r="27" spans="1:32" x14ac:dyDescent="0.25">
      <c r="A27" t="s">
        <v>16</v>
      </c>
      <c r="B27" s="1">
        <v>41807</v>
      </c>
      <c r="C27">
        <v>0.3</v>
      </c>
      <c r="D27" s="2">
        <v>1546.0001220703125</v>
      </c>
      <c r="E27">
        <v>7972.14501953125</v>
      </c>
      <c r="F27">
        <v>1009.5026245117188</v>
      </c>
      <c r="G27">
        <v>1092.554443359375</v>
      </c>
      <c r="H27">
        <v>20462.19921875</v>
      </c>
      <c r="J27">
        <f t="shared" si="2"/>
        <v>3.1892095238736782</v>
      </c>
      <c r="K27">
        <f t="shared" si="3"/>
        <v>3.901575190255413</v>
      </c>
      <c r="L27">
        <f t="shared" si="4"/>
        <v>3.0041074523628435</v>
      </c>
      <c r="M27">
        <f t="shared" si="5"/>
        <v>3.0384430876208821</v>
      </c>
      <c r="N27">
        <f t="shared" si="6"/>
        <v>4.3109523086156143</v>
      </c>
      <c r="P27">
        <f t="shared" si="1"/>
        <v>0.73979234646134051</v>
      </c>
      <c r="Q27">
        <f t="shared" si="7"/>
        <v>0.90503789208197816</v>
      </c>
      <c r="R27">
        <f t="shared" si="8"/>
        <v>0.69685471731130311</v>
      </c>
      <c r="S27">
        <f t="shared" si="9"/>
        <v>0.70481946217508129</v>
      </c>
    </row>
    <row r="28" spans="1:32" x14ac:dyDescent="0.25">
      <c r="A28" t="s">
        <v>17</v>
      </c>
      <c r="B28" s="1">
        <v>41807</v>
      </c>
      <c r="C28">
        <v>0.3</v>
      </c>
      <c r="D28" s="2">
        <v>4601.70068359375</v>
      </c>
      <c r="E28">
        <v>13499.3369140625</v>
      </c>
      <c r="F28">
        <v>1095.7127685546875</v>
      </c>
      <c r="G28">
        <v>7413.04833984375</v>
      </c>
      <c r="H28">
        <v>25672.1015625</v>
      </c>
      <c r="J28">
        <f t="shared" si="2"/>
        <v>3.6629183666813607</v>
      </c>
      <c r="K28">
        <f t="shared" si="3"/>
        <v>4.1303124365219537</v>
      </c>
      <c r="L28">
        <f t="shared" si="4"/>
        <v>3.0396967225968514</v>
      </c>
      <c r="M28">
        <f t="shared" si="5"/>
        <v>3.8699968321275353</v>
      </c>
      <c r="N28">
        <f t="shared" si="6"/>
        <v>4.4094614222218382</v>
      </c>
      <c r="P28">
        <f t="shared" si="1"/>
        <v>0.83069518382036112</v>
      </c>
      <c r="Q28">
        <f t="shared" si="7"/>
        <v>0.93669317883288639</v>
      </c>
      <c r="R28">
        <f t="shared" si="8"/>
        <v>0.68935782208640117</v>
      </c>
      <c r="S28">
        <f t="shared" si="9"/>
        <v>0.87765748728957527</v>
      </c>
      <c r="U28">
        <f t="shared" ref="U28:X28" si="18">P28/P26</f>
        <v>1.1466372689692057</v>
      </c>
      <c r="V28">
        <f t="shared" si="18"/>
        <v>1.1282255358594089</v>
      </c>
      <c r="W28">
        <f t="shared" si="18"/>
        <v>1.1902136617874111</v>
      </c>
      <c r="X28">
        <f t="shared" si="18"/>
        <v>1.2773787960732161</v>
      </c>
    </row>
    <row r="29" spans="1:32" x14ac:dyDescent="0.25">
      <c r="A29" t="s">
        <v>18</v>
      </c>
      <c r="B29" s="1">
        <v>41807</v>
      </c>
      <c r="C29">
        <v>0.3</v>
      </c>
      <c r="D29" s="2">
        <v>5336.27197265625</v>
      </c>
      <c r="E29">
        <v>18231.21875</v>
      </c>
      <c r="F29">
        <v>1643.026123046875</v>
      </c>
      <c r="G29">
        <v>2102.49609375</v>
      </c>
      <c r="H29">
        <v>10380.5732421875</v>
      </c>
      <c r="J29">
        <f t="shared" si="2"/>
        <v>3.7272379560684969</v>
      </c>
      <c r="K29">
        <f t="shared" si="3"/>
        <v>4.26081570204542</v>
      </c>
      <c r="L29">
        <f t="shared" si="4"/>
        <v>3.2156444684897898</v>
      </c>
      <c r="M29">
        <f t="shared" si="5"/>
        <v>3.3227351975903323</v>
      </c>
      <c r="N29">
        <f t="shared" si="6"/>
        <v>4.0162213370427571</v>
      </c>
      <c r="P29">
        <f t="shared" si="1"/>
        <v>0.92804595247057631</v>
      </c>
      <c r="Q29">
        <f t="shared" si="7"/>
        <v>1.0609016148454518</v>
      </c>
      <c r="R29">
        <f t="shared" si="8"/>
        <v>0.8006641563379443</v>
      </c>
      <c r="S29">
        <f t="shared" si="9"/>
        <v>0.82732870495552524</v>
      </c>
    </row>
    <row r="30" spans="1:32" x14ac:dyDescent="0.25">
      <c r="A30" t="s">
        <v>19</v>
      </c>
      <c r="B30" s="1">
        <v>41807</v>
      </c>
      <c r="C30">
        <v>0.3</v>
      </c>
      <c r="D30" s="2">
        <v>3337.37060546875</v>
      </c>
      <c r="E30">
        <v>10620.6083984375</v>
      </c>
      <c r="F30">
        <v>1078.697265625</v>
      </c>
      <c r="G30">
        <v>932.792236328125</v>
      </c>
      <c r="H30">
        <v>13960.9052734375</v>
      </c>
      <c r="J30">
        <f t="shared" si="2"/>
        <v>3.5234044364938955</v>
      </c>
      <c r="K30">
        <f t="shared" si="3"/>
        <v>4.0261493958900889</v>
      </c>
      <c r="L30">
        <f t="shared" si="4"/>
        <v>3.0328995778469072</v>
      </c>
      <c r="M30">
        <f t="shared" si="5"/>
        <v>2.9697849227774111</v>
      </c>
      <c r="N30">
        <f t="shared" si="6"/>
        <v>4.1449135803581649</v>
      </c>
      <c r="P30">
        <f t="shared" si="1"/>
        <v>0.85005498140915048</v>
      </c>
      <c r="Q30">
        <f t="shared" si="7"/>
        <v>0.97134700587465239</v>
      </c>
      <c r="R30">
        <f t="shared" si="8"/>
        <v>0.73171599818610267</v>
      </c>
      <c r="S30">
        <f t="shared" si="9"/>
        <v>0.71648898468005928</v>
      </c>
    </row>
    <row r="31" spans="1:32" x14ac:dyDescent="0.25">
      <c r="A31" t="s">
        <v>20</v>
      </c>
      <c r="B31" s="1">
        <v>41807</v>
      </c>
      <c r="C31">
        <v>0.3</v>
      </c>
      <c r="D31" s="2">
        <v>4645.177734375</v>
      </c>
      <c r="E31">
        <v>6246.10693359375</v>
      </c>
      <c r="F31">
        <v>490.25405883789063</v>
      </c>
      <c r="G31">
        <v>1587.7239990234375</v>
      </c>
      <c r="H31">
        <v>39376.2265625</v>
      </c>
      <c r="J31">
        <f t="shared" si="2"/>
        <v>3.6670023356776862</v>
      </c>
      <c r="K31">
        <f t="shared" si="3"/>
        <v>3.7956094150962549</v>
      </c>
      <c r="L31">
        <f t="shared" si="4"/>
        <v>2.690421197900458</v>
      </c>
      <c r="M31">
        <f t="shared" si="5"/>
        <v>3.2007750093512124</v>
      </c>
      <c r="N31">
        <f t="shared" si="6"/>
        <v>4.595234095204737</v>
      </c>
      <c r="P31">
        <f t="shared" si="1"/>
        <v>0.79800120292115517</v>
      </c>
      <c r="Q31">
        <f t="shared" si="7"/>
        <v>0.82598826010998783</v>
      </c>
      <c r="R31">
        <f t="shared" si="8"/>
        <v>0.58548077032854373</v>
      </c>
      <c r="S31">
        <f t="shared" si="9"/>
        <v>0.69654231820122414</v>
      </c>
    </row>
    <row r="32" spans="1:32" x14ac:dyDescent="0.25">
      <c r="A32" t="s">
        <v>21</v>
      </c>
      <c r="B32" s="1">
        <v>41807</v>
      </c>
      <c r="C32">
        <v>0.3</v>
      </c>
      <c r="D32" s="2">
        <v>2730.717041015625</v>
      </c>
      <c r="E32">
        <v>7312.5966796875</v>
      </c>
      <c r="F32">
        <v>1064.1072998046875</v>
      </c>
      <c r="G32">
        <v>884.35345458984375</v>
      </c>
      <c r="H32">
        <v>14714.2392578125</v>
      </c>
      <c r="J32">
        <f t="shared" si="2"/>
        <v>3.4362767005453909</v>
      </c>
      <c r="K32">
        <f t="shared" si="3"/>
        <v>3.8640716209264401</v>
      </c>
      <c r="L32">
        <f t="shared" si="4"/>
        <v>3.026985422473647</v>
      </c>
      <c r="M32">
        <f t="shared" si="5"/>
        <v>2.9466258766625071</v>
      </c>
      <c r="N32">
        <f t="shared" si="6"/>
        <v>4.167737813518559</v>
      </c>
      <c r="P32">
        <f t="shared" si="1"/>
        <v>0.82449445101834717</v>
      </c>
      <c r="Q32">
        <f t="shared" si="7"/>
        <v>0.92713884457723295</v>
      </c>
      <c r="R32">
        <f t="shared" si="8"/>
        <v>0.72628979026829754</v>
      </c>
      <c r="S32">
        <f t="shared" si="9"/>
        <v>0.70700845602733731</v>
      </c>
    </row>
    <row r="33" spans="1:32" x14ac:dyDescent="0.25">
      <c r="A33" t="s">
        <v>22</v>
      </c>
      <c r="B33" s="1">
        <v>41807</v>
      </c>
      <c r="C33">
        <v>0.3</v>
      </c>
      <c r="D33" s="2">
        <v>2646.845703125</v>
      </c>
      <c r="E33">
        <v>4622.1416015625</v>
      </c>
      <c r="F33">
        <v>215.64152526855469</v>
      </c>
      <c r="G33">
        <v>734.24853515625</v>
      </c>
      <c r="H33">
        <v>39055.48046875</v>
      </c>
      <c r="J33">
        <f t="shared" si="2"/>
        <v>3.4227286250057234</v>
      </c>
      <c r="K33">
        <f t="shared" si="3"/>
        <v>3.6648432461701828</v>
      </c>
      <c r="L33">
        <f t="shared" si="4"/>
        <v>2.3337323950049291</v>
      </c>
      <c r="M33">
        <f t="shared" si="5"/>
        <v>2.8658430887676101</v>
      </c>
      <c r="N33">
        <f t="shared" si="6"/>
        <v>4.5916819849567743</v>
      </c>
      <c r="P33">
        <f t="shared" si="1"/>
        <v>0.74541935530797543</v>
      </c>
      <c r="Q33">
        <f t="shared" si="7"/>
        <v>0.79814831649424067</v>
      </c>
      <c r="R33">
        <f t="shared" si="8"/>
        <v>0.50825218354639579</v>
      </c>
      <c r="S33">
        <f t="shared" si="9"/>
        <v>0.62413797343907063</v>
      </c>
      <c r="U33">
        <f t="shared" ref="U33:X33" si="19">P33/P31</f>
        <v>0.93410805971131472</v>
      </c>
      <c r="V33">
        <f t="shared" si="19"/>
        <v>0.96629498873017883</v>
      </c>
      <c r="W33">
        <f t="shared" si="19"/>
        <v>0.8680937262229621</v>
      </c>
      <c r="X33">
        <f t="shared" si="19"/>
        <v>0.89605176473823855</v>
      </c>
      <c r="Y33" s="3">
        <f t="shared" ref="Y33:AB33" si="20">AVERAGE(U28,U33)</f>
        <v>1.0403726643402602</v>
      </c>
      <c r="Z33" s="3">
        <f t="shared" si="20"/>
        <v>1.047260262294794</v>
      </c>
      <c r="AA33" s="3">
        <f t="shared" si="20"/>
        <v>1.0291536940051866</v>
      </c>
      <c r="AB33" s="3">
        <f t="shared" si="20"/>
        <v>1.0867152804057274</v>
      </c>
      <c r="AC33">
        <f t="shared" ref="AC33:AF33" si="21">STDEVA(U28,U33)</f>
        <v>0.15028084506646922</v>
      </c>
      <c r="AD33">
        <f t="shared" si="21"/>
        <v>0.1145021879563264</v>
      </c>
      <c r="AE33">
        <f t="shared" si="21"/>
        <v>0.22777319079299507</v>
      </c>
      <c r="AF33">
        <f t="shared" si="21"/>
        <v>0.26963892970669778</v>
      </c>
    </row>
    <row r="34" spans="1:32" x14ac:dyDescent="0.25">
      <c r="A34" t="s">
        <v>13</v>
      </c>
      <c r="B34" s="1">
        <v>41808</v>
      </c>
      <c r="C34">
        <v>0.1</v>
      </c>
      <c r="D34" s="2">
        <v>5057.19873046875</v>
      </c>
      <c r="E34">
        <v>10549.4287109375</v>
      </c>
      <c r="F34">
        <v>1066.8033447265625</v>
      </c>
      <c r="G34">
        <v>1249.2655029296875</v>
      </c>
      <c r="H34">
        <v>32372.50390625</v>
      </c>
      <c r="J34">
        <f t="shared" si="2"/>
        <v>3.7039100202432125</v>
      </c>
      <c r="K34">
        <f t="shared" si="3"/>
        <v>4.0232289416806069</v>
      </c>
      <c r="L34">
        <f t="shared" si="4"/>
        <v>3.0280843686545205</v>
      </c>
      <c r="M34">
        <f t="shared" si="5"/>
        <v>3.0966547475843385</v>
      </c>
      <c r="N34">
        <f t="shared" si="6"/>
        <v>4.5101762919454158</v>
      </c>
      <c r="P34">
        <f t="shared" si="1"/>
        <v>0.82123397856041913</v>
      </c>
      <c r="Q34">
        <f t="shared" si="7"/>
        <v>0.89203363266876434</v>
      </c>
      <c r="R34">
        <f t="shared" si="8"/>
        <v>0.67138935878455186</v>
      </c>
      <c r="S34">
        <f t="shared" si="9"/>
        <v>0.68659283964455187</v>
      </c>
    </row>
    <row r="35" spans="1:32" x14ac:dyDescent="0.25">
      <c r="A35" t="s">
        <v>14</v>
      </c>
      <c r="B35" s="1">
        <v>41808</v>
      </c>
      <c r="C35">
        <v>0.1</v>
      </c>
      <c r="D35" s="2">
        <v>4428.95849609375</v>
      </c>
      <c r="E35">
        <v>7334.66845703125</v>
      </c>
      <c r="F35">
        <v>1066.8658447265625</v>
      </c>
      <c r="G35">
        <v>1390.9554443359375</v>
      </c>
      <c r="H35">
        <v>15692.0390625</v>
      </c>
      <c r="J35">
        <f t="shared" si="2"/>
        <v>3.646301610516884</v>
      </c>
      <c r="K35">
        <f t="shared" si="3"/>
        <v>3.8653804875677049</v>
      </c>
      <c r="L35">
        <f t="shared" si="4"/>
        <v>3.0281098115912801</v>
      </c>
      <c r="M35">
        <f t="shared" si="5"/>
        <v>3.1433132187131432</v>
      </c>
      <c r="N35">
        <f t="shared" si="6"/>
        <v>4.1956793805565988</v>
      </c>
      <c r="P35">
        <f t="shared" si="1"/>
        <v>0.86906106968382446</v>
      </c>
      <c r="Q35">
        <f t="shared" si="7"/>
        <v>0.92127642199746052</v>
      </c>
      <c r="R35">
        <f t="shared" si="8"/>
        <v>0.72172097458733153</v>
      </c>
      <c r="S35">
        <f t="shared" si="9"/>
        <v>0.7491786034175355</v>
      </c>
    </row>
    <row r="36" spans="1:32" x14ac:dyDescent="0.25">
      <c r="A36" t="s">
        <v>15</v>
      </c>
      <c r="B36" s="1">
        <v>41808</v>
      </c>
      <c r="C36">
        <v>0.1</v>
      </c>
      <c r="D36" s="2">
        <v>2661.78662109375</v>
      </c>
      <c r="E36">
        <v>4756.68505859375</v>
      </c>
      <c r="F36">
        <v>518.5980224609375</v>
      </c>
      <c r="G36">
        <v>1627.3052978515625</v>
      </c>
      <c r="H36">
        <v>8630.7021484375</v>
      </c>
      <c r="J36">
        <f t="shared" si="2"/>
        <v>3.4251732378419621</v>
      </c>
      <c r="K36">
        <f t="shared" si="3"/>
        <v>3.6773043976164987</v>
      </c>
      <c r="L36">
        <f t="shared" si="4"/>
        <v>2.714830856367116</v>
      </c>
      <c r="M36">
        <f t="shared" si="5"/>
        <v>3.2114690383296072</v>
      </c>
      <c r="N36">
        <f t="shared" si="6"/>
        <v>3.9360461290625355</v>
      </c>
      <c r="P36">
        <f t="shared" ref="P36:P53" si="22">J36/N36</f>
        <v>0.87020657927546952</v>
      </c>
      <c r="Q36">
        <f t="shared" si="7"/>
        <v>0.93426354189917427</v>
      </c>
      <c r="R36">
        <f t="shared" si="8"/>
        <v>0.68973552833175722</v>
      </c>
      <c r="S36">
        <f t="shared" si="9"/>
        <v>0.81591244945457386</v>
      </c>
    </row>
    <row r="37" spans="1:32" x14ac:dyDescent="0.25">
      <c r="A37" t="s">
        <v>16</v>
      </c>
      <c r="B37" s="1">
        <v>41808</v>
      </c>
      <c r="C37">
        <v>0.1</v>
      </c>
      <c r="D37" s="2">
        <v>5124.60498046875</v>
      </c>
      <c r="E37">
        <v>11132.037109375</v>
      </c>
      <c r="F37">
        <v>1428.632568359375</v>
      </c>
      <c r="G37">
        <v>1666.606201171875</v>
      </c>
      <c r="H37">
        <v>13740.4482421875</v>
      </c>
      <c r="J37">
        <f t="shared" si="2"/>
        <v>3.709660394329847</v>
      </c>
      <c r="K37">
        <f t="shared" si="3"/>
        <v>4.0465746454135259</v>
      </c>
      <c r="L37">
        <f t="shared" si="4"/>
        <v>3.1549205464587864</v>
      </c>
      <c r="M37">
        <f t="shared" si="5"/>
        <v>3.2218329934321028</v>
      </c>
      <c r="N37">
        <f t="shared" si="6"/>
        <v>4.1380009005498266</v>
      </c>
      <c r="P37">
        <f t="shared" si="22"/>
        <v>0.89648612542276995</v>
      </c>
      <c r="Q37">
        <f t="shared" si="7"/>
        <v>0.97790569472226241</v>
      </c>
      <c r="R37">
        <f t="shared" si="8"/>
        <v>0.76242625902753769</v>
      </c>
      <c r="S37">
        <f t="shared" si="9"/>
        <v>0.77859649402299791</v>
      </c>
    </row>
    <row r="38" spans="1:32" x14ac:dyDescent="0.25">
      <c r="A38" t="s">
        <v>17</v>
      </c>
      <c r="B38" s="1">
        <v>41808</v>
      </c>
      <c r="C38">
        <v>0.1</v>
      </c>
      <c r="D38" s="2">
        <v>4435.25146484375</v>
      </c>
      <c r="E38">
        <v>5953.18115234375</v>
      </c>
      <c r="F38">
        <v>332.09457397460938</v>
      </c>
      <c r="G38">
        <v>1589.1839599609375</v>
      </c>
      <c r="H38">
        <v>37327.79296875</v>
      </c>
      <c r="J38">
        <f t="shared" si="2"/>
        <v>3.6469182480004507</v>
      </c>
      <c r="K38">
        <f t="shared" si="3"/>
        <v>3.7747490981180669</v>
      </c>
      <c r="L38">
        <f t="shared" si="4"/>
        <v>2.5212617798075487</v>
      </c>
      <c r="M38">
        <f t="shared" si="5"/>
        <v>3.201174172960465</v>
      </c>
      <c r="N38">
        <f t="shared" si="6"/>
        <v>4.572032312727571</v>
      </c>
      <c r="P38">
        <f t="shared" si="22"/>
        <v>0.79765802132417163</v>
      </c>
      <c r="Q38">
        <f t="shared" si="7"/>
        <v>0.82561732724634596</v>
      </c>
      <c r="R38">
        <f t="shared" si="8"/>
        <v>0.55145318478806227</v>
      </c>
      <c r="S38">
        <f t="shared" si="9"/>
        <v>0.70016438073918974</v>
      </c>
      <c r="U38">
        <f t="shared" ref="U38:X38" si="23">P38/P36</f>
        <v>0.91663064876882272</v>
      </c>
      <c r="V38">
        <f t="shared" si="23"/>
        <v>0.88370924286313057</v>
      </c>
      <c r="W38">
        <f t="shared" si="23"/>
        <v>0.79951396170912881</v>
      </c>
      <c r="X38">
        <f t="shared" si="23"/>
        <v>0.85813665572481446</v>
      </c>
    </row>
    <row r="39" spans="1:32" x14ac:dyDescent="0.25">
      <c r="A39" t="s">
        <v>18</v>
      </c>
      <c r="B39" s="1">
        <v>41808</v>
      </c>
      <c r="C39">
        <v>0.1</v>
      </c>
      <c r="D39" s="2">
        <v>12496.576171875</v>
      </c>
      <c r="E39">
        <v>16814.982421875</v>
      </c>
      <c r="F39">
        <v>1502.0299072265625</v>
      </c>
      <c r="G39">
        <v>2337.569091796875</v>
      </c>
      <c r="H39">
        <v>26473.39453125</v>
      </c>
      <c r="J39">
        <f t="shared" si="2"/>
        <v>4.0967910407407553</v>
      </c>
      <c r="K39">
        <f t="shared" si="3"/>
        <v>4.2256964176460938</v>
      </c>
      <c r="L39">
        <f t="shared" si="4"/>
        <v>3.176678580081036</v>
      </c>
      <c r="M39">
        <f t="shared" si="5"/>
        <v>3.3687644562259136</v>
      </c>
      <c r="N39">
        <f t="shared" si="6"/>
        <v>4.4228096319575894</v>
      </c>
      <c r="P39">
        <f t="shared" si="22"/>
        <v>0.92628699438900919</v>
      </c>
      <c r="Q39">
        <f t="shared" si="7"/>
        <v>0.95543258003075049</v>
      </c>
      <c r="R39">
        <f t="shared" si="8"/>
        <v>0.7182489965490555</v>
      </c>
      <c r="S39">
        <f t="shared" si="9"/>
        <v>0.76167973224180063</v>
      </c>
    </row>
    <row r="40" spans="1:32" x14ac:dyDescent="0.25">
      <c r="A40" t="s">
        <v>19</v>
      </c>
      <c r="B40" s="1">
        <v>41808</v>
      </c>
      <c r="C40">
        <v>0.1</v>
      </c>
      <c r="D40" s="2">
        <v>2953.22705078125</v>
      </c>
      <c r="E40">
        <v>6499.86962890625</v>
      </c>
      <c r="F40">
        <v>956.44842529296875</v>
      </c>
      <c r="G40">
        <v>901.4622802734375</v>
      </c>
      <c r="H40">
        <v>18552.390625</v>
      </c>
      <c r="J40">
        <f t="shared" si="2"/>
        <v>3.470296837791611</v>
      </c>
      <c r="K40">
        <f t="shared" si="3"/>
        <v>3.8129046458714044</v>
      </c>
      <c r="L40">
        <f t="shared" si="4"/>
        <v>2.9806615564704129</v>
      </c>
      <c r="M40">
        <f t="shared" si="5"/>
        <v>2.9549475593314951</v>
      </c>
      <c r="N40">
        <f t="shared" si="6"/>
        <v>4.2683998798998752</v>
      </c>
      <c r="P40">
        <f t="shared" si="22"/>
        <v>0.81302055464236744</v>
      </c>
      <c r="Q40">
        <f t="shared" si="7"/>
        <v>0.89328665381764671</v>
      </c>
      <c r="R40">
        <f t="shared" si="8"/>
        <v>0.6983088839699646</v>
      </c>
      <c r="S40">
        <f t="shared" si="9"/>
        <v>0.69228461308100542</v>
      </c>
    </row>
    <row r="41" spans="1:32" x14ac:dyDescent="0.25">
      <c r="A41" t="s">
        <v>20</v>
      </c>
      <c r="B41" s="1">
        <v>41808</v>
      </c>
      <c r="C41">
        <v>0.1</v>
      </c>
      <c r="D41" s="2">
        <v>2454.232177734375</v>
      </c>
      <c r="E41">
        <v>2628.6884765625</v>
      </c>
      <c r="F41">
        <v>270.77609252929688</v>
      </c>
      <c r="G41">
        <v>1014.6171264648438</v>
      </c>
      <c r="H41">
        <v>42435.34375</v>
      </c>
      <c r="J41">
        <f t="shared" si="2"/>
        <v>3.3899156458967448</v>
      </c>
      <c r="K41">
        <f t="shared" si="3"/>
        <v>3.4197391213188801</v>
      </c>
      <c r="L41">
        <f t="shared" si="4"/>
        <v>2.4326103168042663</v>
      </c>
      <c r="M41">
        <f t="shared" si="5"/>
        <v>3.0063021888175778</v>
      </c>
      <c r="N41">
        <f t="shared" si="6"/>
        <v>4.6277277245549362</v>
      </c>
      <c r="P41">
        <f t="shared" si="22"/>
        <v>0.73252270826343058</v>
      </c>
      <c r="Q41">
        <f t="shared" si="7"/>
        <v>0.73896722643676438</v>
      </c>
      <c r="R41">
        <f t="shared" si="8"/>
        <v>0.52565977550855558</v>
      </c>
      <c r="S41">
        <f t="shared" si="9"/>
        <v>0.64962814749580022</v>
      </c>
    </row>
    <row r="42" spans="1:32" x14ac:dyDescent="0.25">
      <c r="A42" t="s">
        <v>21</v>
      </c>
      <c r="B42" s="1">
        <v>41808</v>
      </c>
      <c r="C42">
        <v>0.1</v>
      </c>
      <c r="D42" s="2">
        <v>6029.4931640625</v>
      </c>
      <c r="E42">
        <v>10481.3740234375</v>
      </c>
      <c r="F42">
        <v>1486.828857421875</v>
      </c>
      <c r="G42">
        <v>1407.915771484375</v>
      </c>
      <c r="H42">
        <v>16934.984375</v>
      </c>
      <c r="J42">
        <f t="shared" si="2"/>
        <v>3.7802808071149365</v>
      </c>
      <c r="K42">
        <f t="shared" si="3"/>
        <v>4.0204182188768973</v>
      </c>
      <c r="L42">
        <f t="shared" si="4"/>
        <v>3.1722609815987357</v>
      </c>
      <c r="M42">
        <f t="shared" si="5"/>
        <v>3.1485766739298637</v>
      </c>
      <c r="N42">
        <f t="shared" si="6"/>
        <v>4.2287848002806543</v>
      </c>
      <c r="P42">
        <f t="shared" si="22"/>
        <v>0.89394021820737923</v>
      </c>
      <c r="Q42">
        <f t="shared" si="7"/>
        <v>0.95072660557474375</v>
      </c>
      <c r="R42">
        <f t="shared" si="8"/>
        <v>0.75015900108896538</v>
      </c>
      <c r="S42">
        <f t="shared" si="9"/>
        <v>0.74455826499397659</v>
      </c>
    </row>
    <row r="43" spans="1:32" x14ac:dyDescent="0.25">
      <c r="A43" t="s">
        <v>22</v>
      </c>
      <c r="B43" s="1">
        <v>41808</v>
      </c>
      <c r="C43">
        <v>0.1</v>
      </c>
      <c r="D43" s="2">
        <v>3920.909423828125</v>
      </c>
      <c r="E43">
        <v>5068.51318359375</v>
      </c>
      <c r="F43">
        <v>298.8330078125</v>
      </c>
      <c r="G43">
        <v>1008.2131958007813</v>
      </c>
      <c r="H43">
        <v>37534.6171875</v>
      </c>
      <c r="J43">
        <f t="shared" si="2"/>
        <v>3.5933868098630763</v>
      </c>
      <c r="K43">
        <f t="shared" si="3"/>
        <v>3.7048805804654936</v>
      </c>
      <c r="L43">
        <f t="shared" si="4"/>
        <v>2.4754285660988562</v>
      </c>
      <c r="M43">
        <f t="shared" si="5"/>
        <v>3.0035523773175252</v>
      </c>
      <c r="N43">
        <f t="shared" si="6"/>
        <v>4.5744319908909841</v>
      </c>
      <c r="P43">
        <f t="shared" si="22"/>
        <v>0.7855372682375753</v>
      </c>
      <c r="Q43">
        <f t="shared" si="7"/>
        <v>0.80991051738073305</v>
      </c>
      <c r="R43">
        <f t="shared" si="8"/>
        <v>0.54114446799693383</v>
      </c>
      <c r="S43">
        <f t="shared" si="9"/>
        <v>0.65659570047132976</v>
      </c>
      <c r="U43">
        <f t="shared" ref="U43:X43" si="24">P43/P41</f>
        <v>1.0723725822777901</v>
      </c>
      <c r="V43">
        <f t="shared" si="24"/>
        <v>1.0960032981246692</v>
      </c>
      <c r="W43">
        <f t="shared" si="24"/>
        <v>1.0294576325026914</v>
      </c>
      <c r="X43">
        <f t="shared" si="24"/>
        <v>1.0107254480927099</v>
      </c>
      <c r="Y43" s="3">
        <f t="shared" ref="Y43:AB43" si="25">AVERAGE(U38,U43)</f>
        <v>0.9945016155233064</v>
      </c>
      <c r="Z43" s="3">
        <f t="shared" si="25"/>
        <v>0.9898562704938999</v>
      </c>
      <c r="AA43" s="3">
        <f t="shared" si="25"/>
        <v>0.91448579710591016</v>
      </c>
      <c r="AB43" s="3">
        <f t="shared" si="25"/>
        <v>0.93443105190876219</v>
      </c>
      <c r="AC43">
        <f t="shared" ref="AC43:AF43" si="26">STDEVA(U38,U43)</f>
        <v>0.11012617729929522</v>
      </c>
      <c r="AD43">
        <f t="shared" si="26"/>
        <v>0.15011456608102586</v>
      </c>
      <c r="AE43">
        <f t="shared" si="26"/>
        <v>0.16259472890905499</v>
      </c>
      <c r="AF43">
        <f t="shared" si="26"/>
        <v>0.107896569816405</v>
      </c>
    </row>
    <row r="44" spans="1:32" x14ac:dyDescent="0.25">
      <c r="A44" t="s">
        <v>13</v>
      </c>
      <c r="B44" s="1">
        <v>41809</v>
      </c>
      <c r="C44">
        <v>10</v>
      </c>
      <c r="D44" s="2">
        <v>15588.3203125</v>
      </c>
      <c r="E44">
        <v>9891.8271484375</v>
      </c>
      <c r="F44">
        <v>1380.93408203125</v>
      </c>
      <c r="G44">
        <v>3709.721923828125</v>
      </c>
      <c r="H44">
        <v>47054.015625</v>
      </c>
      <c r="J44">
        <f t="shared" si="2"/>
        <v>4.1927993211982759</v>
      </c>
      <c r="K44">
        <f t="shared" si="3"/>
        <v>3.995276518815861</v>
      </c>
      <c r="L44">
        <f t="shared" si="4"/>
        <v>3.1401729483155321</v>
      </c>
      <c r="M44">
        <f t="shared" si="5"/>
        <v>3.5693413566573229</v>
      </c>
      <c r="N44">
        <f t="shared" si="6"/>
        <v>4.6725966923618127</v>
      </c>
      <c r="P44">
        <f t="shared" si="22"/>
        <v>0.89731675923414267</v>
      </c>
      <c r="Q44">
        <f t="shared" si="7"/>
        <v>0.85504416106505587</v>
      </c>
      <c r="R44">
        <f t="shared" si="8"/>
        <v>0.67204022839135702</v>
      </c>
      <c r="S44">
        <f t="shared" si="9"/>
        <v>0.76388817431901279</v>
      </c>
    </row>
    <row r="45" spans="1:32" x14ac:dyDescent="0.25">
      <c r="A45" t="s">
        <v>14</v>
      </c>
      <c r="B45" s="1">
        <v>41809</v>
      </c>
      <c r="C45">
        <v>10</v>
      </c>
      <c r="D45" s="2">
        <v>7248.75341796875</v>
      </c>
      <c r="E45">
        <v>4576.9931640625</v>
      </c>
      <c r="F45">
        <v>916.92291259765625</v>
      </c>
      <c r="G45">
        <v>1720.5355224609375</v>
      </c>
      <c r="H45">
        <v>25311.89453125</v>
      </c>
      <c r="J45">
        <f t="shared" si="2"/>
        <v>3.8602633265370434</v>
      </c>
      <c r="K45">
        <f t="shared" si="3"/>
        <v>3.6605802637901679</v>
      </c>
      <c r="L45">
        <f t="shared" si="4"/>
        <v>2.9623328252657375</v>
      </c>
      <c r="M45">
        <f t="shared" si="5"/>
        <v>3.2356636435652089</v>
      </c>
      <c r="N45">
        <f t="shared" si="6"/>
        <v>4.4033246522177265</v>
      </c>
      <c r="P45">
        <f t="shared" si="22"/>
        <v>0.87667015980591589</v>
      </c>
      <c r="Q45">
        <f t="shared" si="7"/>
        <v>0.83132191080812612</v>
      </c>
      <c r="R45">
        <f t="shared" si="8"/>
        <v>0.67274912917760077</v>
      </c>
      <c r="S45">
        <f t="shared" si="9"/>
        <v>0.73482286661183904</v>
      </c>
    </row>
    <row r="46" spans="1:32" x14ac:dyDescent="0.25">
      <c r="A46" t="s">
        <v>15</v>
      </c>
      <c r="B46" s="1">
        <v>41809</v>
      </c>
      <c r="C46">
        <v>10</v>
      </c>
      <c r="D46" s="2">
        <v>11205.72265625</v>
      </c>
      <c r="E46">
        <v>5143.87158203125</v>
      </c>
      <c r="F46">
        <v>301.80462646484375</v>
      </c>
      <c r="G46">
        <v>1449.9091796875</v>
      </c>
      <c r="H46">
        <v>8829.34375</v>
      </c>
      <c r="J46">
        <f t="shared" si="2"/>
        <v>4.0494398693941971</v>
      </c>
      <c r="K46">
        <f t="shared" si="3"/>
        <v>3.7112901177872057</v>
      </c>
      <c r="L46">
        <f t="shared" si="4"/>
        <v>2.4797258929370929</v>
      </c>
      <c r="M46">
        <f t="shared" si="5"/>
        <v>3.1613407994792109</v>
      </c>
      <c r="N46">
        <f t="shared" si="6"/>
        <v>3.9459284253957838</v>
      </c>
      <c r="P46">
        <f t="shared" si="22"/>
        <v>1.0262324687219917</v>
      </c>
      <c r="Q46">
        <f t="shared" si="7"/>
        <v>0.94053660322410859</v>
      </c>
      <c r="R46">
        <f t="shared" si="8"/>
        <v>0.62842647549755593</v>
      </c>
      <c r="S46">
        <f t="shared" si="9"/>
        <v>0.80116526674254684</v>
      </c>
    </row>
    <row r="47" spans="1:32" x14ac:dyDescent="0.25">
      <c r="A47" t="s">
        <v>16</v>
      </c>
      <c r="B47" s="1">
        <v>41809</v>
      </c>
      <c r="C47">
        <v>10</v>
      </c>
      <c r="D47" s="2">
        <v>13943.232421875</v>
      </c>
      <c r="E47">
        <v>7357.27392578125</v>
      </c>
      <c r="F47">
        <v>1454.615234375</v>
      </c>
      <c r="G47">
        <v>2273.1142578125</v>
      </c>
      <c r="H47">
        <v>15486.822265625</v>
      </c>
      <c r="J47">
        <f t="shared" si="2"/>
        <v>4.1443634667497005</v>
      </c>
      <c r="K47">
        <f t="shared" si="3"/>
        <v>3.8667169259814118</v>
      </c>
      <c r="L47">
        <f t="shared" si="4"/>
        <v>3.1627481316819654</v>
      </c>
      <c r="M47">
        <f t="shared" si="5"/>
        <v>3.3566212660330885</v>
      </c>
      <c r="N47">
        <f t="shared" si="6"/>
        <v>4.1899623142031972</v>
      </c>
      <c r="P47">
        <f t="shared" si="22"/>
        <v>0.98911712229512783</v>
      </c>
      <c r="Q47">
        <f t="shared" si="7"/>
        <v>0.92285243542023199</v>
      </c>
      <c r="R47">
        <f t="shared" si="8"/>
        <v>0.75483927885480839</v>
      </c>
      <c r="S47">
        <f t="shared" si="9"/>
        <v>0.80111013281784504</v>
      </c>
    </row>
    <row r="48" spans="1:32" x14ac:dyDescent="0.25">
      <c r="A48" t="s">
        <v>17</v>
      </c>
      <c r="B48" s="1">
        <v>41809</v>
      </c>
      <c r="C48">
        <v>10</v>
      </c>
      <c r="D48" s="2">
        <v>9754.7236328125</v>
      </c>
      <c r="E48">
        <v>4254.3056640625</v>
      </c>
      <c r="F48">
        <v>260.66339111328125</v>
      </c>
      <c r="G48">
        <v>1114.82373046875</v>
      </c>
      <c r="H48">
        <v>27814.611328125</v>
      </c>
      <c r="J48">
        <f t="shared" si="2"/>
        <v>3.9892149696357402</v>
      </c>
      <c r="K48">
        <f t="shared" si="3"/>
        <v>3.6288286899500406</v>
      </c>
      <c r="L48">
        <f t="shared" si="4"/>
        <v>2.4160800409346925</v>
      </c>
      <c r="M48">
        <f t="shared" si="5"/>
        <v>3.0472062046608772</v>
      </c>
      <c r="N48">
        <f t="shared" si="6"/>
        <v>4.4442729956365472</v>
      </c>
      <c r="P48">
        <f t="shared" si="22"/>
        <v>0.89760799427767157</v>
      </c>
      <c r="Q48">
        <f t="shared" si="7"/>
        <v>0.81651795322044307</v>
      </c>
      <c r="R48">
        <f t="shared" si="8"/>
        <v>0.54363898061771532</v>
      </c>
      <c r="S48">
        <f t="shared" si="9"/>
        <v>0.68564784558749414</v>
      </c>
      <c r="U48">
        <f t="shared" ref="U48:X48" si="27">P48/P46</f>
        <v>0.87466341363716416</v>
      </c>
      <c r="V48">
        <f t="shared" si="27"/>
        <v>0.86814053851967454</v>
      </c>
      <c r="W48">
        <f t="shared" si="27"/>
        <v>0.86507969001033858</v>
      </c>
      <c r="X48">
        <f t="shared" si="27"/>
        <v>0.85581324359612554</v>
      </c>
    </row>
    <row r="49" spans="1:32" x14ac:dyDescent="0.25">
      <c r="A49" t="s">
        <v>18</v>
      </c>
      <c r="B49" s="1">
        <v>41809</v>
      </c>
      <c r="C49">
        <v>10</v>
      </c>
      <c r="D49" s="2">
        <v>29427.595703125</v>
      </c>
      <c r="E49">
        <v>14080.759765625</v>
      </c>
      <c r="F49">
        <v>1756.624267578125</v>
      </c>
      <c r="G49">
        <v>4364.79541015625</v>
      </c>
      <c r="H49">
        <v>45078.46875</v>
      </c>
      <c r="J49">
        <f t="shared" si="2"/>
        <v>4.4687547807703529</v>
      </c>
      <c r="K49">
        <f t="shared" si="3"/>
        <v>4.1486260889762869</v>
      </c>
      <c r="L49">
        <f t="shared" si="4"/>
        <v>3.2446788781898031</v>
      </c>
      <c r="M49">
        <f t="shared" si="5"/>
        <v>3.6399638919539519</v>
      </c>
      <c r="N49">
        <f t="shared" si="6"/>
        <v>4.6539691552729145</v>
      </c>
      <c r="P49">
        <f t="shared" si="22"/>
        <v>0.96020292178070943</v>
      </c>
      <c r="Q49">
        <f t="shared" si="7"/>
        <v>0.89141675644238483</v>
      </c>
      <c r="R49">
        <f t="shared" si="8"/>
        <v>0.69718529924367989</v>
      </c>
      <c r="S49">
        <f t="shared" si="9"/>
        <v>0.78212033009069215</v>
      </c>
    </row>
    <row r="50" spans="1:32" x14ac:dyDescent="0.25">
      <c r="A50" t="s">
        <v>19</v>
      </c>
      <c r="B50" s="1">
        <v>41809</v>
      </c>
      <c r="C50">
        <v>10</v>
      </c>
      <c r="D50" s="2">
        <v>11619.865234375</v>
      </c>
      <c r="E50">
        <v>6288.490234375</v>
      </c>
      <c r="F50">
        <v>1247.6998291015625</v>
      </c>
      <c r="G50">
        <v>1946.578857421875</v>
      </c>
      <c r="H50">
        <v>20091.787109375</v>
      </c>
      <c r="J50">
        <f t="shared" si="2"/>
        <v>4.0652010911948722</v>
      </c>
      <c r="K50">
        <f t="shared" si="3"/>
        <v>3.7985463908215684</v>
      </c>
      <c r="L50">
        <f t="shared" si="4"/>
        <v>3.0961101155989397</v>
      </c>
      <c r="M50">
        <f t="shared" si="5"/>
        <v>3.2892720020174351</v>
      </c>
      <c r="N50">
        <f t="shared" si="6"/>
        <v>4.3030185677697377</v>
      </c>
      <c r="P50">
        <f t="shared" si="22"/>
        <v>0.94473240753452603</v>
      </c>
      <c r="Q50">
        <f t="shared" si="7"/>
        <v>0.88276318844479496</v>
      </c>
      <c r="R50">
        <f t="shared" si="8"/>
        <v>0.71952051027371211</v>
      </c>
      <c r="S50">
        <f t="shared" si="9"/>
        <v>0.76441036686538644</v>
      </c>
    </row>
    <row r="51" spans="1:32" x14ac:dyDescent="0.25">
      <c r="A51" t="s">
        <v>20</v>
      </c>
      <c r="B51" s="1">
        <v>41809</v>
      </c>
      <c r="C51">
        <v>10</v>
      </c>
      <c r="D51" s="2">
        <v>8735.3583984375</v>
      </c>
      <c r="E51">
        <v>3789.99365234375</v>
      </c>
      <c r="F51">
        <v>302.92538452148438</v>
      </c>
      <c r="G51">
        <v>718.06365966796875</v>
      </c>
      <c r="H51">
        <v>37628.68359375</v>
      </c>
      <c r="J51">
        <f t="shared" si="2"/>
        <v>3.9412807281249753</v>
      </c>
      <c r="K51">
        <f t="shared" si="3"/>
        <v>3.5786384825922437</v>
      </c>
      <c r="L51">
        <f t="shared" si="4"/>
        <v>2.4813356678382514</v>
      </c>
      <c r="M51">
        <f t="shared" si="5"/>
        <v>2.8561629481656476</v>
      </c>
      <c r="N51">
        <f t="shared" si="6"/>
        <v>4.5755190251768783</v>
      </c>
      <c r="P51">
        <f t="shared" si="22"/>
        <v>0.86138440391964388</v>
      </c>
      <c r="Q51">
        <f t="shared" si="7"/>
        <v>0.78212733088874054</v>
      </c>
      <c r="R51">
        <f t="shared" si="8"/>
        <v>0.54230692828172189</v>
      </c>
      <c r="S51">
        <f t="shared" si="9"/>
        <v>0.62422709477319582</v>
      </c>
    </row>
    <row r="52" spans="1:32" x14ac:dyDescent="0.25">
      <c r="A52" t="s">
        <v>21</v>
      </c>
      <c r="B52" s="1">
        <v>41809</v>
      </c>
      <c r="C52">
        <v>10</v>
      </c>
      <c r="D52" s="2">
        <v>14689.5068359375</v>
      </c>
      <c r="E52">
        <v>8800.6845703125</v>
      </c>
      <c r="F52">
        <v>1533.9288330078125</v>
      </c>
      <c r="G52">
        <v>2454.60888671875</v>
      </c>
      <c r="H52">
        <v>28037.45703125</v>
      </c>
      <c r="J52">
        <f t="shared" si="2"/>
        <v>4.1670072156659383</v>
      </c>
      <c r="K52">
        <f t="shared" si="3"/>
        <v>3.944516455507646</v>
      </c>
      <c r="L52">
        <f t="shared" si="4"/>
        <v>3.1858052108848209</v>
      </c>
      <c r="M52">
        <f t="shared" si="5"/>
        <v>3.3899823022139368</v>
      </c>
      <c r="N52">
        <f t="shared" si="6"/>
        <v>4.4477386210143743</v>
      </c>
      <c r="P52">
        <f t="shared" si="22"/>
        <v>0.93688221604973476</v>
      </c>
      <c r="Q52">
        <f t="shared" si="7"/>
        <v>0.88685887180304657</v>
      </c>
      <c r="R52">
        <f t="shared" si="8"/>
        <v>0.71627527657150181</v>
      </c>
      <c r="S52">
        <f t="shared" si="9"/>
        <v>0.76218109719783844</v>
      </c>
    </row>
    <row r="53" spans="1:32" x14ac:dyDescent="0.25">
      <c r="A53" t="s">
        <v>22</v>
      </c>
      <c r="B53" s="1">
        <v>41809</v>
      </c>
      <c r="C53">
        <v>10</v>
      </c>
      <c r="D53" s="2">
        <v>10124.1171875</v>
      </c>
      <c r="E53">
        <v>4993.46337890625</v>
      </c>
      <c r="F53">
        <v>476.37179565429688</v>
      </c>
      <c r="G53">
        <v>1382.2745361328125</v>
      </c>
      <c r="H53">
        <v>47625.328125</v>
      </c>
      <c r="J53">
        <f t="shared" si="2"/>
        <v>4.0053571635101246</v>
      </c>
      <c r="K53">
        <f t="shared" si="3"/>
        <v>3.6984018691923715</v>
      </c>
      <c r="L53">
        <f t="shared" si="4"/>
        <v>2.6779460404801188</v>
      </c>
      <c r="M53">
        <f t="shared" si="5"/>
        <v>3.1405943076449665</v>
      </c>
      <c r="N53">
        <f t="shared" si="6"/>
        <v>4.677837980859759</v>
      </c>
      <c r="P53">
        <f t="shared" si="22"/>
        <v>0.85624110537790876</v>
      </c>
      <c r="Q53">
        <f t="shared" si="7"/>
        <v>0.790622053248759</v>
      </c>
      <c r="R53">
        <f t="shared" si="8"/>
        <v>0.57247515870310839</v>
      </c>
      <c r="S53">
        <f t="shared" si="9"/>
        <v>0.67137731586585303</v>
      </c>
      <c r="U53">
        <f t="shared" ref="U53:X53" si="28">P53/P51</f>
        <v>0.9940290321970876</v>
      </c>
      <c r="V53">
        <f t="shared" si="28"/>
        <v>1.0108610478428952</v>
      </c>
      <c r="W53">
        <f t="shared" si="28"/>
        <v>1.0556294394338153</v>
      </c>
      <c r="X53">
        <f t="shared" si="28"/>
        <v>1.0755337624519303</v>
      </c>
      <c r="Y53" s="3">
        <f t="shared" ref="Y53:AB53" si="29">AVERAGE(U48,U53)</f>
        <v>0.93434622291712588</v>
      </c>
      <c r="Z53" s="3">
        <f t="shared" si="29"/>
        <v>0.93950079318128488</v>
      </c>
      <c r="AA53" s="3">
        <f t="shared" si="29"/>
        <v>0.96035456472207692</v>
      </c>
      <c r="AB53" s="3">
        <f t="shared" si="29"/>
        <v>0.96567350302402799</v>
      </c>
      <c r="AC53">
        <f t="shared" ref="AC53:AF53" si="30">STDEVA(U48,U53)</f>
        <v>8.440423832424869E-2</v>
      </c>
      <c r="AD53">
        <f t="shared" si="30"/>
        <v>0.10091863995684722</v>
      </c>
      <c r="AE53">
        <f t="shared" si="30"/>
        <v>0.13473901997073778</v>
      </c>
      <c r="AF53">
        <f t="shared" si="30"/>
        <v>0.1553658688487653</v>
      </c>
    </row>
    <row r="54" spans="1:32" x14ac:dyDescent="0.25">
      <c r="B54" s="1"/>
      <c r="D54" t="s">
        <v>23</v>
      </c>
    </row>
    <row r="55" spans="1:32" x14ac:dyDescent="0.25">
      <c r="B55" s="1"/>
      <c r="D55" t="s">
        <v>23</v>
      </c>
    </row>
    <row r="56" spans="1:32" x14ac:dyDescent="0.25">
      <c r="B56" s="1"/>
    </row>
    <row r="57" spans="1:32" x14ac:dyDescent="0.25">
      <c r="B57" s="1"/>
    </row>
    <row r="58" spans="1:32" x14ac:dyDescent="0.25">
      <c r="B58" s="1"/>
    </row>
    <row r="59" spans="1:32" x14ac:dyDescent="0.25">
      <c r="B59" s="1"/>
    </row>
    <row r="60" spans="1:32" x14ac:dyDescent="0.25">
      <c r="B60" s="1"/>
    </row>
    <row r="61" spans="1:32" x14ac:dyDescent="0.25">
      <c r="B61" s="1"/>
    </row>
    <row r="62" spans="1:32" x14ac:dyDescent="0.25">
      <c r="B62" s="1"/>
    </row>
    <row r="63" spans="1:32" x14ac:dyDescent="0.25">
      <c r="B63" s="1"/>
    </row>
    <row r="64" spans="1:32" x14ac:dyDescent="0.25">
      <c r="B64" s="1"/>
    </row>
    <row r="65" spans="2:2" x14ac:dyDescent="0.25">
      <c r="B65" s="1"/>
    </row>
    <row r="66" spans="2:2" x14ac:dyDescent="0.25">
      <c r="B66" s="1"/>
    </row>
    <row r="67" spans="2:2" x14ac:dyDescent="0.25">
      <c r="B67" s="1"/>
    </row>
    <row r="68" spans="2:2" x14ac:dyDescent="0.25">
      <c r="B68" s="1"/>
    </row>
    <row r="69" spans="2:2" x14ac:dyDescent="0.25">
      <c r="B69" s="1"/>
    </row>
    <row r="70" spans="2:2" x14ac:dyDescent="0.25">
      <c r="B70" s="1"/>
    </row>
    <row r="71" spans="2:2" x14ac:dyDescent="0.25">
      <c r="B71" s="1"/>
    </row>
    <row r="72" spans="2:2" x14ac:dyDescent="0.25">
      <c r="B72" s="1"/>
    </row>
    <row r="73" spans="2:2" x14ac:dyDescent="0.25">
      <c r="B73" s="1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73"/>
  <sheetViews>
    <sheetView topLeftCell="A7" workbookViewId="0">
      <pane xSplit="3" topLeftCell="L1" activePane="topRight" state="frozen"/>
      <selection pane="topRight" activeCell="E39" sqref="E39"/>
    </sheetView>
  </sheetViews>
  <sheetFormatPr defaultRowHeight="15" x14ac:dyDescent="0.25"/>
  <cols>
    <col min="2" max="2" width="9.7109375" bestFit="1" customWidth="1"/>
    <col min="4" max="4" width="10.5703125" customWidth="1"/>
    <col min="12" max="12" width="9.5703125" customWidth="1"/>
    <col min="25" max="28" width="9.140625" style="3"/>
  </cols>
  <sheetData>
    <row r="1" spans="1:32" x14ac:dyDescent="0.25">
      <c r="J1" t="s">
        <v>0</v>
      </c>
    </row>
    <row r="2" spans="1:32" x14ac:dyDescent="0.25">
      <c r="B2" t="s">
        <v>1</v>
      </c>
      <c r="C2" t="s">
        <v>31</v>
      </c>
      <c r="D2" t="s">
        <v>3</v>
      </c>
      <c r="E2" t="s">
        <v>4</v>
      </c>
      <c r="F2" t="s">
        <v>5</v>
      </c>
      <c r="G2" t="s">
        <v>6</v>
      </c>
      <c r="H2" t="s">
        <v>7</v>
      </c>
      <c r="J2" t="s">
        <v>3</v>
      </c>
      <c r="K2" t="s">
        <v>4</v>
      </c>
      <c r="L2" t="s">
        <v>5</v>
      </c>
      <c r="M2" t="s">
        <v>6</v>
      </c>
      <c r="N2" t="s">
        <v>7</v>
      </c>
      <c r="P2" t="s">
        <v>8</v>
      </c>
      <c r="Q2" t="s">
        <v>24</v>
      </c>
      <c r="R2" t="s">
        <v>25</v>
      </c>
      <c r="S2" t="s">
        <v>26</v>
      </c>
      <c r="U2" t="s">
        <v>27</v>
      </c>
      <c r="V2" t="s">
        <v>27</v>
      </c>
      <c r="W2" t="s">
        <v>27</v>
      </c>
      <c r="X2" t="s">
        <v>27</v>
      </c>
      <c r="Y2" s="3" t="s">
        <v>28</v>
      </c>
      <c r="Z2" s="3" t="s">
        <v>28</v>
      </c>
      <c r="AA2" s="3" t="s">
        <v>28</v>
      </c>
      <c r="AB2" s="3" t="s">
        <v>28</v>
      </c>
      <c r="AC2" t="s">
        <v>29</v>
      </c>
      <c r="AD2" t="s">
        <v>29</v>
      </c>
      <c r="AE2" t="s">
        <v>29</v>
      </c>
      <c r="AF2" t="s">
        <v>29</v>
      </c>
    </row>
    <row r="3" spans="1:32" x14ac:dyDescent="0.25">
      <c r="C3" t="s">
        <v>9</v>
      </c>
      <c r="D3" t="s">
        <v>10</v>
      </c>
      <c r="E3" t="s">
        <v>10</v>
      </c>
      <c r="F3" t="s">
        <v>10</v>
      </c>
      <c r="G3" t="s">
        <v>10</v>
      </c>
      <c r="H3" t="s">
        <v>11</v>
      </c>
      <c r="J3" t="s">
        <v>10</v>
      </c>
      <c r="K3" t="s">
        <v>10</v>
      </c>
      <c r="L3" t="s">
        <v>10</v>
      </c>
      <c r="M3" t="s">
        <v>10</v>
      </c>
      <c r="N3" t="s">
        <v>11</v>
      </c>
      <c r="P3" t="s">
        <v>12</v>
      </c>
      <c r="Q3" t="s">
        <v>12</v>
      </c>
      <c r="R3" t="s">
        <v>12</v>
      </c>
      <c r="S3" t="s">
        <v>12</v>
      </c>
      <c r="U3" t="s">
        <v>3</v>
      </c>
      <c r="V3" t="s">
        <v>4</v>
      </c>
      <c r="W3" t="s">
        <v>5</v>
      </c>
      <c r="X3" t="s">
        <v>6</v>
      </c>
      <c r="Y3" s="3" t="s">
        <v>3</v>
      </c>
      <c r="Z3" s="3" t="s">
        <v>4</v>
      </c>
      <c r="AA3" s="3" t="s">
        <v>5</v>
      </c>
      <c r="AB3" s="3" t="s">
        <v>6</v>
      </c>
      <c r="AC3" t="s">
        <v>3</v>
      </c>
      <c r="AD3" t="s">
        <v>4</v>
      </c>
      <c r="AE3" t="s">
        <v>5</v>
      </c>
      <c r="AF3" t="s">
        <v>6</v>
      </c>
    </row>
    <row r="4" spans="1:32" x14ac:dyDescent="0.25">
      <c r="A4" t="s">
        <v>13</v>
      </c>
      <c r="B4" s="1">
        <v>41812</v>
      </c>
      <c r="C4">
        <v>1</v>
      </c>
      <c r="D4" s="2">
        <v>11891.5</v>
      </c>
      <c r="E4">
        <v>60630.015625</v>
      </c>
      <c r="F4">
        <v>3178.292236328125</v>
      </c>
      <c r="G4">
        <v>18251.51171875</v>
      </c>
      <c r="H4">
        <v>20940.064453125</v>
      </c>
      <c r="J4">
        <f>LOG(D4)</f>
        <v>4.0752366402061204</v>
      </c>
      <c r="K4">
        <f t="shared" ref="K4:N4" si="0">LOG(E4)</f>
        <v>4.7826876801572888</v>
      </c>
      <c r="L4">
        <f t="shared" si="0"/>
        <v>3.5021938270405548</v>
      </c>
      <c r="M4">
        <f t="shared" si="0"/>
        <v>4.261298841610099</v>
      </c>
      <c r="N4">
        <f t="shared" si="0"/>
        <v>4.3209780140951377</v>
      </c>
      <c r="P4">
        <f t="shared" ref="P4:P43" si="1">J4/N4</f>
        <v>0.94312829801785547</v>
      </c>
      <c r="Q4">
        <f>K4/N4</f>
        <v>1.1068530468232058</v>
      </c>
      <c r="R4">
        <f>L4/N4</f>
        <v>0.81050952252390818</v>
      </c>
      <c r="S4">
        <f>M4/N4</f>
        <v>0.98618850355397236</v>
      </c>
    </row>
    <row r="5" spans="1:32" x14ac:dyDescent="0.25">
      <c r="A5" t="s">
        <v>14</v>
      </c>
      <c r="B5" s="1">
        <v>41812</v>
      </c>
      <c r="C5">
        <v>1</v>
      </c>
      <c r="D5" s="2">
        <v>3839.011474609375</v>
      </c>
      <c r="E5">
        <v>8595.2724609375</v>
      </c>
      <c r="F5">
        <v>1819.21826171875</v>
      </c>
      <c r="G5">
        <v>7609.65966796875</v>
      </c>
      <c r="H5">
        <v>12405.8544921875</v>
      </c>
      <c r="J5">
        <f t="shared" ref="J5:J43" si="2">LOG(D5)</f>
        <v>3.5842194102033873</v>
      </c>
      <c r="K5">
        <f t="shared" ref="K5:K43" si="3">LOG(E5)</f>
        <v>3.9342596479115217</v>
      </c>
      <c r="L5">
        <f t="shared" ref="L5:L43" si="4">LOG(F5)</f>
        <v>3.2598848069104345</v>
      </c>
      <c r="M5">
        <f t="shared" ref="M5:M43" si="5">LOG(G5)</f>
        <v>3.8813652339547629</v>
      </c>
      <c r="N5">
        <f t="shared" ref="N5:N43" si="6">LOG(H5)</f>
        <v>4.0936266830347643</v>
      </c>
      <c r="P5">
        <f t="shared" si="1"/>
        <v>0.8755608871364563</v>
      </c>
      <c r="Q5">
        <f t="shared" ref="Q5:Q43" si="7">K5/N5</f>
        <v>0.96106947519574559</v>
      </c>
      <c r="R5">
        <f t="shared" ref="R5:R43" si="8">L5/N5</f>
        <v>0.79633172717492529</v>
      </c>
      <c r="S5">
        <f t="shared" ref="S5:S43" si="9">M5/N5</f>
        <v>0.94814831309369818</v>
      </c>
    </row>
    <row r="6" spans="1:32" x14ac:dyDescent="0.25">
      <c r="A6" t="s">
        <v>15</v>
      </c>
      <c r="B6" s="1">
        <v>41812</v>
      </c>
      <c r="C6">
        <v>1</v>
      </c>
      <c r="D6" s="2">
        <v>6974.9375</v>
      </c>
      <c r="E6">
        <v>14158.4130859375</v>
      </c>
      <c r="F6">
        <v>658.59228515625</v>
      </c>
      <c r="G6">
        <v>4944.2626953125</v>
      </c>
      <c r="H6">
        <v>26944.45703125</v>
      </c>
      <c r="J6">
        <f t="shared" si="2"/>
        <v>3.8435403204005842</v>
      </c>
      <c r="K6">
        <f t="shared" si="3"/>
        <v>4.1510145791558548</v>
      </c>
      <c r="L6">
        <f t="shared" si="4"/>
        <v>2.8186166390183223</v>
      </c>
      <c r="M6">
        <f t="shared" si="5"/>
        <v>3.6941015373424477</v>
      </c>
      <c r="N6">
        <f t="shared" si="6"/>
        <v>4.4304694363748762</v>
      </c>
      <c r="P6">
        <f t="shared" si="1"/>
        <v>0.86752439568694273</v>
      </c>
      <c r="Q6">
        <f t="shared" si="7"/>
        <v>0.93692432343068399</v>
      </c>
      <c r="R6">
        <f t="shared" si="8"/>
        <v>0.63618916223121191</v>
      </c>
      <c r="S6">
        <f t="shared" si="9"/>
        <v>0.83379461034383218</v>
      </c>
    </row>
    <row r="7" spans="1:32" x14ac:dyDescent="0.25">
      <c r="A7" t="s">
        <v>16</v>
      </c>
      <c r="B7" s="1">
        <v>41812</v>
      </c>
      <c r="C7">
        <v>1</v>
      </c>
      <c r="D7" s="2">
        <v>1859.49755859375</v>
      </c>
      <c r="E7">
        <v>5629.90234375</v>
      </c>
      <c r="F7">
        <v>772.42291259765625</v>
      </c>
      <c r="G7">
        <v>2535.51611328125</v>
      </c>
      <c r="H7">
        <v>10863.42578125</v>
      </c>
      <c r="J7">
        <f t="shared" si="2"/>
        <v>3.2693956124933465</v>
      </c>
      <c r="K7">
        <f t="shared" si="3"/>
        <v>3.7505008616473798</v>
      </c>
      <c r="L7">
        <f t="shared" si="4"/>
        <v>2.8878551478975432</v>
      </c>
      <c r="M7">
        <f t="shared" si="5"/>
        <v>3.4040663748471718</v>
      </c>
      <c r="N7">
        <f t="shared" si="6"/>
        <v>4.0359668016137755</v>
      </c>
      <c r="P7">
        <f t="shared" si="1"/>
        <v>0.81006504096765197</v>
      </c>
      <c r="Q7">
        <f t="shared" si="7"/>
        <v>0.92926950245174156</v>
      </c>
      <c r="R7">
        <f t="shared" si="8"/>
        <v>0.71552995598051961</v>
      </c>
      <c r="S7">
        <f t="shared" si="9"/>
        <v>0.84343269956682021</v>
      </c>
    </row>
    <row r="8" spans="1:32" x14ac:dyDescent="0.25">
      <c r="A8" t="s">
        <v>17</v>
      </c>
      <c r="B8" s="1">
        <v>41812</v>
      </c>
      <c r="C8">
        <v>1</v>
      </c>
      <c r="D8" s="2">
        <v>6481.6259765625</v>
      </c>
      <c r="E8">
        <v>11836.2783203125</v>
      </c>
      <c r="F8">
        <v>810.45452880859375</v>
      </c>
      <c r="G8">
        <v>5031.2666015625</v>
      </c>
      <c r="H8">
        <v>29593.693359375</v>
      </c>
      <c r="J8">
        <f t="shared" si="2"/>
        <v>3.8116839663750515</v>
      </c>
      <c r="K8">
        <f t="shared" si="3"/>
        <v>4.0732151686848441</v>
      </c>
      <c r="L8">
        <f t="shared" si="4"/>
        <v>2.90872865343316</v>
      </c>
      <c r="M8">
        <f t="shared" si="5"/>
        <v>3.7016773307464956</v>
      </c>
      <c r="N8">
        <f t="shared" si="6"/>
        <v>4.4711991694695321</v>
      </c>
      <c r="P8">
        <f t="shared" si="1"/>
        <v>0.85249701968147251</v>
      </c>
      <c r="Q8">
        <f t="shared" si="7"/>
        <v>0.91098942684051687</v>
      </c>
      <c r="R8">
        <f t="shared" si="8"/>
        <v>0.65054777100843275</v>
      </c>
      <c r="S8">
        <f t="shared" si="9"/>
        <v>0.82789363444654307</v>
      </c>
      <c r="U8">
        <f>P8/P6</f>
        <v>0.98267786349273678</v>
      </c>
      <c r="V8">
        <f t="shared" ref="V8:X8" si="10">Q8/Q6</f>
        <v>0.9723191127163795</v>
      </c>
      <c r="W8">
        <f t="shared" si="10"/>
        <v>1.0225697160996314</v>
      </c>
      <c r="X8">
        <f t="shared" si="10"/>
        <v>0.99292274641250589</v>
      </c>
    </row>
    <row r="9" spans="1:32" x14ac:dyDescent="0.25">
      <c r="A9" t="s">
        <v>18</v>
      </c>
      <c r="B9" s="1">
        <v>41812</v>
      </c>
      <c r="C9">
        <v>1</v>
      </c>
      <c r="D9" s="2">
        <v>5341.2802734375</v>
      </c>
      <c r="E9">
        <v>21517.16015625</v>
      </c>
      <c r="F9">
        <v>3396.118408203125</v>
      </c>
      <c r="G9">
        <v>11437.7568359375</v>
      </c>
      <c r="H9">
        <v>22701.869140625</v>
      </c>
      <c r="J9">
        <f t="shared" si="2"/>
        <v>3.7276453673369954</v>
      </c>
      <c r="K9">
        <f t="shared" si="3"/>
        <v>4.3327849524100523</v>
      </c>
      <c r="L9">
        <f t="shared" si="4"/>
        <v>3.5309828238371535</v>
      </c>
      <c r="M9">
        <f t="shared" si="5"/>
        <v>4.0583408593086512</v>
      </c>
      <c r="N9">
        <f t="shared" si="6"/>
        <v>4.356061615961436</v>
      </c>
      <c r="P9">
        <f t="shared" si="1"/>
        <v>0.85573752071784193</v>
      </c>
      <c r="Q9">
        <f t="shared" si="7"/>
        <v>0.99465648891051184</v>
      </c>
      <c r="R9">
        <f t="shared" si="8"/>
        <v>0.81059065163333843</v>
      </c>
      <c r="S9">
        <f t="shared" si="9"/>
        <v>0.93165368562237971</v>
      </c>
    </row>
    <row r="10" spans="1:32" x14ac:dyDescent="0.25">
      <c r="A10" t="s">
        <v>19</v>
      </c>
      <c r="B10" s="1">
        <v>41812</v>
      </c>
      <c r="C10">
        <v>1</v>
      </c>
      <c r="D10" s="2">
        <v>5368.4990234375</v>
      </c>
      <c r="E10">
        <v>35400.27734375</v>
      </c>
      <c r="F10">
        <v>2735.34619140625</v>
      </c>
      <c r="G10">
        <v>10355.34765625</v>
      </c>
      <c r="H10">
        <v>15315.24609375</v>
      </c>
      <c r="J10">
        <f t="shared" si="2"/>
        <v>3.7298528784448952</v>
      </c>
      <c r="K10">
        <f t="shared" si="3"/>
        <v>4.5490066645226346</v>
      </c>
      <c r="L10">
        <f t="shared" si="4"/>
        <v>3.4370122994090346</v>
      </c>
      <c r="M10">
        <f t="shared" si="5"/>
        <v>4.0151646838819541</v>
      </c>
      <c r="N10">
        <f t="shared" si="6"/>
        <v>4.185123979679906</v>
      </c>
      <c r="P10">
        <f t="shared" si="1"/>
        <v>0.89121681855890167</v>
      </c>
      <c r="Q10">
        <f t="shared" si="7"/>
        <v>1.0869466918087716</v>
      </c>
      <c r="R10">
        <f t="shared" si="8"/>
        <v>0.82124503744615718</v>
      </c>
      <c r="S10">
        <f t="shared" si="9"/>
        <v>0.95938966285750249</v>
      </c>
    </row>
    <row r="11" spans="1:32" x14ac:dyDescent="0.25">
      <c r="A11" t="s">
        <v>20</v>
      </c>
      <c r="B11" s="1">
        <v>41812</v>
      </c>
      <c r="C11">
        <v>1</v>
      </c>
      <c r="D11" s="2">
        <v>3984.25244140625</v>
      </c>
      <c r="E11">
        <v>3202.595458984375</v>
      </c>
      <c r="F11">
        <v>577.26666259765625</v>
      </c>
      <c r="G11">
        <v>4056.633544921875</v>
      </c>
      <c r="H11">
        <v>33230.9296875</v>
      </c>
      <c r="J11">
        <f t="shared" si="2"/>
        <v>3.6003468474314988</v>
      </c>
      <c r="K11">
        <f t="shared" si="3"/>
        <v>3.5055020835197066</v>
      </c>
      <c r="L11">
        <f t="shared" si="4"/>
        <v>2.7613764775264613</v>
      </c>
      <c r="M11">
        <f t="shared" si="5"/>
        <v>3.6081657775819593</v>
      </c>
      <c r="N11">
        <f t="shared" si="6"/>
        <v>4.5215424915195541</v>
      </c>
      <c r="P11">
        <f t="shared" si="1"/>
        <v>0.79626518034148364</v>
      </c>
      <c r="Q11">
        <f t="shared" si="7"/>
        <v>0.7752889838134891</v>
      </c>
      <c r="R11">
        <f t="shared" si="8"/>
        <v>0.6107155871487665</v>
      </c>
      <c r="S11">
        <f t="shared" si="9"/>
        <v>0.79799444201825109</v>
      </c>
    </row>
    <row r="12" spans="1:32" x14ac:dyDescent="0.25">
      <c r="A12" t="s">
        <v>21</v>
      </c>
      <c r="B12" s="1">
        <v>41812</v>
      </c>
      <c r="C12">
        <v>1</v>
      </c>
      <c r="D12" s="2">
        <v>2550.83642578125</v>
      </c>
      <c r="E12">
        <v>8757.0478515625</v>
      </c>
      <c r="F12">
        <v>1569.0172119140625</v>
      </c>
      <c r="G12">
        <v>4357.16015625</v>
      </c>
      <c r="H12">
        <v>10784.47265625</v>
      </c>
      <c r="J12">
        <f t="shared" si="2"/>
        <v>3.4066826100569632</v>
      </c>
      <c r="K12">
        <f t="shared" si="3"/>
        <v>3.9423577228506215</v>
      </c>
      <c r="L12">
        <f t="shared" si="4"/>
        <v>3.1956277077668602</v>
      </c>
      <c r="M12">
        <f t="shared" si="5"/>
        <v>3.639203523602792</v>
      </c>
      <c r="N12">
        <f t="shared" si="6"/>
        <v>4.0327989136406943</v>
      </c>
      <c r="P12">
        <f t="shared" si="1"/>
        <v>0.84474398129152151</v>
      </c>
      <c r="Q12">
        <f t="shared" si="7"/>
        <v>0.97757359275113842</v>
      </c>
      <c r="R12">
        <f t="shared" si="8"/>
        <v>0.79240938519345605</v>
      </c>
      <c r="S12">
        <f t="shared" si="9"/>
        <v>0.90240143422311736</v>
      </c>
    </row>
    <row r="13" spans="1:32" x14ac:dyDescent="0.25">
      <c r="A13" t="s">
        <v>22</v>
      </c>
      <c r="B13" s="1">
        <v>41812</v>
      </c>
      <c r="C13">
        <v>1</v>
      </c>
      <c r="D13" s="2">
        <v>3175.2314453125</v>
      </c>
      <c r="E13">
        <v>9148.9580078125</v>
      </c>
      <c r="F13">
        <v>497.32980346679688</v>
      </c>
      <c r="G13">
        <v>2601.1337890625</v>
      </c>
      <c r="H13">
        <v>17107.591796875</v>
      </c>
      <c r="J13">
        <f t="shared" si="2"/>
        <v>3.5017753868748183</v>
      </c>
      <c r="K13">
        <f t="shared" si="3"/>
        <v>3.96137163426032</v>
      </c>
      <c r="L13">
        <f t="shared" si="4"/>
        <v>2.6966444859632364</v>
      </c>
      <c r="M13">
        <f t="shared" si="5"/>
        <v>3.4151626906646442</v>
      </c>
      <c r="N13">
        <f t="shared" si="6"/>
        <v>4.2331888790362751</v>
      </c>
      <c r="P13">
        <f t="shared" si="1"/>
        <v>0.8272192635241048</v>
      </c>
      <c r="Q13">
        <f t="shared" si="7"/>
        <v>0.93578901094584832</v>
      </c>
      <c r="R13">
        <f t="shared" si="8"/>
        <v>0.63702437170182513</v>
      </c>
      <c r="S13">
        <f t="shared" si="9"/>
        <v>0.80675887333478435</v>
      </c>
      <c r="U13">
        <f>P13/P11</f>
        <v>1.03887408861624</v>
      </c>
      <c r="V13">
        <f t="shared" ref="V13:X13" si="11">Q13/Q11</f>
        <v>1.2070196152444888</v>
      </c>
      <c r="W13">
        <f t="shared" si="11"/>
        <v>1.0430786197481643</v>
      </c>
      <c r="X13">
        <f t="shared" si="11"/>
        <v>1.0109830731331495</v>
      </c>
      <c r="Y13" s="3">
        <f>AVERAGE(U8,U13)</f>
        <v>1.0107759760544883</v>
      </c>
      <c r="Z13" s="3">
        <f t="shared" ref="Z13:AB13" si="12">AVERAGE(V8,V13)</f>
        <v>1.089669363980434</v>
      </c>
      <c r="AA13" s="3">
        <f t="shared" si="12"/>
        <v>1.0328241679238979</v>
      </c>
      <c r="AB13" s="3">
        <f t="shared" si="12"/>
        <v>1.0019529097728277</v>
      </c>
      <c r="AC13">
        <f>STDEVA(U8,U13)</f>
        <v>3.973673186191494E-2</v>
      </c>
      <c r="AD13">
        <f t="shared" ref="AD13:AF13" si="13">STDEVA(V8,V13)</f>
        <v>0.16595831688551732</v>
      </c>
      <c r="AE13">
        <f t="shared" si="13"/>
        <v>1.4501984844579112E-2</v>
      </c>
      <c r="AF13">
        <f t="shared" si="13"/>
        <v>1.2770579494611703E-2</v>
      </c>
    </row>
    <row r="14" spans="1:32" x14ac:dyDescent="0.25">
      <c r="A14" t="s">
        <v>13</v>
      </c>
      <c r="B14" s="1">
        <v>41813</v>
      </c>
      <c r="C14">
        <v>0.3</v>
      </c>
      <c r="D14" s="2">
        <v>3375.014892578125</v>
      </c>
      <c r="E14">
        <v>19769.01171875</v>
      </c>
      <c r="F14">
        <v>1803.4755859375</v>
      </c>
      <c r="G14">
        <v>6609.2041015625</v>
      </c>
      <c r="H14">
        <v>25762.068359375</v>
      </c>
      <c r="J14">
        <f t="shared" si="2"/>
        <v>3.5282756935374824</v>
      </c>
      <c r="K14">
        <f t="shared" si="3"/>
        <v>4.2959849588522889</v>
      </c>
      <c r="L14">
        <f t="shared" si="4"/>
        <v>3.2561102675502007</v>
      </c>
      <c r="M14">
        <f t="shared" si="5"/>
        <v>3.8201491637048468</v>
      </c>
      <c r="N14">
        <f t="shared" si="6"/>
        <v>4.4109807282918974</v>
      </c>
      <c r="P14">
        <f t="shared" si="1"/>
        <v>0.79988463130369813</v>
      </c>
      <c r="Q14">
        <f t="shared" si="7"/>
        <v>0.97392965951947397</v>
      </c>
      <c r="R14">
        <f t="shared" si="8"/>
        <v>0.73818283690645203</v>
      </c>
      <c r="S14">
        <f t="shared" si="9"/>
        <v>0.86605437634368365</v>
      </c>
    </row>
    <row r="15" spans="1:32" x14ac:dyDescent="0.25">
      <c r="A15" t="s">
        <v>14</v>
      </c>
      <c r="B15" s="1">
        <v>41813</v>
      </c>
      <c r="C15">
        <v>0.3</v>
      </c>
      <c r="D15" s="2">
        <v>3365.670166015625</v>
      </c>
      <c r="E15">
        <v>15180.3603515625</v>
      </c>
      <c r="F15">
        <v>1681.6685791015625</v>
      </c>
      <c r="G15">
        <v>5225.876953125</v>
      </c>
      <c r="H15">
        <v>20836.439453125</v>
      </c>
      <c r="J15">
        <f t="shared" si="2"/>
        <v>3.5270715530842192</v>
      </c>
      <c r="K15">
        <f t="shared" si="3"/>
        <v>4.1812820809690558</v>
      </c>
      <c r="L15">
        <f t="shared" si="4"/>
        <v>3.2257404097439211</v>
      </c>
      <c r="M15">
        <f t="shared" si="5"/>
        <v>3.7181591797487603</v>
      </c>
      <c r="N15">
        <f t="shared" si="6"/>
        <v>4.3188235083908495</v>
      </c>
      <c r="P15">
        <f t="shared" si="1"/>
        <v>0.81667415818952294</v>
      </c>
      <c r="Q15">
        <f t="shared" si="7"/>
        <v>0.96815303353921023</v>
      </c>
      <c r="R15">
        <f t="shared" si="8"/>
        <v>0.74690257739793575</v>
      </c>
      <c r="S15">
        <f t="shared" si="9"/>
        <v>0.86091945469059217</v>
      </c>
    </row>
    <row r="16" spans="1:32" x14ac:dyDescent="0.25">
      <c r="A16" t="s">
        <v>15</v>
      </c>
      <c r="B16" s="1">
        <v>41813</v>
      </c>
      <c r="C16">
        <v>0.3</v>
      </c>
      <c r="D16" s="2">
        <v>2929.693603515625</v>
      </c>
      <c r="E16">
        <v>11883.375</v>
      </c>
      <c r="F16">
        <v>810.5595703125</v>
      </c>
      <c r="G16">
        <v>5191.3974609375</v>
      </c>
      <c r="H16">
        <v>28000.328125</v>
      </c>
      <c r="J16">
        <f t="shared" si="2"/>
        <v>3.4668222028590785</v>
      </c>
      <c r="K16">
        <f t="shared" si="3"/>
        <v>4.0749398022372283</v>
      </c>
      <c r="L16">
        <f t="shared" si="4"/>
        <v>2.9087849378857209</v>
      </c>
      <c r="M16">
        <f t="shared" si="5"/>
        <v>3.7152842803687216</v>
      </c>
      <c r="N16">
        <f t="shared" si="6"/>
        <v>4.4471631207008588</v>
      </c>
      <c r="P16">
        <f t="shared" si="1"/>
        <v>0.77955813824807896</v>
      </c>
      <c r="Q16">
        <f t="shared" si="7"/>
        <v>0.91630095223379859</v>
      </c>
      <c r="R16">
        <f t="shared" si="8"/>
        <v>0.65407651101120523</v>
      </c>
      <c r="S16">
        <f t="shared" si="9"/>
        <v>0.83542793001557458</v>
      </c>
    </row>
    <row r="17" spans="1:32" x14ac:dyDescent="0.25">
      <c r="A17" t="s">
        <v>16</v>
      </c>
      <c r="B17" s="1">
        <v>41813</v>
      </c>
      <c r="C17">
        <v>0.3</v>
      </c>
      <c r="D17" s="2">
        <v>2957.6845703125</v>
      </c>
      <c r="E17">
        <v>14281.2734375</v>
      </c>
      <c r="F17">
        <v>1504.30517578125</v>
      </c>
      <c r="G17">
        <v>4892.3369140625</v>
      </c>
      <c r="H17">
        <v>17621.484375</v>
      </c>
      <c r="J17">
        <f t="shared" si="2"/>
        <v>3.4709518557064323</v>
      </c>
      <c r="K17">
        <f t="shared" si="3"/>
        <v>4.1547669344864744</v>
      </c>
      <c r="L17">
        <f t="shared" si="4"/>
        <v>3.1773359497617459</v>
      </c>
      <c r="M17">
        <f t="shared" si="5"/>
        <v>3.6895163573748557</v>
      </c>
      <c r="N17">
        <f t="shared" si="6"/>
        <v>4.2460424891338606</v>
      </c>
      <c r="P17">
        <f t="shared" si="1"/>
        <v>0.81745575193583686</v>
      </c>
      <c r="Q17">
        <f t="shared" si="7"/>
        <v>0.97850338170638385</v>
      </c>
      <c r="R17">
        <f t="shared" si="8"/>
        <v>0.74830526493621652</v>
      </c>
      <c r="S17">
        <f t="shared" si="9"/>
        <v>0.86893062582788017</v>
      </c>
    </row>
    <row r="18" spans="1:32" x14ac:dyDescent="0.25">
      <c r="A18" t="s">
        <v>17</v>
      </c>
      <c r="B18" s="1">
        <v>41813</v>
      </c>
      <c r="C18">
        <v>0.3</v>
      </c>
      <c r="D18" s="2">
        <v>1489.3319091796875</v>
      </c>
      <c r="E18">
        <v>5408.8095703125</v>
      </c>
      <c r="F18">
        <v>325.55361938476563</v>
      </c>
      <c r="G18">
        <v>1387.013916015625</v>
      </c>
      <c r="H18">
        <v>34243.13671875</v>
      </c>
      <c r="J18">
        <f t="shared" si="2"/>
        <v>3.1729914944358391</v>
      </c>
      <c r="K18">
        <f t="shared" si="3"/>
        <v>3.7331016913665751</v>
      </c>
      <c r="L18">
        <f t="shared" si="4"/>
        <v>2.512622528035223</v>
      </c>
      <c r="M18">
        <f t="shared" si="5"/>
        <v>3.1420808184045592</v>
      </c>
      <c r="N18">
        <f t="shared" si="6"/>
        <v>4.5345735398033069</v>
      </c>
      <c r="P18">
        <f t="shared" si="1"/>
        <v>0.69973316489062209</v>
      </c>
      <c r="Q18">
        <f t="shared" si="7"/>
        <v>0.82325309284288362</v>
      </c>
      <c r="R18">
        <f t="shared" si="8"/>
        <v>0.55410338061122533</v>
      </c>
      <c r="S18">
        <f t="shared" si="9"/>
        <v>0.69291649828240542</v>
      </c>
      <c r="U18">
        <f t="shared" ref="U18:X18" si="14">P18/P16</f>
        <v>0.89760228334367775</v>
      </c>
      <c r="V18">
        <f t="shared" si="14"/>
        <v>0.89845273088052691</v>
      </c>
      <c r="W18">
        <f t="shared" si="14"/>
        <v>0.84715376761440186</v>
      </c>
      <c r="X18">
        <f t="shared" si="14"/>
        <v>0.82941504992475845</v>
      </c>
    </row>
    <row r="19" spans="1:32" x14ac:dyDescent="0.25">
      <c r="A19" t="s">
        <v>18</v>
      </c>
      <c r="B19" s="1">
        <v>41813</v>
      </c>
      <c r="C19">
        <v>0.3</v>
      </c>
      <c r="D19" s="2">
        <v>2833.406982421875</v>
      </c>
      <c r="E19">
        <v>24758.197265625</v>
      </c>
      <c r="F19">
        <v>2493.531005859375</v>
      </c>
      <c r="G19">
        <v>7695.8857421875</v>
      </c>
      <c r="H19">
        <v>21169.59765625</v>
      </c>
      <c r="J19">
        <f t="shared" si="2"/>
        <v>3.4523089598100589</v>
      </c>
      <c r="K19">
        <f t="shared" si="3"/>
        <v>4.3937190189387811</v>
      </c>
      <c r="L19">
        <f t="shared" si="4"/>
        <v>3.3968147728310667</v>
      </c>
      <c r="M19">
        <f t="shared" si="5"/>
        <v>3.8862586112769191</v>
      </c>
      <c r="N19">
        <f t="shared" si="6"/>
        <v>4.3257126040122822</v>
      </c>
      <c r="P19">
        <f t="shared" si="1"/>
        <v>0.79809022832628684</v>
      </c>
      <c r="Q19">
        <f t="shared" si="7"/>
        <v>1.0157214362469249</v>
      </c>
      <c r="R19">
        <f t="shared" si="8"/>
        <v>0.78526131617721817</v>
      </c>
      <c r="S19">
        <f t="shared" si="9"/>
        <v>0.89840887896071719</v>
      </c>
    </row>
    <row r="20" spans="1:32" x14ac:dyDescent="0.25">
      <c r="A20" t="s">
        <v>19</v>
      </c>
      <c r="B20" s="1">
        <v>41813</v>
      </c>
      <c r="C20">
        <v>0.3</v>
      </c>
      <c r="D20" s="2">
        <v>4135.51708984375</v>
      </c>
      <c r="E20">
        <v>24231.310546875</v>
      </c>
      <c r="F20">
        <v>2247.1962890625</v>
      </c>
      <c r="G20">
        <v>7094.90087890625</v>
      </c>
      <c r="H20">
        <v>13836.4521484375</v>
      </c>
      <c r="J20">
        <f t="shared" si="2"/>
        <v>3.6165298198681413</v>
      </c>
      <c r="K20">
        <f t="shared" si="3"/>
        <v>4.3843769035260429</v>
      </c>
      <c r="L20">
        <f t="shared" si="4"/>
        <v>3.351641009016141</v>
      </c>
      <c r="M20">
        <f t="shared" si="5"/>
        <v>3.8509463324157958</v>
      </c>
      <c r="N20">
        <f t="shared" si="6"/>
        <v>4.141024745476102</v>
      </c>
      <c r="P20">
        <f t="shared" si="1"/>
        <v>0.87334175527906477</v>
      </c>
      <c r="Q20">
        <f t="shared" si="7"/>
        <v>1.05876616852285</v>
      </c>
      <c r="R20">
        <f t="shared" si="8"/>
        <v>0.80937478402602403</v>
      </c>
      <c r="S20">
        <f t="shared" si="9"/>
        <v>0.92995008943687074</v>
      </c>
    </row>
    <row r="21" spans="1:32" x14ac:dyDescent="0.25">
      <c r="A21" t="s">
        <v>20</v>
      </c>
      <c r="B21" s="1">
        <v>41813</v>
      </c>
      <c r="C21">
        <v>0.3</v>
      </c>
      <c r="D21" s="2">
        <v>591.68524169921875</v>
      </c>
      <c r="E21">
        <v>3513.5546875</v>
      </c>
      <c r="F21">
        <v>287.969482421875</v>
      </c>
      <c r="G21">
        <v>1282.6005859375</v>
      </c>
      <c r="H21">
        <v>27269.318359375</v>
      </c>
      <c r="J21">
        <f t="shared" si="2"/>
        <v>2.7720907368813288</v>
      </c>
      <c r="K21">
        <f t="shared" si="3"/>
        <v>3.5457467175984814</v>
      </c>
      <c r="L21">
        <f t="shared" si="4"/>
        <v>2.4593464658216191</v>
      </c>
      <c r="M21">
        <f t="shared" si="5"/>
        <v>3.1080914339824091</v>
      </c>
      <c r="N21">
        <f t="shared" si="6"/>
        <v>4.4356742821857829</v>
      </c>
      <c r="P21">
        <f t="shared" si="1"/>
        <v>0.62495362836139445</v>
      </c>
      <c r="Q21">
        <f t="shared" si="7"/>
        <v>0.79937039828164103</v>
      </c>
      <c r="R21">
        <f t="shared" si="8"/>
        <v>0.55444703766880699</v>
      </c>
      <c r="S21">
        <f t="shared" si="9"/>
        <v>0.70070326093710011</v>
      </c>
    </row>
    <row r="22" spans="1:32" x14ac:dyDescent="0.25">
      <c r="A22" t="s">
        <v>21</v>
      </c>
      <c r="B22" s="1">
        <v>41813</v>
      </c>
      <c r="C22">
        <v>0.3</v>
      </c>
      <c r="D22" s="2">
        <v>888.05548095703125</v>
      </c>
      <c r="E22">
        <v>9667.12890625</v>
      </c>
      <c r="F22">
        <v>1448.3116455078125</v>
      </c>
      <c r="G22">
        <v>3601.401611328125</v>
      </c>
      <c r="H22">
        <v>16347.7451171875</v>
      </c>
      <c r="J22">
        <f t="shared" si="2"/>
        <v>2.9484400990227542</v>
      </c>
      <c r="K22">
        <f t="shared" si="3"/>
        <v>3.9852975097276562</v>
      </c>
      <c r="L22">
        <f t="shared" si="4"/>
        <v>3.1608620227461715</v>
      </c>
      <c r="M22">
        <f t="shared" si="5"/>
        <v>3.5564715545449035</v>
      </c>
      <c r="N22">
        <f t="shared" si="6"/>
        <v>4.2134578578710995</v>
      </c>
      <c r="P22">
        <f t="shared" si="1"/>
        <v>0.69976731665057856</v>
      </c>
      <c r="Q22">
        <f t="shared" si="7"/>
        <v>0.94584961904455256</v>
      </c>
      <c r="R22">
        <f t="shared" si="8"/>
        <v>0.75018242245888633</v>
      </c>
      <c r="S22">
        <f t="shared" si="9"/>
        <v>0.84407431485308693</v>
      </c>
    </row>
    <row r="23" spans="1:32" x14ac:dyDescent="0.25">
      <c r="A23" t="s">
        <v>22</v>
      </c>
      <c r="B23" s="1">
        <v>41813</v>
      </c>
      <c r="C23">
        <v>0.3</v>
      </c>
      <c r="D23" s="2">
        <v>1704.36328125</v>
      </c>
      <c r="E23">
        <v>5497.79150390625</v>
      </c>
      <c r="F23">
        <v>578.03057861328125</v>
      </c>
      <c r="G23">
        <v>2280.899169921875</v>
      </c>
      <c r="H23" s="4">
        <v>18273.140625</v>
      </c>
      <c r="J23">
        <f t="shared" si="2"/>
        <v>3.2315621692022689</v>
      </c>
      <c r="K23">
        <f t="shared" si="3"/>
        <v>3.7401882658057475</v>
      </c>
      <c r="L23">
        <f t="shared" si="4"/>
        <v>2.7619508138041584</v>
      </c>
      <c r="M23">
        <f t="shared" si="5"/>
        <v>3.3581060871554644</v>
      </c>
      <c r="N23">
        <f t="shared" si="6"/>
        <v>4.2618131964432981</v>
      </c>
      <c r="P23">
        <f t="shared" si="1"/>
        <v>0.75825992840305001</v>
      </c>
      <c r="Q23">
        <f t="shared" si="7"/>
        <v>0.87760492856118766</v>
      </c>
      <c r="R23">
        <f t="shared" si="8"/>
        <v>0.64806942174498594</v>
      </c>
      <c r="S23">
        <f t="shared" si="9"/>
        <v>0.78795243535262793</v>
      </c>
      <c r="U23">
        <f t="shared" ref="U23:X23" si="15">P23/P21</f>
        <v>1.2133059062176819</v>
      </c>
      <c r="V23">
        <f t="shared" si="15"/>
        <v>1.0978701868967411</v>
      </c>
      <c r="W23">
        <f t="shared" si="15"/>
        <v>1.1688572175799112</v>
      </c>
      <c r="X23">
        <f t="shared" si="15"/>
        <v>1.1245165810971727</v>
      </c>
      <c r="Y23" s="3">
        <f t="shared" ref="Y23:AB23" si="16">AVERAGE(U18,U23)</f>
        <v>1.0554540947806799</v>
      </c>
      <c r="Z23" s="3">
        <f t="shared" si="16"/>
        <v>0.99816145888863406</v>
      </c>
      <c r="AA23" s="3">
        <f t="shared" si="16"/>
        <v>1.0080054925971567</v>
      </c>
      <c r="AB23" s="3">
        <f t="shared" si="16"/>
        <v>0.97696581551096551</v>
      </c>
      <c r="AC23">
        <f t="shared" ref="AC23:AF23" si="17">STDEVA(U18,U23)</f>
        <v>0.22323617257936851</v>
      </c>
      <c r="AD23">
        <f t="shared" si="17"/>
        <v>0.14100943543603514</v>
      </c>
      <c r="AE23">
        <f t="shared" si="17"/>
        <v>0.22747869100171783</v>
      </c>
      <c r="AF23">
        <f t="shared" si="17"/>
        <v>0.20866829383054797</v>
      </c>
    </row>
    <row r="24" spans="1:32" x14ac:dyDescent="0.25">
      <c r="A24" t="s">
        <v>13</v>
      </c>
      <c r="B24" s="1">
        <v>41814</v>
      </c>
      <c r="C24">
        <v>0.1</v>
      </c>
      <c r="D24" s="2">
        <v>2911.404541015625</v>
      </c>
      <c r="E24">
        <v>20312.4609375</v>
      </c>
      <c r="F24">
        <v>2034.618896484375</v>
      </c>
      <c r="G24">
        <v>3780.417724609375</v>
      </c>
      <c r="H24">
        <v>14246.498046875</v>
      </c>
      <c r="J24">
        <f t="shared" si="2"/>
        <v>3.4641025550520452</v>
      </c>
      <c r="K24">
        <f t="shared" si="3"/>
        <v>4.3077625431404503</v>
      </c>
      <c r="L24">
        <f t="shared" si="4"/>
        <v>3.3084830736822166</v>
      </c>
      <c r="M24">
        <f t="shared" si="5"/>
        <v>3.5775397907021746</v>
      </c>
      <c r="N24">
        <f t="shared" si="6"/>
        <v>4.1537081228829482</v>
      </c>
      <c r="P24">
        <f t="shared" si="1"/>
        <v>0.83397832793502324</v>
      </c>
      <c r="Q24">
        <f t="shared" si="7"/>
        <v>1.0370884076829592</v>
      </c>
      <c r="R24">
        <f t="shared" si="8"/>
        <v>0.79651313376008481</v>
      </c>
      <c r="S24">
        <f t="shared" si="9"/>
        <v>0.86128819957121239</v>
      </c>
    </row>
    <row r="25" spans="1:32" x14ac:dyDescent="0.25">
      <c r="A25" t="s">
        <v>14</v>
      </c>
      <c r="B25" s="1">
        <v>41814</v>
      </c>
      <c r="C25">
        <v>0.1</v>
      </c>
      <c r="D25" s="2">
        <v>1707.1046142578125</v>
      </c>
      <c r="E25">
        <v>14336.45703125</v>
      </c>
      <c r="F25">
        <v>1418.95654296875</v>
      </c>
      <c r="G25">
        <v>3616.210693359375</v>
      </c>
      <c r="H25">
        <v>9053.4482421875</v>
      </c>
      <c r="J25">
        <f t="shared" si="2"/>
        <v>3.2322601362305803</v>
      </c>
      <c r="K25">
        <f t="shared" si="3"/>
        <v>4.1564418373924177</v>
      </c>
      <c r="L25">
        <f t="shared" si="4"/>
        <v>3.1519690949374786</v>
      </c>
      <c r="M25">
        <f t="shared" si="5"/>
        <v>3.5582537260891813</v>
      </c>
      <c r="N25">
        <f t="shared" si="6"/>
        <v>3.9568140231087483</v>
      </c>
      <c r="P25">
        <f t="shared" si="1"/>
        <v>0.81688452309191217</v>
      </c>
      <c r="Q25">
        <f t="shared" si="7"/>
        <v>1.0504516545679921</v>
      </c>
      <c r="R25">
        <f t="shared" si="8"/>
        <v>0.79659268202377442</v>
      </c>
      <c r="S25">
        <f t="shared" si="9"/>
        <v>0.89927242102057903</v>
      </c>
    </row>
    <row r="26" spans="1:32" x14ac:dyDescent="0.25">
      <c r="A26" t="s">
        <v>15</v>
      </c>
      <c r="B26" s="1">
        <v>41814</v>
      </c>
      <c r="C26">
        <v>0.1</v>
      </c>
      <c r="D26" s="2">
        <v>2497.28271484375</v>
      </c>
      <c r="E26">
        <v>8609.591796875</v>
      </c>
      <c r="F26">
        <v>465.23260498046875</v>
      </c>
      <c r="G26">
        <v>2332.17578125</v>
      </c>
      <c r="H26">
        <v>36176.125</v>
      </c>
      <c r="J26">
        <f t="shared" si="2"/>
        <v>3.3974677111724714</v>
      </c>
      <c r="K26">
        <f t="shared" si="3"/>
        <v>3.9349825609115783</v>
      </c>
      <c r="L26">
        <f t="shared" si="4"/>
        <v>2.6676701438614279</v>
      </c>
      <c r="M26">
        <f t="shared" si="5"/>
        <v>3.3677612810568891</v>
      </c>
      <c r="N26">
        <f t="shared" si="6"/>
        <v>4.5584220456292268</v>
      </c>
      <c r="P26">
        <f t="shared" si="1"/>
        <v>0.74531661991019049</v>
      </c>
      <c r="Q26">
        <f t="shared" si="7"/>
        <v>0.86323348771195418</v>
      </c>
      <c r="R26">
        <f t="shared" si="8"/>
        <v>0.58521789276165914</v>
      </c>
      <c r="S26">
        <f t="shared" si="9"/>
        <v>0.7387997968038118</v>
      </c>
    </row>
    <row r="27" spans="1:32" x14ac:dyDescent="0.25">
      <c r="A27" t="s">
        <v>16</v>
      </c>
      <c r="B27" s="1">
        <v>41814</v>
      </c>
      <c r="C27">
        <v>0.1</v>
      </c>
      <c r="D27" s="2">
        <v>3446.028564453125</v>
      </c>
      <c r="E27">
        <v>21404.47265625</v>
      </c>
      <c r="F27">
        <v>2177.913818359375</v>
      </c>
      <c r="G27">
        <v>4694.08349609375</v>
      </c>
      <c r="H27">
        <v>14589.7685546875</v>
      </c>
      <c r="J27">
        <f t="shared" si="2"/>
        <v>3.5373188730345158</v>
      </c>
      <c r="K27">
        <f t="shared" si="3"/>
        <v>4.330504532553328</v>
      </c>
      <c r="L27">
        <f t="shared" si="4"/>
        <v>3.3380406904098914</v>
      </c>
      <c r="M27">
        <f t="shared" si="5"/>
        <v>3.6715508103521071</v>
      </c>
      <c r="N27">
        <f t="shared" si="6"/>
        <v>4.1640484025021332</v>
      </c>
      <c r="P27">
        <f t="shared" si="1"/>
        <v>0.84949033515291938</v>
      </c>
      <c r="Q27">
        <f t="shared" si="7"/>
        <v>1.0399745905814095</v>
      </c>
      <c r="R27">
        <f t="shared" si="8"/>
        <v>0.80163349888154456</v>
      </c>
      <c r="S27">
        <f t="shared" si="9"/>
        <v>0.88172625662706283</v>
      </c>
    </row>
    <row r="28" spans="1:32" x14ac:dyDescent="0.25">
      <c r="A28" t="s">
        <v>17</v>
      </c>
      <c r="B28" s="1">
        <v>41814</v>
      </c>
      <c r="C28">
        <v>0.1</v>
      </c>
      <c r="D28" s="2">
        <v>3953.080322265625</v>
      </c>
      <c r="E28">
        <v>8144.24462890625</v>
      </c>
      <c r="F28">
        <v>455.05801391601563</v>
      </c>
      <c r="G28">
        <v>3800.171142578125</v>
      </c>
      <c r="H28">
        <v>29547.798828125</v>
      </c>
      <c r="J28">
        <f t="shared" si="2"/>
        <v>3.5969356388211731</v>
      </c>
      <c r="K28">
        <f t="shared" si="3"/>
        <v>3.9108508101042383</v>
      </c>
      <c r="L28">
        <f t="shared" si="4"/>
        <v>2.6580667670252605</v>
      </c>
      <c r="M28">
        <f t="shared" si="5"/>
        <v>3.5798031557230243</v>
      </c>
      <c r="N28">
        <f t="shared" si="6"/>
        <v>4.4705251335284322</v>
      </c>
      <c r="P28">
        <f t="shared" si="1"/>
        <v>0.80458906535265018</v>
      </c>
      <c r="Q28">
        <f t="shared" si="7"/>
        <v>0.87480792374329808</v>
      </c>
      <c r="R28">
        <f t="shared" si="8"/>
        <v>0.59457595866983515</v>
      </c>
      <c r="S28">
        <f t="shared" si="9"/>
        <v>0.80075674530379126</v>
      </c>
      <c r="U28">
        <f t="shared" ref="U28:X28" si="18">P28/P26</f>
        <v>1.0795265312205193</v>
      </c>
      <c r="V28">
        <f t="shared" si="18"/>
        <v>1.0134082333413901</v>
      </c>
      <c r="W28">
        <f t="shared" si="18"/>
        <v>1.0159907378498203</v>
      </c>
      <c r="X28">
        <f t="shared" si="18"/>
        <v>1.0838616209262875</v>
      </c>
    </row>
    <row r="29" spans="1:32" x14ac:dyDescent="0.25">
      <c r="A29" t="s">
        <v>18</v>
      </c>
      <c r="B29" s="1">
        <v>41814</v>
      </c>
      <c r="C29">
        <v>0.1</v>
      </c>
      <c r="D29" s="2">
        <v>2239.53125</v>
      </c>
      <c r="E29">
        <v>21512.060546875</v>
      </c>
      <c r="F29">
        <v>2632.7626953125</v>
      </c>
      <c r="G29">
        <v>5400.98095703125</v>
      </c>
      <c r="H29">
        <v>11204.9072265625</v>
      </c>
      <c r="J29">
        <f t="shared" si="2"/>
        <v>3.3501571268869226</v>
      </c>
      <c r="K29">
        <f t="shared" si="3"/>
        <v>4.3326820115626186</v>
      </c>
      <c r="L29">
        <f t="shared" si="4"/>
        <v>3.4204117156344216</v>
      </c>
      <c r="M29">
        <f t="shared" si="5"/>
        <v>3.7324726460331235</v>
      </c>
      <c r="N29">
        <f t="shared" si="6"/>
        <v>4.0494082650514667</v>
      </c>
      <c r="P29">
        <f t="shared" si="1"/>
        <v>0.82732016818371934</v>
      </c>
      <c r="Q29">
        <f t="shared" si="7"/>
        <v>1.0699543557896976</v>
      </c>
      <c r="R29">
        <f t="shared" si="8"/>
        <v>0.8446695150880148</v>
      </c>
      <c r="S29">
        <f t="shared" si="9"/>
        <v>0.92173285619193668</v>
      </c>
    </row>
    <row r="30" spans="1:32" x14ac:dyDescent="0.25">
      <c r="A30" t="s">
        <v>19</v>
      </c>
      <c r="B30" s="1">
        <v>41814</v>
      </c>
      <c r="C30">
        <v>0.1</v>
      </c>
      <c r="D30" s="2">
        <v>2304.18359375</v>
      </c>
      <c r="E30">
        <v>17842.958984375</v>
      </c>
      <c r="F30">
        <v>1814.8717041015625</v>
      </c>
      <c r="G30">
        <v>4310.904296875</v>
      </c>
      <c r="H30">
        <v>12045.6875</v>
      </c>
      <c r="J30">
        <f t="shared" si="2"/>
        <v>3.3625170800358628</v>
      </c>
      <c r="K30">
        <f t="shared" si="3"/>
        <v>4.2514668771715769</v>
      </c>
      <c r="L30">
        <f t="shared" si="4"/>
        <v>3.2588459295538965</v>
      </c>
      <c r="M30">
        <f t="shared" si="5"/>
        <v>3.6345683815176684</v>
      </c>
      <c r="N30">
        <f t="shared" si="6"/>
        <v>4.0808315921247802</v>
      </c>
      <c r="P30">
        <f t="shared" si="1"/>
        <v>0.82397839855113697</v>
      </c>
      <c r="Q30">
        <f t="shared" si="7"/>
        <v>1.0418138512199548</v>
      </c>
      <c r="R30">
        <f t="shared" si="8"/>
        <v>0.79857398081382291</v>
      </c>
      <c r="S30">
        <f t="shared" si="9"/>
        <v>0.89064405121046553</v>
      </c>
    </row>
    <row r="31" spans="1:32" x14ac:dyDescent="0.25">
      <c r="A31" t="s">
        <v>20</v>
      </c>
      <c r="B31" s="1">
        <v>41814</v>
      </c>
      <c r="C31">
        <v>0.1</v>
      </c>
      <c r="D31" s="2">
        <v>1928.2540283203125</v>
      </c>
      <c r="E31">
        <v>6601.3017578125</v>
      </c>
      <c r="F31">
        <v>288.70907592773438</v>
      </c>
      <c r="G31">
        <v>1367.2637939453125</v>
      </c>
      <c r="H31">
        <v>42230.28125</v>
      </c>
      <c r="J31">
        <f t="shared" si="2"/>
        <v>3.2851642473211964</v>
      </c>
      <c r="K31">
        <f t="shared" si="3"/>
        <v>3.8196295856159215</v>
      </c>
      <c r="L31">
        <f t="shared" si="4"/>
        <v>2.4604604366807816</v>
      </c>
      <c r="M31">
        <f t="shared" si="5"/>
        <v>3.1358523135453882</v>
      </c>
      <c r="N31">
        <f t="shared" si="6"/>
        <v>4.6256239737980147</v>
      </c>
      <c r="P31">
        <f t="shared" si="1"/>
        <v>0.7102099664672501</v>
      </c>
      <c r="Q31">
        <f t="shared" si="7"/>
        <v>0.82575445112969137</v>
      </c>
      <c r="R31">
        <f t="shared" si="8"/>
        <v>0.53191968275375023</v>
      </c>
      <c r="S31">
        <f t="shared" si="9"/>
        <v>0.67793066001657665</v>
      </c>
    </row>
    <row r="32" spans="1:32" x14ac:dyDescent="0.25">
      <c r="A32" t="s">
        <v>21</v>
      </c>
      <c r="B32" s="1">
        <v>41814</v>
      </c>
      <c r="C32">
        <v>0.1</v>
      </c>
      <c r="D32" s="2">
        <v>1057.5687255859375</v>
      </c>
      <c r="E32">
        <v>7103.142578125</v>
      </c>
      <c r="F32">
        <v>1401.256103515625</v>
      </c>
      <c r="G32">
        <v>3352.59765625</v>
      </c>
      <c r="H32">
        <v>14299.857421875</v>
      </c>
      <c r="J32">
        <f t="shared" si="2"/>
        <v>3.0243085993784429</v>
      </c>
      <c r="K32">
        <f t="shared" si="3"/>
        <v>3.8514505321536077</v>
      </c>
      <c r="L32">
        <f t="shared" si="4"/>
        <v>3.1465175172835886</v>
      </c>
      <c r="M32">
        <f t="shared" si="5"/>
        <v>3.5253814370688414</v>
      </c>
      <c r="N32">
        <f t="shared" si="6"/>
        <v>4.1553317073111025</v>
      </c>
      <c r="P32">
        <f t="shared" si="1"/>
        <v>0.72781400196218271</v>
      </c>
      <c r="Q32">
        <f t="shared" si="7"/>
        <v>0.92686957466648678</v>
      </c>
      <c r="R32">
        <f t="shared" si="8"/>
        <v>0.7572241493374513</v>
      </c>
      <c r="S32">
        <f t="shared" si="9"/>
        <v>0.84839952268217378</v>
      </c>
    </row>
    <row r="33" spans="1:32" x14ac:dyDescent="0.25">
      <c r="A33" t="s">
        <v>22</v>
      </c>
      <c r="B33" s="1">
        <v>41814</v>
      </c>
      <c r="C33">
        <v>0.1</v>
      </c>
      <c r="D33" s="2">
        <v>4038.151123046875</v>
      </c>
      <c r="E33">
        <v>10626.4091796875</v>
      </c>
      <c r="F33">
        <v>487.32443237304688</v>
      </c>
      <c r="G33">
        <v>3463.514892578125</v>
      </c>
      <c r="H33">
        <v>33710.5078125</v>
      </c>
      <c r="J33">
        <f t="shared" si="2"/>
        <v>3.6061825678709272</v>
      </c>
      <c r="K33">
        <f t="shared" si="3"/>
        <v>4.0263865348053205</v>
      </c>
      <c r="L33">
        <f t="shared" si="4"/>
        <v>2.6878181856041516</v>
      </c>
      <c r="M33">
        <f t="shared" si="5"/>
        <v>3.5395170593759455</v>
      </c>
      <c r="N33">
        <f t="shared" si="6"/>
        <v>4.5277652947489599</v>
      </c>
      <c r="P33">
        <f t="shared" si="1"/>
        <v>0.79645969548226558</v>
      </c>
      <c r="Q33">
        <f t="shared" si="7"/>
        <v>0.88926573545560994</v>
      </c>
      <c r="R33">
        <f t="shared" si="8"/>
        <v>0.5936301929610458</v>
      </c>
      <c r="S33">
        <f t="shared" si="9"/>
        <v>0.78173598430132241</v>
      </c>
      <c r="U33">
        <f t="shared" ref="U33:X33" si="19">P33/P31</f>
        <v>1.1214425776704342</v>
      </c>
      <c r="V33">
        <f t="shared" si="19"/>
        <v>1.0769130390263482</v>
      </c>
      <c r="W33">
        <f t="shared" si="19"/>
        <v>1.1160147146422934</v>
      </c>
      <c r="X33">
        <f t="shared" si="19"/>
        <v>1.1531208579387862</v>
      </c>
      <c r="Y33" s="3">
        <f t="shared" ref="Y33:AB33" si="20">AVERAGE(U28,U33)</f>
        <v>1.1004845544454769</v>
      </c>
      <c r="Z33" s="3">
        <f t="shared" si="20"/>
        <v>1.0451606361838692</v>
      </c>
      <c r="AA33" s="3">
        <f t="shared" si="20"/>
        <v>1.0660027262460567</v>
      </c>
      <c r="AB33" s="3">
        <f t="shared" si="20"/>
        <v>1.1184912394325368</v>
      </c>
      <c r="AC33">
        <f t="shared" ref="AC33:AF33" si="21">STDEVA(U28,U33)</f>
        <v>2.9639120685265113E-2</v>
      </c>
      <c r="AD33">
        <f t="shared" si="21"/>
        <v>4.4904678737767878E-2</v>
      </c>
      <c r="AE33">
        <f t="shared" si="21"/>
        <v>7.0727632271203586E-2</v>
      </c>
      <c r="AF33">
        <f t="shared" si="21"/>
        <v>4.8973676151344153E-2</v>
      </c>
    </row>
    <row r="34" spans="1:32" x14ac:dyDescent="0.25">
      <c r="A34" t="s">
        <v>13</v>
      </c>
      <c r="B34" s="1">
        <v>41815</v>
      </c>
      <c r="C34">
        <v>0.03</v>
      </c>
      <c r="D34" s="2">
        <v>2567.751708984375</v>
      </c>
      <c r="E34">
        <v>17614.681640625</v>
      </c>
      <c r="F34">
        <v>1371.8226318359375</v>
      </c>
      <c r="G34">
        <v>3489.14013671875</v>
      </c>
      <c r="H34">
        <v>17614.22265625</v>
      </c>
      <c r="J34">
        <f t="shared" si="2"/>
        <v>3.4095530269391632</v>
      </c>
      <c r="K34">
        <f t="shared" si="3"/>
        <v>4.2458747983563612</v>
      </c>
      <c r="L34">
        <f t="shared" si="4"/>
        <v>3.1372979634155911</v>
      </c>
      <c r="M34">
        <f t="shared" si="5"/>
        <v>3.5427184126643492</v>
      </c>
      <c r="N34">
        <f t="shared" si="6"/>
        <v>4.2458634818317442</v>
      </c>
      <c r="P34">
        <f t="shared" si="1"/>
        <v>0.80302935822802735</v>
      </c>
      <c r="Q34">
        <f t="shared" si="7"/>
        <v>1.0000026653058125</v>
      </c>
      <c r="R34">
        <f t="shared" si="8"/>
        <v>0.73890693302793209</v>
      </c>
      <c r="S34">
        <f t="shared" si="9"/>
        <v>0.83439291626398571</v>
      </c>
    </row>
    <row r="35" spans="1:32" x14ac:dyDescent="0.25">
      <c r="A35" t="s">
        <v>14</v>
      </c>
      <c r="B35" s="1">
        <v>41815</v>
      </c>
      <c r="C35">
        <v>0.03</v>
      </c>
      <c r="D35" s="2">
        <v>1575.7139892578125</v>
      </c>
      <c r="E35">
        <v>9798.7890625</v>
      </c>
      <c r="F35">
        <v>1101.084716796875</v>
      </c>
      <c r="G35">
        <v>2658.2001953125</v>
      </c>
      <c r="H35">
        <v>10943.19921875</v>
      </c>
      <c r="J35">
        <f t="shared" si="2"/>
        <v>3.1974773907173248</v>
      </c>
      <c r="K35">
        <f t="shared" si="3"/>
        <v>3.9911724087569334</v>
      </c>
      <c r="L35">
        <f t="shared" si="4"/>
        <v>3.0418207346138884</v>
      </c>
      <c r="M35">
        <f t="shared" si="5"/>
        <v>3.4245876855779214</v>
      </c>
      <c r="N35">
        <f t="shared" si="6"/>
        <v>4.0391443055381213</v>
      </c>
      <c r="P35">
        <f t="shared" si="1"/>
        <v>0.79162246972291228</v>
      </c>
      <c r="Q35">
        <f t="shared" si="7"/>
        <v>0.9881232525623278</v>
      </c>
      <c r="R35">
        <f t="shared" si="8"/>
        <v>0.75308543209095302</v>
      </c>
      <c r="S35">
        <f t="shared" si="9"/>
        <v>0.84784979850371434</v>
      </c>
    </row>
    <row r="36" spans="1:32" x14ac:dyDescent="0.25">
      <c r="A36" t="s">
        <v>15</v>
      </c>
      <c r="B36" s="1">
        <v>41815</v>
      </c>
      <c r="C36">
        <v>0.03</v>
      </c>
      <c r="D36" s="2">
        <v>1375.71398925781</v>
      </c>
      <c r="E36">
        <v>9398.7890625</v>
      </c>
      <c r="F36">
        <v>901.08471679687</v>
      </c>
      <c r="G36">
        <v>2158.2001953125</v>
      </c>
      <c r="H36">
        <v>19842.265625</v>
      </c>
      <c r="J36">
        <f t="shared" si="2"/>
        <v>3.1385281535229486</v>
      </c>
      <c r="K36">
        <f t="shared" si="3"/>
        <v>3.9730719028176393</v>
      </c>
      <c r="L36">
        <f t="shared" si="4"/>
        <v>2.9547656237291431</v>
      </c>
      <c r="M36">
        <f t="shared" si="5"/>
        <v>3.334091727504878</v>
      </c>
      <c r="N36">
        <f t="shared" si="6"/>
        <v>4.2975912591618561</v>
      </c>
      <c r="P36">
        <f t="shared" si="1"/>
        <v>0.73029936172549004</v>
      </c>
      <c r="Q36">
        <f t="shared" si="7"/>
        <v>0.9244880825619729</v>
      </c>
      <c r="R36">
        <f t="shared" si="8"/>
        <v>0.68753993703565952</v>
      </c>
      <c r="S36">
        <f t="shared" si="9"/>
        <v>0.77580475351095024</v>
      </c>
    </row>
    <row r="37" spans="1:32" x14ac:dyDescent="0.25">
      <c r="A37" t="s">
        <v>16</v>
      </c>
      <c r="B37" s="1">
        <v>41815</v>
      </c>
      <c r="C37">
        <v>0.03</v>
      </c>
      <c r="D37" s="2">
        <v>935.77459716796875</v>
      </c>
      <c r="E37">
        <v>12610.0556640625</v>
      </c>
      <c r="F37">
        <v>1537.38818359375</v>
      </c>
      <c r="G37">
        <v>3857.368408203125</v>
      </c>
      <c r="H37">
        <v>7756.42431640625</v>
      </c>
      <c r="J37">
        <f t="shared" si="2"/>
        <v>2.9711712515213486</v>
      </c>
      <c r="K37">
        <f t="shared" si="3"/>
        <v>4.1007170036660101</v>
      </c>
      <c r="L37">
        <f t="shared" si="4"/>
        <v>3.1867835387471994</v>
      </c>
      <c r="M37">
        <f t="shared" si="5"/>
        <v>3.5862911192935663</v>
      </c>
      <c r="N37">
        <f t="shared" si="6"/>
        <v>3.8896615592041455</v>
      </c>
      <c r="P37">
        <f t="shared" si="1"/>
        <v>0.76386369515636554</v>
      </c>
      <c r="Q37">
        <f t="shared" si="7"/>
        <v>1.0542606191436996</v>
      </c>
      <c r="R37">
        <f t="shared" si="8"/>
        <v>0.81929584110120879</v>
      </c>
      <c r="S37">
        <f t="shared" si="9"/>
        <v>0.92200595468448643</v>
      </c>
    </row>
    <row r="38" spans="1:32" x14ac:dyDescent="0.25">
      <c r="A38" t="s">
        <v>17</v>
      </c>
      <c r="B38" s="1">
        <v>41815</v>
      </c>
      <c r="C38">
        <v>0.03</v>
      </c>
      <c r="D38" s="2">
        <v>1502.943359375</v>
      </c>
      <c r="E38">
        <v>4280.24267578125</v>
      </c>
      <c r="F38">
        <v>300.24310302734375</v>
      </c>
      <c r="G38">
        <v>1626.301025390625</v>
      </c>
      <c r="H38">
        <v>20010.94140625</v>
      </c>
      <c r="J38">
        <f t="shared" si="2"/>
        <v>3.1769426138707386</v>
      </c>
      <c r="K38">
        <f t="shared" si="3"/>
        <v>3.6314683927900222</v>
      </c>
      <c r="L38">
        <f t="shared" si="4"/>
        <v>2.4774730398832054</v>
      </c>
      <c r="M38">
        <f t="shared" si="5"/>
        <v>3.2112009358251044</v>
      </c>
      <c r="N38">
        <f t="shared" si="6"/>
        <v>4.3012675203164923</v>
      </c>
      <c r="P38">
        <f t="shared" si="1"/>
        <v>0.73860614315776751</v>
      </c>
      <c r="Q38">
        <f t="shared" si="7"/>
        <v>0.84427866335614821</v>
      </c>
      <c r="R38">
        <f t="shared" si="8"/>
        <v>0.57598673604493922</v>
      </c>
      <c r="S38">
        <f t="shared" si="9"/>
        <v>0.74657084700205312</v>
      </c>
      <c r="U38">
        <f t="shared" ref="U38:X38" si="22">P38/P36</f>
        <v>1.0113744881450408</v>
      </c>
      <c r="V38">
        <f t="shared" si="22"/>
        <v>0.91323909878476139</v>
      </c>
      <c r="W38">
        <f t="shared" si="22"/>
        <v>0.83775022368637397</v>
      </c>
      <c r="X38">
        <f t="shared" si="22"/>
        <v>0.9623179590269364</v>
      </c>
    </row>
    <row r="39" spans="1:32" x14ac:dyDescent="0.25">
      <c r="A39" t="s">
        <v>18</v>
      </c>
      <c r="B39" s="1">
        <v>41815</v>
      </c>
      <c r="C39">
        <v>0.03</v>
      </c>
      <c r="D39" s="2">
        <v>2344.052978515625</v>
      </c>
      <c r="E39">
        <v>16113.39453125</v>
      </c>
      <c r="F39">
        <v>1547.51416015625</v>
      </c>
      <c r="G39">
        <v>3761.663818359375</v>
      </c>
      <c r="H39">
        <v>12665.3388671875</v>
      </c>
      <c r="J39">
        <f t="shared" si="2"/>
        <v>3.3699674230529579</v>
      </c>
      <c r="K39">
        <f t="shared" si="3"/>
        <v>4.2071870407851737</v>
      </c>
      <c r="L39">
        <f t="shared" si="4"/>
        <v>3.189634631617575</v>
      </c>
      <c r="M39">
        <f t="shared" si="5"/>
        <v>3.5753799798492958</v>
      </c>
      <c r="N39">
        <f t="shared" si="6"/>
        <v>4.1026168140381998</v>
      </c>
      <c r="P39">
        <f t="shared" si="1"/>
        <v>0.82141900543129298</v>
      </c>
      <c r="Q39">
        <f t="shared" si="7"/>
        <v>1.025488665280452</v>
      </c>
      <c r="R39">
        <f t="shared" si="8"/>
        <v>0.7774634522784063</v>
      </c>
      <c r="S39">
        <f t="shared" si="9"/>
        <v>0.87148767284704187</v>
      </c>
    </row>
    <row r="40" spans="1:32" x14ac:dyDescent="0.25">
      <c r="A40" t="s">
        <v>19</v>
      </c>
      <c r="B40" s="1">
        <v>41815</v>
      </c>
      <c r="C40">
        <v>0.03</v>
      </c>
      <c r="D40" s="2">
        <v>534.68896484375</v>
      </c>
      <c r="E40">
        <v>4653.85888671875</v>
      </c>
      <c r="F40">
        <v>1049.46484375</v>
      </c>
      <c r="G40">
        <v>2525.061767578125</v>
      </c>
      <c r="H40">
        <v>6569.90478515625</v>
      </c>
      <c r="J40">
        <f t="shared" si="2"/>
        <v>2.728101221023997</v>
      </c>
      <c r="K40">
        <f t="shared" si="3"/>
        <v>3.6678132105689984</v>
      </c>
      <c r="L40">
        <f t="shared" si="4"/>
        <v>3.0209678946372258</v>
      </c>
      <c r="M40">
        <f t="shared" si="5"/>
        <v>3.4022720062131908</v>
      </c>
      <c r="N40">
        <f t="shared" si="6"/>
        <v>3.8175590755596471</v>
      </c>
      <c r="P40">
        <f t="shared" si="1"/>
        <v>0.71461925461469444</v>
      </c>
      <c r="Q40">
        <f t="shared" si="7"/>
        <v>0.96077444722484195</v>
      </c>
      <c r="R40">
        <f t="shared" si="8"/>
        <v>0.79133494330912413</v>
      </c>
      <c r="S40">
        <f t="shared" si="9"/>
        <v>0.89121659648827412</v>
      </c>
    </row>
    <row r="41" spans="1:32" x14ac:dyDescent="0.25">
      <c r="A41" t="s">
        <v>20</v>
      </c>
      <c r="B41" s="1">
        <v>41815</v>
      </c>
      <c r="C41">
        <v>0.03</v>
      </c>
      <c r="D41" s="2">
        <v>482.82489013671875</v>
      </c>
      <c r="E41">
        <v>2173.735595703125</v>
      </c>
      <c r="F41">
        <v>233.39088439941406</v>
      </c>
      <c r="G41">
        <v>966.3848876953125</v>
      </c>
      <c r="H41">
        <v>17435.087890625</v>
      </c>
      <c r="J41">
        <f t="shared" si="2"/>
        <v>2.6837896503449503</v>
      </c>
      <c r="K41">
        <f t="shared" si="3"/>
        <v>3.3372067171603375</v>
      </c>
      <c r="L41">
        <f t="shared" si="4"/>
        <v>2.3680838897027376</v>
      </c>
      <c r="M41">
        <f t="shared" si="5"/>
        <v>2.9851501298430212</v>
      </c>
      <c r="N41">
        <f t="shared" si="6"/>
        <v>4.2414241410046385</v>
      </c>
      <c r="P41">
        <f t="shared" si="1"/>
        <v>0.63275672536471639</v>
      </c>
      <c r="Q41">
        <f t="shared" si="7"/>
        <v>0.78681277943824668</v>
      </c>
      <c r="R41">
        <f t="shared" si="8"/>
        <v>0.55832282058493332</v>
      </c>
      <c r="S41">
        <f t="shared" si="9"/>
        <v>0.70380844513605945</v>
      </c>
    </row>
    <row r="42" spans="1:32" x14ac:dyDescent="0.25">
      <c r="A42" t="s">
        <v>21</v>
      </c>
      <c r="B42" s="1">
        <v>41815</v>
      </c>
      <c r="C42">
        <v>0.03</v>
      </c>
      <c r="D42" s="2">
        <v>326.966796875</v>
      </c>
      <c r="E42">
        <v>3534.2216796875</v>
      </c>
      <c r="F42">
        <v>551.62890625</v>
      </c>
      <c r="G42">
        <v>1119.07177734375</v>
      </c>
      <c r="H42">
        <v>10754.1845703125</v>
      </c>
      <c r="J42">
        <f t="shared" si="2"/>
        <v>2.5145036527639282</v>
      </c>
      <c r="K42">
        <f t="shared" si="3"/>
        <v>3.5482937866098019</v>
      </c>
      <c r="L42">
        <f t="shared" si="4"/>
        <v>2.7416470158358304</v>
      </c>
      <c r="M42">
        <f t="shared" si="5"/>
        <v>3.0488579431008178</v>
      </c>
      <c r="N42">
        <f t="shared" si="6"/>
        <v>4.0315774858495228</v>
      </c>
      <c r="P42">
        <f t="shared" si="1"/>
        <v>0.62370217652757798</v>
      </c>
      <c r="Q42">
        <f t="shared" si="7"/>
        <v>0.88012540973452613</v>
      </c>
      <c r="R42">
        <f t="shared" si="8"/>
        <v>0.68004324001182337</v>
      </c>
      <c r="S42">
        <f t="shared" si="9"/>
        <v>0.75624441147467392</v>
      </c>
    </row>
    <row r="43" spans="1:32" x14ac:dyDescent="0.25">
      <c r="A43" t="s">
        <v>22</v>
      </c>
      <c r="B43" s="1">
        <v>41815</v>
      </c>
      <c r="C43">
        <v>0.03</v>
      </c>
      <c r="D43" s="2">
        <v>780.41943359375</v>
      </c>
      <c r="E43">
        <v>4018.240966796875</v>
      </c>
      <c r="F43">
        <v>280.72369384765625</v>
      </c>
      <c r="G43">
        <v>1025.4642333984375</v>
      </c>
      <c r="H43">
        <v>14092.6416015625</v>
      </c>
      <c r="J43">
        <f t="shared" si="2"/>
        <v>2.8923280754296119</v>
      </c>
      <c r="K43">
        <f t="shared" si="3"/>
        <v>3.6040359770643677</v>
      </c>
      <c r="L43">
        <f t="shared" si="4"/>
        <v>2.448279069823692</v>
      </c>
      <c r="M43">
        <f t="shared" si="5"/>
        <v>3.0109205174507725</v>
      </c>
      <c r="N43">
        <f t="shared" si="6"/>
        <v>4.1489924072650313</v>
      </c>
      <c r="P43">
        <f t="shared" si="1"/>
        <v>0.6971157793311562</v>
      </c>
      <c r="Q43">
        <f t="shared" si="7"/>
        <v>0.86865330742798519</v>
      </c>
      <c r="R43">
        <f t="shared" si="8"/>
        <v>0.59009003379631875</v>
      </c>
      <c r="S43">
        <f t="shared" si="9"/>
        <v>0.72569921125392878</v>
      </c>
      <c r="U43">
        <f t="shared" ref="U43:X43" si="23">P43/P41</f>
        <v>1.1017121610668676</v>
      </c>
      <c r="V43">
        <f t="shared" si="23"/>
        <v>1.1040152500422902</v>
      </c>
      <c r="W43">
        <f t="shared" si="23"/>
        <v>1.0568975725873144</v>
      </c>
      <c r="X43">
        <f t="shared" si="23"/>
        <v>1.0311033012876643</v>
      </c>
      <c r="Y43" s="3">
        <f t="shared" ref="Y43:AB43" si="24">AVERAGE(U38,U43)</f>
        <v>1.0565433246059541</v>
      </c>
      <c r="Z43" s="3">
        <f t="shared" si="24"/>
        <v>1.0086271744135258</v>
      </c>
      <c r="AA43" s="3">
        <f t="shared" si="24"/>
        <v>0.94732389813684414</v>
      </c>
      <c r="AB43" s="3">
        <f t="shared" si="24"/>
        <v>0.99671063015730033</v>
      </c>
      <c r="AC43">
        <f t="shared" ref="AC43:AF43" si="25">STDEVA(U38,U43)</f>
        <v>6.3878381119636091E-2</v>
      </c>
      <c r="AD43">
        <f t="shared" si="25"/>
        <v>0.1348991102428691</v>
      </c>
      <c r="AE43">
        <f t="shared" si="25"/>
        <v>0.15496057648690939</v>
      </c>
      <c r="AF43">
        <f t="shared" si="25"/>
        <v>4.863858195879827E-2</v>
      </c>
    </row>
    <row r="44" spans="1:32" x14ac:dyDescent="0.25">
      <c r="B44" s="1"/>
      <c r="D44" s="2"/>
    </row>
    <row r="45" spans="1:32" x14ac:dyDescent="0.25">
      <c r="B45" s="1"/>
      <c r="D45" s="2"/>
    </row>
    <row r="46" spans="1:32" x14ac:dyDescent="0.25">
      <c r="B46" s="1"/>
      <c r="D46" s="2"/>
    </row>
    <row r="47" spans="1:32" x14ac:dyDescent="0.25">
      <c r="B47" s="1"/>
      <c r="D47" s="2"/>
    </row>
    <row r="48" spans="1:32" x14ac:dyDescent="0.25">
      <c r="B48" s="1"/>
      <c r="D48" s="2"/>
    </row>
    <row r="49" spans="2:4" x14ac:dyDescent="0.25">
      <c r="B49" s="1"/>
      <c r="D49" s="2"/>
    </row>
    <row r="50" spans="2:4" x14ac:dyDescent="0.25">
      <c r="B50" s="1"/>
      <c r="D50" s="2"/>
    </row>
    <row r="51" spans="2:4" x14ac:dyDescent="0.25">
      <c r="B51" s="1"/>
      <c r="D51" s="2"/>
    </row>
    <row r="52" spans="2:4" x14ac:dyDescent="0.25">
      <c r="B52" s="1"/>
      <c r="D52" s="2"/>
    </row>
    <row r="53" spans="2:4" x14ac:dyDescent="0.25">
      <c r="B53" s="1"/>
      <c r="D53" s="2"/>
    </row>
    <row r="54" spans="2:4" x14ac:dyDescent="0.25">
      <c r="B54" s="1"/>
    </row>
    <row r="55" spans="2:4" x14ac:dyDescent="0.25">
      <c r="B55" s="1"/>
    </row>
    <row r="56" spans="2:4" x14ac:dyDescent="0.25">
      <c r="B56" s="1"/>
    </row>
    <row r="57" spans="2:4" x14ac:dyDescent="0.25">
      <c r="B57" s="1"/>
    </row>
    <row r="58" spans="2:4" x14ac:dyDescent="0.25">
      <c r="B58" s="1"/>
    </row>
    <row r="59" spans="2:4" x14ac:dyDescent="0.25">
      <c r="B59" s="1"/>
    </row>
    <row r="60" spans="2:4" x14ac:dyDescent="0.25">
      <c r="B60" s="1"/>
    </row>
    <row r="61" spans="2:4" x14ac:dyDescent="0.25">
      <c r="B61" s="1"/>
    </row>
    <row r="62" spans="2:4" x14ac:dyDescent="0.25">
      <c r="B62" s="1"/>
    </row>
    <row r="63" spans="2:4" x14ac:dyDescent="0.25">
      <c r="B63" s="1"/>
    </row>
    <row r="64" spans="2:4" x14ac:dyDescent="0.25">
      <c r="B64" s="1"/>
    </row>
    <row r="65" spans="2:2" x14ac:dyDescent="0.25">
      <c r="B65" s="1"/>
    </row>
    <row r="66" spans="2:2" x14ac:dyDescent="0.25">
      <c r="B66" s="1"/>
    </row>
    <row r="67" spans="2:2" x14ac:dyDescent="0.25">
      <c r="B67" s="1"/>
    </row>
    <row r="68" spans="2:2" x14ac:dyDescent="0.25">
      <c r="B68" s="1"/>
    </row>
    <row r="69" spans="2:2" x14ac:dyDescent="0.25">
      <c r="B69" s="1"/>
    </row>
    <row r="70" spans="2:2" x14ac:dyDescent="0.25">
      <c r="B70" s="1"/>
    </row>
    <row r="71" spans="2:2" x14ac:dyDescent="0.25">
      <c r="B71" s="1"/>
    </row>
    <row r="72" spans="2:2" x14ac:dyDescent="0.25">
      <c r="B72" s="1"/>
    </row>
    <row r="73" spans="2:2" x14ac:dyDescent="0.25">
      <c r="B73" s="1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B73"/>
  <sheetViews>
    <sheetView workbookViewId="0">
      <pane xSplit="3" topLeftCell="D1" activePane="topRight" state="frozen"/>
      <selection pane="topRight" activeCell="D14" sqref="D14"/>
    </sheetView>
  </sheetViews>
  <sheetFormatPr defaultRowHeight="15" x14ac:dyDescent="0.25"/>
  <cols>
    <col min="2" max="2" width="9.7109375" bestFit="1" customWidth="1"/>
    <col min="4" max="4" width="10.5703125" customWidth="1"/>
    <col min="11" max="11" width="10.85546875" customWidth="1"/>
    <col min="12" max="12" width="9.5703125" customWidth="1"/>
    <col min="14" max="14" width="11.7109375" customWidth="1"/>
    <col min="25" max="28" width="9.140625" style="3"/>
  </cols>
  <sheetData>
    <row r="2" spans="1:23" x14ac:dyDescent="0.25">
      <c r="B2" t="s">
        <v>1</v>
      </c>
      <c r="C2" t="s">
        <v>32</v>
      </c>
      <c r="D2" t="s">
        <v>3</v>
      </c>
      <c r="E2" t="s">
        <v>4</v>
      </c>
      <c r="F2" t="s">
        <v>5</v>
      </c>
      <c r="G2" t="s">
        <v>6</v>
      </c>
      <c r="H2" t="s">
        <v>7</v>
      </c>
    </row>
    <row r="3" spans="1:23" x14ac:dyDescent="0.25">
      <c r="C3" t="s">
        <v>9</v>
      </c>
      <c r="D3" t="s">
        <v>10</v>
      </c>
      <c r="E3" t="s">
        <v>10</v>
      </c>
      <c r="F3" t="s">
        <v>10</v>
      </c>
      <c r="G3" t="s">
        <v>10</v>
      </c>
      <c r="H3" t="s">
        <v>11</v>
      </c>
    </row>
    <row r="4" spans="1:23" x14ac:dyDescent="0.25">
      <c r="A4" t="s">
        <v>13</v>
      </c>
      <c r="B4" s="1">
        <v>41833</v>
      </c>
      <c r="C4">
        <v>1</v>
      </c>
      <c r="D4" s="2">
        <v>6244.90380859375</v>
      </c>
      <c r="E4">
        <v>40801.95703125</v>
      </c>
      <c r="F4">
        <v>5074.6162109375</v>
      </c>
      <c r="G4">
        <v>4826.31396484375</v>
      </c>
      <c r="H4">
        <v>102531.45</v>
      </c>
    </row>
    <row r="5" spans="1:23" x14ac:dyDescent="0.25">
      <c r="A5" t="s">
        <v>14</v>
      </c>
      <c r="B5" s="1">
        <v>41833</v>
      </c>
      <c r="C5">
        <v>1</v>
      </c>
      <c r="D5" s="2">
        <v>7655.052734375</v>
      </c>
      <c r="E5">
        <v>30079.91796875</v>
      </c>
      <c r="F5">
        <v>3972.150146484375</v>
      </c>
      <c r="G5">
        <v>6833.78564453125</v>
      </c>
      <c r="H5">
        <v>58680.74</v>
      </c>
      <c r="J5" s="2">
        <f>AVERAGE(D5,D10)</f>
        <v>5310.381591796875</v>
      </c>
      <c r="K5" s="2">
        <f t="shared" ref="K5:N5" si="0">AVERAGE(E5,E10)</f>
        <v>21310.22509765625</v>
      </c>
      <c r="L5" s="2">
        <f t="shared" si="0"/>
        <v>2803.164794921875</v>
      </c>
      <c r="M5" s="2">
        <f t="shared" si="0"/>
        <v>5288.830322265625</v>
      </c>
      <c r="N5" s="2">
        <f t="shared" si="0"/>
        <v>49044.326999999997</v>
      </c>
      <c r="P5" s="2"/>
    </row>
    <row r="6" spans="1:23" x14ac:dyDescent="0.25">
      <c r="A6" t="s">
        <v>15</v>
      </c>
      <c r="B6" s="1">
        <v>41833</v>
      </c>
      <c r="C6">
        <v>1</v>
      </c>
      <c r="D6" s="2">
        <v>7906.6533203125</v>
      </c>
      <c r="E6">
        <v>20093.16015625</v>
      </c>
      <c r="F6">
        <v>1627.4256591796875</v>
      </c>
      <c r="G6">
        <v>6051.244140625</v>
      </c>
      <c r="H6">
        <v>165689.70000000001</v>
      </c>
      <c r="J6" s="2">
        <f t="shared" ref="J6:J8" si="1">AVERAGE(D6,D11)</f>
        <v>7569.97998046875</v>
      </c>
      <c r="K6" s="2">
        <f t="shared" ref="K6:K8" si="2">AVERAGE(E6,E11)</f>
        <v>17824.9130859375</v>
      </c>
      <c r="L6" s="2">
        <f t="shared" ref="L6:L8" si="3">AVERAGE(F6,F11)</f>
        <v>1459.0015258789063</v>
      </c>
      <c r="M6" s="2">
        <f t="shared" ref="M6:M8" si="4">AVERAGE(G6,G11)</f>
        <v>5508.392578125</v>
      </c>
      <c r="N6" s="2">
        <f t="shared" ref="N6:N8" si="5">AVERAGE(H6,H11)</f>
        <v>147615.48500000002</v>
      </c>
      <c r="P6" s="2">
        <f>(J6-J5)/(N6-N5)</f>
        <v>2.2923524837477047E-2</v>
      </c>
      <c r="Q6" s="2">
        <f>(K6-K5)/(N6-N5)</f>
        <v>-3.5358334856112263E-2</v>
      </c>
      <c r="R6" s="2">
        <f>(L6-L5)/(N6-N5)</f>
        <v>-1.3636476392445024E-2</v>
      </c>
      <c r="S6" s="2">
        <f>(M6-M5)/(N6-N5)</f>
        <v>2.2274492895718537E-3</v>
      </c>
    </row>
    <row r="7" spans="1:23" x14ac:dyDescent="0.25">
      <c r="A7" t="s">
        <v>16</v>
      </c>
      <c r="B7" s="1">
        <v>41833</v>
      </c>
      <c r="C7">
        <v>1</v>
      </c>
      <c r="D7" s="2">
        <v>4427.49462890625</v>
      </c>
      <c r="E7">
        <v>18632.484375</v>
      </c>
      <c r="F7">
        <v>3449.74560546875</v>
      </c>
      <c r="G7">
        <v>6141.6640625</v>
      </c>
      <c r="H7">
        <v>62860.800000000003</v>
      </c>
      <c r="J7" s="2">
        <f t="shared" si="1"/>
        <v>4076.7164306640625</v>
      </c>
      <c r="K7" s="2">
        <f t="shared" si="2"/>
        <v>15963.79345703125</v>
      </c>
      <c r="L7" s="2">
        <f t="shared" si="3"/>
        <v>2926.9852294921875</v>
      </c>
      <c r="M7" s="2">
        <f t="shared" si="4"/>
        <v>5469.427490234375</v>
      </c>
      <c r="N7" s="2">
        <f t="shared" si="5"/>
        <v>54264.058000000005</v>
      </c>
      <c r="P7" s="2"/>
    </row>
    <row r="8" spans="1:23" x14ac:dyDescent="0.25">
      <c r="A8" t="s">
        <v>17</v>
      </c>
      <c r="B8" s="1">
        <v>41833</v>
      </c>
      <c r="C8">
        <v>1</v>
      </c>
      <c r="D8" s="2">
        <v>5951.4521484375</v>
      </c>
      <c r="E8">
        <v>8460.794921875</v>
      </c>
      <c r="F8">
        <v>1310.8497314453125</v>
      </c>
      <c r="G8">
        <v>6798.39599609375</v>
      </c>
      <c r="H8">
        <v>116774.75</v>
      </c>
      <c r="J8" s="2">
        <f t="shared" si="1"/>
        <v>5598.922607421875</v>
      </c>
      <c r="K8" s="2">
        <f t="shared" si="2"/>
        <v>13594.9775390625</v>
      </c>
      <c r="L8" s="2">
        <f t="shared" si="3"/>
        <v>1344.8615112304688</v>
      </c>
      <c r="M8" s="2">
        <f t="shared" si="4"/>
        <v>7389.764892578125</v>
      </c>
      <c r="N8" s="2">
        <f t="shared" si="5"/>
        <v>112241.205</v>
      </c>
      <c r="P8" s="2">
        <f>(J8-J7)/(N8-N7)</f>
        <v>2.6255279114679661E-2</v>
      </c>
      <c r="Q8" s="2">
        <f>(K8-K7)/(N8-N7)</f>
        <v>-4.0857752416978192E-2</v>
      </c>
      <c r="R8" s="2">
        <f>(L8-L7)/(N8-N7)</f>
        <v>-2.728874737940656E-2</v>
      </c>
      <c r="S8" s="2">
        <f>(M8-M7)/(N8-N7)</f>
        <v>3.3122316321355899E-2</v>
      </c>
      <c r="T8" s="2">
        <f>P8-P6</f>
        <v>3.3317542772026143E-3</v>
      </c>
      <c r="U8" s="2">
        <f t="shared" ref="U8:W8" si="6">Q8-Q6</f>
        <v>-5.4994175608659296E-3</v>
      </c>
      <c r="V8" s="2">
        <f t="shared" si="6"/>
        <v>-1.3652270986961536E-2</v>
      </c>
      <c r="W8" s="2">
        <f t="shared" si="6"/>
        <v>3.0894867031784047E-2</v>
      </c>
    </row>
    <row r="9" spans="1:23" x14ac:dyDescent="0.25">
      <c r="A9" t="s">
        <v>18</v>
      </c>
      <c r="B9" s="1">
        <v>41833</v>
      </c>
      <c r="C9">
        <v>1</v>
      </c>
      <c r="D9" s="2">
        <v>5684.7724609375</v>
      </c>
      <c r="E9">
        <v>26398.6171875</v>
      </c>
      <c r="F9">
        <v>3442.290771484375</v>
      </c>
      <c r="G9">
        <v>5726.78125</v>
      </c>
      <c r="H9">
        <v>93044.74</v>
      </c>
    </row>
    <row r="10" spans="1:23" x14ac:dyDescent="0.25">
      <c r="A10" t="s">
        <v>19</v>
      </c>
      <c r="B10" s="1">
        <v>41833</v>
      </c>
      <c r="C10">
        <v>1</v>
      </c>
      <c r="D10" s="2">
        <v>2965.71044921875</v>
      </c>
      <c r="E10">
        <v>12540.5322265625</v>
      </c>
      <c r="F10">
        <v>1634.179443359375</v>
      </c>
      <c r="G10">
        <v>3743.875</v>
      </c>
      <c r="H10">
        <v>39407.913999999997</v>
      </c>
    </row>
    <row r="11" spans="1:23" x14ac:dyDescent="0.25">
      <c r="A11" t="s">
        <v>20</v>
      </c>
      <c r="B11" s="1">
        <v>41833</v>
      </c>
      <c r="C11">
        <v>1</v>
      </c>
      <c r="D11" s="2">
        <v>7233.306640625</v>
      </c>
      <c r="E11">
        <v>15556.666015625</v>
      </c>
      <c r="F11">
        <v>1290.577392578125</v>
      </c>
      <c r="G11">
        <v>4965.541015625</v>
      </c>
      <c r="H11">
        <v>129541.27</v>
      </c>
    </row>
    <row r="12" spans="1:23" x14ac:dyDescent="0.25">
      <c r="A12" t="s">
        <v>21</v>
      </c>
      <c r="B12" s="1">
        <v>41833</v>
      </c>
      <c r="C12">
        <v>1</v>
      </c>
      <c r="D12" s="2">
        <v>3725.938232421875</v>
      </c>
      <c r="E12">
        <v>13295.1025390625</v>
      </c>
      <c r="F12">
        <v>2404.224853515625</v>
      </c>
      <c r="G12">
        <v>4797.19091796875</v>
      </c>
      <c r="H12">
        <v>45667.315999999999</v>
      </c>
    </row>
    <row r="13" spans="1:23" x14ac:dyDescent="0.25">
      <c r="A13" t="s">
        <v>22</v>
      </c>
      <c r="B13" s="1">
        <v>41833</v>
      </c>
      <c r="C13">
        <v>1</v>
      </c>
      <c r="D13" s="2">
        <v>5246.39306640625</v>
      </c>
      <c r="E13">
        <v>18729.16015625</v>
      </c>
      <c r="F13">
        <v>1378.873291015625</v>
      </c>
      <c r="G13">
        <v>7981.1337890625</v>
      </c>
      <c r="H13">
        <v>107707.66</v>
      </c>
    </row>
    <row r="14" spans="1:23" x14ac:dyDescent="0.25">
      <c r="A14" t="s">
        <v>13</v>
      </c>
      <c r="B14" s="1">
        <v>41834</v>
      </c>
      <c r="C14">
        <v>10</v>
      </c>
      <c r="D14" s="2">
        <v>4449.013671875</v>
      </c>
      <c r="E14">
        <v>28910.78515625</v>
      </c>
      <c r="F14">
        <v>3579.832763671875</v>
      </c>
      <c r="G14">
        <v>4101.76318359375</v>
      </c>
      <c r="H14">
        <v>73845.625</v>
      </c>
    </row>
    <row r="15" spans="1:23" x14ac:dyDescent="0.25">
      <c r="A15" t="s">
        <v>14</v>
      </c>
      <c r="B15" s="1">
        <v>41834</v>
      </c>
      <c r="C15">
        <v>10</v>
      </c>
      <c r="D15" s="2">
        <v>3998.69921875</v>
      </c>
      <c r="E15">
        <v>19873.33984375</v>
      </c>
      <c r="F15">
        <v>2527.69287109375</v>
      </c>
      <c r="G15">
        <v>4040.89599609375</v>
      </c>
      <c r="H15">
        <v>41824.233999999997</v>
      </c>
      <c r="J15" s="2">
        <f t="shared" ref="J15:J18" si="7">AVERAGE(D15,D20)</f>
        <v>4135.397705078125</v>
      </c>
      <c r="K15" s="2">
        <f t="shared" ref="K15:K18" si="8">AVERAGE(E15,E20)</f>
        <v>18934.7578125</v>
      </c>
      <c r="L15" s="2">
        <f t="shared" ref="L15:L18" si="9">AVERAGE(F15,F20)</f>
        <v>2918.068115234375</v>
      </c>
      <c r="M15" s="2">
        <f t="shared" ref="M15:M18" si="10">AVERAGE(G15,G20)</f>
        <v>4092.60888671875</v>
      </c>
      <c r="N15" s="2">
        <f t="shared" ref="N15:N18" si="11">AVERAGE(H15,H20)</f>
        <v>49990.278999999995</v>
      </c>
      <c r="P15" s="2"/>
    </row>
    <row r="16" spans="1:23" x14ac:dyDescent="0.25">
      <c r="A16" t="s">
        <v>15</v>
      </c>
      <c r="B16" s="1">
        <v>41834</v>
      </c>
      <c r="C16">
        <v>10</v>
      </c>
      <c r="D16" s="2">
        <v>4689.3779296875</v>
      </c>
      <c r="E16">
        <v>12364.431640625</v>
      </c>
      <c r="F16">
        <v>1369.68017578125</v>
      </c>
      <c r="G16">
        <v>5111.6162109375</v>
      </c>
      <c r="H16">
        <v>98411.38</v>
      </c>
      <c r="J16" s="2">
        <f t="shared" si="7"/>
        <v>3958.7525634765625</v>
      </c>
      <c r="K16" s="2">
        <f t="shared" si="8"/>
        <v>10580.166015625</v>
      </c>
      <c r="L16" s="2">
        <f t="shared" si="9"/>
        <v>1060.0747985839844</v>
      </c>
      <c r="M16" s="2">
        <f t="shared" si="10"/>
        <v>5139.60791015625</v>
      </c>
      <c r="N16" s="2">
        <f t="shared" si="11"/>
        <v>108614.205</v>
      </c>
      <c r="P16" s="2">
        <f t="shared" ref="P16" si="12">(J16-J15)/(N16-N15)</f>
        <v>-3.0131919448991265E-3</v>
      </c>
      <c r="Q16" s="2">
        <f t="shared" ref="Q16" si="13">(K16-K15)/(N16-N15)</f>
        <v>-0.14251163930704674</v>
      </c>
      <c r="R16" s="2">
        <f t="shared" ref="R16" si="14">(L16-L15)/(N16-N15)</f>
        <v>-3.1693430369204384E-2</v>
      </c>
      <c r="S16" s="2">
        <f t="shared" ref="S16" si="15">(M16-M15)/(N16-N15)</f>
        <v>1.7859585580083801E-2</v>
      </c>
    </row>
    <row r="17" spans="1:23" x14ac:dyDescent="0.25">
      <c r="A17" t="s">
        <v>16</v>
      </c>
      <c r="B17" s="1">
        <v>41834</v>
      </c>
      <c r="C17">
        <v>10</v>
      </c>
      <c r="D17" s="2">
        <v>4802.5673828125</v>
      </c>
      <c r="E17">
        <v>17265.8125</v>
      </c>
      <c r="F17">
        <v>2979.561279296875</v>
      </c>
      <c r="G17">
        <v>4016.577392578125</v>
      </c>
      <c r="H17">
        <v>44475.21</v>
      </c>
      <c r="J17" s="2">
        <f t="shared" si="7"/>
        <v>4718.326171875</v>
      </c>
      <c r="K17" s="2">
        <f t="shared" si="8"/>
        <v>14344.70703125</v>
      </c>
      <c r="L17" s="2">
        <f t="shared" si="9"/>
        <v>2655.6160888671875</v>
      </c>
      <c r="M17" s="2">
        <f t="shared" si="10"/>
        <v>4623.2379150390625</v>
      </c>
      <c r="N17" s="2">
        <f t="shared" si="11"/>
        <v>45495.921499999997</v>
      </c>
      <c r="P17" s="2"/>
    </row>
    <row r="18" spans="1:23" x14ac:dyDescent="0.25">
      <c r="A18" t="s">
        <v>17</v>
      </c>
      <c r="B18" s="1">
        <v>41834</v>
      </c>
      <c r="C18">
        <v>10</v>
      </c>
      <c r="D18" s="2">
        <v>4681.04248046875</v>
      </c>
      <c r="E18">
        <v>16719.93359375</v>
      </c>
      <c r="F18">
        <v>1426.431396484375</v>
      </c>
      <c r="G18">
        <v>7509.31494140625</v>
      </c>
      <c r="H18">
        <v>88888</v>
      </c>
      <c r="J18" s="2">
        <f t="shared" si="7"/>
        <v>5970.0810546875</v>
      </c>
      <c r="K18" s="2">
        <f t="shared" si="8"/>
        <v>18315.486328125</v>
      </c>
      <c r="L18" s="2">
        <f t="shared" si="9"/>
        <v>1340.31787109375</v>
      </c>
      <c r="M18" s="2">
        <f t="shared" si="10"/>
        <v>7037.114013671875</v>
      </c>
      <c r="N18" s="2">
        <f t="shared" si="11"/>
        <v>87193.55</v>
      </c>
      <c r="P18" s="2">
        <f t="shared" ref="P18" si="16">(J18-J17)/(N18-N17)</f>
        <v>3.0019809947045305E-2</v>
      </c>
      <c r="Q18" s="2">
        <f t="shared" ref="Q18" si="17">(K18-K17)/(N18-N17)</f>
        <v>9.5227940765863925E-2</v>
      </c>
      <c r="R18" s="2">
        <f t="shared" ref="R18" si="18">(L18-L17)/(N18-N17)</f>
        <v>-3.1543717594717344E-2</v>
      </c>
      <c r="S18" s="2">
        <f t="shared" ref="S18" si="19">(M18-M17)/(N18-N17)</f>
        <v>5.7890009227570628E-2</v>
      </c>
      <c r="T18" s="2">
        <f t="shared" ref="T18" si="20">P18-P16</f>
        <v>3.3033001891944434E-2</v>
      </c>
      <c r="U18" s="2">
        <f t="shared" ref="U18" si="21">Q18-Q16</f>
        <v>0.23773958007291068</v>
      </c>
      <c r="V18" s="2">
        <f t="shared" ref="V18" si="22">R18-R16</f>
        <v>1.4971277448704023E-4</v>
      </c>
      <c r="W18" s="2">
        <f t="shared" ref="W18" si="23">S18-S16</f>
        <v>4.0030423647486824E-2</v>
      </c>
    </row>
    <row r="19" spans="1:23" x14ac:dyDescent="0.25">
      <c r="A19" t="s">
        <v>18</v>
      </c>
      <c r="B19" s="1">
        <v>41834</v>
      </c>
      <c r="C19">
        <v>10</v>
      </c>
      <c r="D19" s="2">
        <v>3765.461181640625</v>
      </c>
      <c r="E19">
        <v>20839.552734375</v>
      </c>
      <c r="F19">
        <v>3285.544677734375</v>
      </c>
      <c r="G19">
        <v>8368.7998046875</v>
      </c>
      <c r="H19">
        <v>61596.836000000003</v>
      </c>
    </row>
    <row r="20" spans="1:23" x14ac:dyDescent="0.25">
      <c r="A20" t="s">
        <v>19</v>
      </c>
      <c r="B20" s="1">
        <v>41834</v>
      </c>
      <c r="C20">
        <v>10</v>
      </c>
      <c r="D20" s="2">
        <v>4272.09619140625</v>
      </c>
      <c r="E20">
        <v>17996.17578125</v>
      </c>
      <c r="F20">
        <v>3308.443359375</v>
      </c>
      <c r="G20">
        <v>4144.32177734375</v>
      </c>
      <c r="H20">
        <v>58156.324000000001</v>
      </c>
    </row>
    <row r="21" spans="1:23" x14ac:dyDescent="0.25">
      <c r="A21" t="s">
        <v>20</v>
      </c>
      <c r="B21" s="1">
        <v>41834</v>
      </c>
      <c r="C21">
        <v>10</v>
      </c>
      <c r="D21" s="2">
        <v>3228.127197265625</v>
      </c>
      <c r="E21">
        <v>8795.900390625</v>
      </c>
      <c r="F21">
        <v>750.46942138671875</v>
      </c>
      <c r="G21">
        <v>5167.599609375</v>
      </c>
      <c r="H21">
        <v>118817.03</v>
      </c>
    </row>
    <row r="22" spans="1:23" x14ac:dyDescent="0.25">
      <c r="A22" t="s">
        <v>21</v>
      </c>
      <c r="B22" s="1">
        <v>41834</v>
      </c>
      <c r="C22">
        <v>10</v>
      </c>
      <c r="D22" s="2">
        <v>4634.0849609375</v>
      </c>
      <c r="E22">
        <v>11423.6015625</v>
      </c>
      <c r="F22">
        <v>2331.6708984375</v>
      </c>
      <c r="G22">
        <v>5229.8984375</v>
      </c>
      <c r="H22">
        <v>46516.633000000002</v>
      </c>
    </row>
    <row r="23" spans="1:23" x14ac:dyDescent="0.25">
      <c r="A23" t="s">
        <v>22</v>
      </c>
      <c r="B23" s="1">
        <v>41834</v>
      </c>
      <c r="C23">
        <v>10</v>
      </c>
      <c r="D23" s="2">
        <v>7259.11962890625</v>
      </c>
      <c r="E23">
        <v>19911.0390625</v>
      </c>
      <c r="F23">
        <v>1254.204345703125</v>
      </c>
      <c r="G23">
        <v>6564.9130859375</v>
      </c>
      <c r="H23" s="4">
        <v>85499.1</v>
      </c>
    </row>
    <row r="24" spans="1:23" x14ac:dyDescent="0.25">
      <c r="A24" t="s">
        <v>13</v>
      </c>
      <c r="B24" s="1">
        <v>41835</v>
      </c>
      <c r="C24">
        <v>100</v>
      </c>
      <c r="D24" s="2">
        <v>3955.923095703125</v>
      </c>
      <c r="E24">
        <v>27168.1953125</v>
      </c>
      <c r="F24">
        <v>4022.62841796875</v>
      </c>
      <c r="G24">
        <v>4216.8798828125</v>
      </c>
      <c r="H24">
        <v>86813.3</v>
      </c>
    </row>
    <row r="25" spans="1:23" x14ac:dyDescent="0.25">
      <c r="A25" t="s">
        <v>14</v>
      </c>
      <c r="B25" s="1">
        <v>41835</v>
      </c>
      <c r="C25">
        <v>100</v>
      </c>
      <c r="D25" s="2">
        <v>3457.38330078125</v>
      </c>
      <c r="E25">
        <v>18365.23828125</v>
      </c>
      <c r="F25">
        <v>2973.042236328125</v>
      </c>
      <c r="G25">
        <v>4003.171630859375</v>
      </c>
      <c r="H25">
        <v>61795.722999999998</v>
      </c>
      <c r="J25" s="2">
        <f t="shared" ref="J25:J28" si="24">AVERAGE(D25,D30)</f>
        <v>4093.435546875</v>
      </c>
      <c r="K25" s="2">
        <f t="shared" ref="K25:K28" si="25">AVERAGE(E25,E30)</f>
        <v>19944.708984375</v>
      </c>
      <c r="L25" s="2">
        <f t="shared" ref="L25:L28" si="26">AVERAGE(F25,F30)</f>
        <v>2960.064697265625</v>
      </c>
      <c r="M25" s="2">
        <f t="shared" ref="M25:M28" si="27">AVERAGE(G25,G30)</f>
        <v>4141.5106201171875</v>
      </c>
      <c r="N25" s="2">
        <f t="shared" ref="N25:N28" si="28">AVERAGE(H25,H30)</f>
        <v>40989.567499999997</v>
      </c>
      <c r="P25" s="2"/>
    </row>
    <row r="26" spans="1:23" x14ac:dyDescent="0.25">
      <c r="A26" t="s">
        <v>15</v>
      </c>
      <c r="B26" s="1">
        <v>41835</v>
      </c>
      <c r="C26">
        <v>100</v>
      </c>
      <c r="D26" s="2">
        <v>4607.12744140625</v>
      </c>
      <c r="E26">
        <v>8717.9189453125</v>
      </c>
      <c r="F26">
        <v>1300.39404296875</v>
      </c>
      <c r="G26">
        <v>4040.24755859375</v>
      </c>
      <c r="H26">
        <v>134921.5</v>
      </c>
      <c r="J26" s="2">
        <f t="shared" si="24"/>
        <v>4904.102294921875</v>
      </c>
      <c r="K26" s="2">
        <f t="shared" si="25"/>
        <v>11494.85205078125</v>
      </c>
      <c r="L26" s="2">
        <f t="shared" si="26"/>
        <v>1158.2485046386719</v>
      </c>
      <c r="M26" s="2">
        <f t="shared" si="27"/>
        <v>3761.2183837890625</v>
      </c>
      <c r="N26" s="2">
        <f t="shared" si="28"/>
        <v>141866.33500000002</v>
      </c>
      <c r="P26" s="2">
        <f t="shared" ref="P26" si="29">(J26-J25)/(N26-N25)</f>
        <v>8.0362086150993581E-3</v>
      </c>
      <c r="Q26" s="2">
        <f t="shared" ref="Q26" si="30">(K26-K25)/(N26-N25)</f>
        <v>-8.3764152470426345E-2</v>
      </c>
      <c r="R26" s="2">
        <f t="shared" ref="R26" si="31">(L26-L25)/(N26-N25)</f>
        <v>-1.7861557594289021E-2</v>
      </c>
      <c r="S26" s="2">
        <f t="shared" ref="S26" si="32">(M26-M25)/(N26-N25)</f>
        <v>-3.7698693738191496E-3</v>
      </c>
    </row>
    <row r="27" spans="1:23" x14ac:dyDescent="0.25">
      <c r="A27" t="s">
        <v>16</v>
      </c>
      <c r="B27" s="1">
        <v>41835</v>
      </c>
      <c r="C27">
        <v>100</v>
      </c>
      <c r="D27" s="2">
        <v>5445.05517578125</v>
      </c>
      <c r="E27">
        <v>17134.68359375</v>
      </c>
      <c r="F27">
        <v>3288.036865234375</v>
      </c>
      <c r="G27">
        <v>4437.69189453125</v>
      </c>
      <c r="H27">
        <v>46699.32</v>
      </c>
      <c r="J27" s="2">
        <f t="shared" si="24"/>
        <v>4921.81640625</v>
      </c>
      <c r="K27" s="2">
        <f t="shared" si="25"/>
        <v>17932.6513671875</v>
      </c>
      <c r="L27" s="2">
        <f t="shared" si="26"/>
        <v>2891.69775390625</v>
      </c>
      <c r="M27" s="2">
        <f t="shared" si="27"/>
        <v>3645.2000732421875</v>
      </c>
      <c r="N27" s="2">
        <f t="shared" si="28"/>
        <v>42086.123</v>
      </c>
      <c r="P27" s="2"/>
    </row>
    <row r="28" spans="1:23" x14ac:dyDescent="0.25">
      <c r="A28" t="s">
        <v>17</v>
      </c>
      <c r="B28" s="1">
        <v>41835</v>
      </c>
      <c r="C28">
        <v>100</v>
      </c>
      <c r="D28" s="2">
        <v>3646.546142578125</v>
      </c>
      <c r="E28">
        <v>6019.5244140625</v>
      </c>
      <c r="F28">
        <v>1243.0726318359375</v>
      </c>
      <c r="G28">
        <v>5523.408203125</v>
      </c>
      <c r="H28">
        <v>122484.164</v>
      </c>
      <c r="J28" s="2">
        <f t="shared" si="24"/>
        <v>5185.2830810546875</v>
      </c>
      <c r="K28" s="2">
        <f t="shared" si="25"/>
        <v>9954.50927734375</v>
      </c>
      <c r="L28" s="2">
        <f t="shared" si="26"/>
        <v>1360.137451171875</v>
      </c>
      <c r="M28" s="2">
        <f t="shared" si="27"/>
        <v>7331.40673828125</v>
      </c>
      <c r="N28" s="2">
        <f t="shared" si="28"/>
        <v>78593.167000000001</v>
      </c>
      <c r="P28" s="2">
        <f t="shared" ref="P28" si="33">(J28-J27)/(N28-N27)</f>
        <v>7.2168723056483973E-3</v>
      </c>
      <c r="Q28" s="2">
        <f t="shared" ref="Q28" si="34">(K28-K27)/(N28-N27)</f>
        <v>-0.21853706067913223</v>
      </c>
      <c r="R28" s="2">
        <f t="shared" ref="R28" si="35">(L28-L27)/(N28-N27)</f>
        <v>-4.1952459989211259E-2</v>
      </c>
      <c r="S28" s="2">
        <f t="shared" ref="S28" si="36">(M28-M27)/(N28-N27)</f>
        <v>0.10097247712082803</v>
      </c>
      <c r="T28" s="2">
        <f t="shared" ref="T28" si="37">P28-P26</f>
        <v>-8.1933630945096089E-4</v>
      </c>
      <c r="U28" s="2">
        <f t="shared" ref="U28" si="38">Q28-Q26</f>
        <v>-0.13477290820870588</v>
      </c>
      <c r="V28" s="2">
        <f t="shared" ref="V28" si="39">R28-R26</f>
        <v>-2.4090902394922238E-2</v>
      </c>
      <c r="W28" s="2">
        <f t="shared" ref="W28" si="40">S28-S26</f>
        <v>0.10474234649464718</v>
      </c>
    </row>
    <row r="29" spans="1:23" x14ac:dyDescent="0.25">
      <c r="A29" t="s">
        <v>18</v>
      </c>
      <c r="B29" s="1">
        <v>41835</v>
      </c>
      <c r="C29">
        <v>100</v>
      </c>
      <c r="D29" s="2">
        <v>3419.583251953125</v>
      </c>
      <c r="E29">
        <v>8065.6220703125</v>
      </c>
      <c r="F29">
        <v>2826.009521484375</v>
      </c>
      <c r="G29">
        <v>5292.9697265625</v>
      </c>
      <c r="H29">
        <v>54372.906000000003</v>
      </c>
    </row>
    <row r="30" spans="1:23" x14ac:dyDescent="0.25">
      <c r="A30" t="s">
        <v>19</v>
      </c>
      <c r="B30" s="1">
        <v>41835</v>
      </c>
      <c r="C30">
        <v>100</v>
      </c>
      <c r="D30" s="2">
        <v>4729.48779296875</v>
      </c>
      <c r="E30">
        <v>21524.1796875</v>
      </c>
      <c r="F30">
        <v>2947.087158203125</v>
      </c>
      <c r="G30">
        <v>4279.849609375</v>
      </c>
      <c r="H30">
        <v>20183.412</v>
      </c>
    </row>
    <row r="31" spans="1:23" x14ac:dyDescent="0.25">
      <c r="A31" t="s">
        <v>20</v>
      </c>
      <c r="B31" s="1">
        <v>41835</v>
      </c>
      <c r="C31">
        <v>100</v>
      </c>
      <c r="D31" s="2">
        <v>5201.0771484375</v>
      </c>
      <c r="E31">
        <v>14271.78515625</v>
      </c>
      <c r="F31">
        <v>1016.1029663085938</v>
      </c>
      <c r="G31">
        <v>3482.189208984375</v>
      </c>
      <c r="H31">
        <v>148811.17000000001</v>
      </c>
    </row>
    <row r="32" spans="1:23" x14ac:dyDescent="0.25">
      <c r="A32" t="s">
        <v>21</v>
      </c>
      <c r="B32" s="1">
        <v>41835</v>
      </c>
      <c r="C32">
        <v>100</v>
      </c>
      <c r="D32" s="2">
        <v>4398.57763671875</v>
      </c>
      <c r="E32">
        <v>18730.619140625</v>
      </c>
      <c r="F32">
        <v>2495.358642578125</v>
      </c>
      <c r="G32">
        <v>2852.708251953125</v>
      </c>
      <c r="H32">
        <v>37472.925999999999</v>
      </c>
    </row>
    <row r="33" spans="1:23" x14ac:dyDescent="0.25">
      <c r="A33" t="s">
        <v>22</v>
      </c>
      <c r="B33" s="1">
        <v>41835</v>
      </c>
      <c r="C33">
        <v>100</v>
      </c>
      <c r="D33" s="2">
        <v>6724.02001953125</v>
      </c>
      <c r="E33">
        <v>13889.494140625</v>
      </c>
      <c r="F33">
        <v>1477.2022705078125</v>
      </c>
      <c r="G33">
        <v>9139.4052734375</v>
      </c>
      <c r="H33">
        <v>34702.17</v>
      </c>
    </row>
    <row r="34" spans="1:23" x14ac:dyDescent="0.25">
      <c r="A34" t="s">
        <v>13</v>
      </c>
      <c r="B34" s="1">
        <v>41836</v>
      </c>
      <c r="C34">
        <v>1000</v>
      </c>
      <c r="D34" s="2">
        <v>2968.1875</v>
      </c>
      <c r="E34">
        <v>14776.658203125</v>
      </c>
      <c r="F34">
        <v>3230.806640625</v>
      </c>
      <c r="G34">
        <v>5721.8095703125</v>
      </c>
      <c r="H34">
        <v>22997.724609375</v>
      </c>
    </row>
    <row r="35" spans="1:23" x14ac:dyDescent="0.25">
      <c r="A35" t="s">
        <v>14</v>
      </c>
      <c r="B35" s="1">
        <v>41836</v>
      </c>
      <c r="C35">
        <v>1000</v>
      </c>
      <c r="D35" s="2">
        <v>1459.8333740234375</v>
      </c>
      <c r="E35">
        <v>7260.45556640625</v>
      </c>
      <c r="F35">
        <v>1424.9664306640625</v>
      </c>
      <c r="G35">
        <v>2204.06689453125</v>
      </c>
      <c r="H35">
        <v>17215.6640625</v>
      </c>
      <c r="J35" s="2">
        <f t="shared" ref="J35:J38" si="41">AVERAGE(D35,D40)</f>
        <v>1075.5293273925781</v>
      </c>
      <c r="K35" s="2">
        <f t="shared" ref="K35:K38" si="42">AVERAGE(E35,E40)</f>
        <v>5649.9068603515625</v>
      </c>
      <c r="L35" s="2">
        <f t="shared" ref="L35:L38" si="43">AVERAGE(F35,F40)</f>
        <v>1970.9270629882813</v>
      </c>
      <c r="M35" s="2">
        <f t="shared" ref="M35:M38" si="44">AVERAGE(G35,G40)</f>
        <v>3683.65283203125</v>
      </c>
      <c r="N35" s="2">
        <f t="shared" ref="N35:N38" si="45">AVERAGE(H35,H40)</f>
        <v>15570.97705078125</v>
      </c>
      <c r="P35" s="2"/>
    </row>
    <row r="36" spans="1:23" x14ac:dyDescent="0.25">
      <c r="A36" t="s">
        <v>15</v>
      </c>
      <c r="B36" s="1">
        <v>41836</v>
      </c>
      <c r="C36">
        <v>1000</v>
      </c>
      <c r="D36" s="2">
        <v>3435.355224609375</v>
      </c>
      <c r="E36">
        <v>6414.14697265625</v>
      </c>
      <c r="F36">
        <v>861.62213134765625</v>
      </c>
      <c r="G36">
        <v>2776.89111328125</v>
      </c>
      <c r="H36">
        <v>28075.146484375</v>
      </c>
      <c r="J36" s="2">
        <f t="shared" si="41"/>
        <v>2143.8993225097656</v>
      </c>
      <c r="K36" s="2">
        <f t="shared" si="42"/>
        <v>5005.093505859375</v>
      </c>
      <c r="L36" s="2">
        <f t="shared" si="43"/>
        <v>849.73818969726563</v>
      </c>
      <c r="M36" s="2">
        <f t="shared" si="44"/>
        <v>2771.93798828125</v>
      </c>
      <c r="N36" s="2">
        <f t="shared" si="45"/>
        <v>34576.4462890625</v>
      </c>
      <c r="P36" s="2">
        <f t="shared" ref="P36" si="46">(J36-J35)/(N36-N35)</f>
        <v>5.6213818334211518E-2</v>
      </c>
      <c r="Q36" s="2">
        <f t="shared" ref="Q36" si="47">(K36-K35)/(N36-N35)</f>
        <v>-3.3927778704531522E-2</v>
      </c>
      <c r="R36" s="2">
        <f t="shared" ref="R36" si="48">(L36-L35)/(N36-N35)</f>
        <v>-5.8992959302088234E-2</v>
      </c>
      <c r="S36" s="2">
        <f t="shared" ref="S36" si="49">(M36-M35)/(N36-N35)</f>
        <v>-4.7971183048382889E-2</v>
      </c>
    </row>
    <row r="37" spans="1:23" x14ac:dyDescent="0.25">
      <c r="A37" t="s">
        <v>16</v>
      </c>
      <c r="B37" s="1">
        <v>41836</v>
      </c>
      <c r="C37">
        <v>1000</v>
      </c>
      <c r="D37" s="2">
        <v>2887.48974609375</v>
      </c>
      <c r="E37">
        <v>4312.49462890625</v>
      </c>
      <c r="F37">
        <v>2851.755126953125</v>
      </c>
      <c r="G37">
        <v>7210.68310546875</v>
      </c>
      <c r="H37">
        <v>17807.71484375</v>
      </c>
      <c r="J37" s="2">
        <f t="shared" si="41"/>
        <v>3507.61865234375</v>
      </c>
      <c r="K37" s="2">
        <f t="shared" si="42"/>
        <v>7266.645751953125</v>
      </c>
      <c r="L37" s="2">
        <f t="shared" si="43"/>
        <v>3173.5478515625</v>
      </c>
      <c r="M37" s="2">
        <f t="shared" si="44"/>
        <v>9523.457763671875</v>
      </c>
      <c r="N37" s="2">
        <f t="shared" si="45"/>
        <v>18264.517578125</v>
      </c>
      <c r="P37" s="2"/>
    </row>
    <row r="38" spans="1:23" x14ac:dyDescent="0.25">
      <c r="A38" t="s">
        <v>17</v>
      </c>
      <c r="B38" s="1">
        <v>41836</v>
      </c>
      <c r="C38">
        <v>1000</v>
      </c>
      <c r="D38" s="2">
        <v>2109.6103515625</v>
      </c>
      <c r="E38">
        <v>2666.14501953125</v>
      </c>
      <c r="F38">
        <v>642.84197998046875</v>
      </c>
      <c r="G38">
        <v>3525.253173828125</v>
      </c>
      <c r="H38">
        <v>36622.94140625</v>
      </c>
      <c r="J38" s="2">
        <f t="shared" si="41"/>
        <v>1547.5946350097656</v>
      </c>
      <c r="K38" s="2">
        <f t="shared" si="42"/>
        <v>2957.1669921875</v>
      </c>
      <c r="L38" s="2">
        <f t="shared" si="43"/>
        <v>942.54507446289063</v>
      </c>
      <c r="M38" s="2">
        <f t="shared" si="44"/>
        <v>7398.8936767578125</v>
      </c>
      <c r="N38" s="2">
        <f t="shared" si="45"/>
        <v>36458.443359375</v>
      </c>
      <c r="P38" s="2">
        <f t="shared" ref="P38" si="50">(J38-J37)/(N38-N37)</f>
        <v>-0.10772958188902332</v>
      </c>
      <c r="Q38" s="2">
        <f t="shared" ref="Q38" si="51">(K38-K37)/(N38-N37)</f>
        <v>-0.23686360005968682</v>
      </c>
      <c r="R38" s="2">
        <f t="shared" ref="R38" si="52">(L38-L37)/(N38-N37)</f>
        <v>-0.1226234955513999</v>
      </c>
      <c r="S38" s="2">
        <f t="shared" ref="S38" si="53">(M38-M37)/(N38-N37)</f>
        <v>-0.11677326336592848</v>
      </c>
      <c r="T38" s="2">
        <f t="shared" ref="T38" si="54">P38-P36</f>
        <v>-0.16394340022323484</v>
      </c>
      <c r="U38" s="2">
        <f t="shared" ref="U38" si="55">Q38-Q36</f>
        <v>-0.20293582135515531</v>
      </c>
      <c r="V38" s="2">
        <f t="shared" ref="V38" si="56">R38-R36</f>
        <v>-6.363053624931167E-2</v>
      </c>
      <c r="W38" s="2">
        <f t="shared" ref="W38" si="57">S38-S36</f>
        <v>-6.8802080317545589E-2</v>
      </c>
    </row>
    <row r="39" spans="1:23" x14ac:dyDescent="0.25">
      <c r="A39" t="s">
        <v>18</v>
      </c>
      <c r="B39" s="1">
        <v>41836</v>
      </c>
      <c r="C39">
        <v>1000</v>
      </c>
      <c r="D39" s="2">
        <v>1077.6025390625</v>
      </c>
      <c r="E39">
        <v>5366.17138671875</v>
      </c>
      <c r="F39">
        <v>4474.6689453125</v>
      </c>
      <c r="G39">
        <v>13202.9541015625</v>
      </c>
      <c r="H39">
        <v>23829.568359375</v>
      </c>
    </row>
    <row r="40" spans="1:23" x14ac:dyDescent="0.25">
      <c r="A40" t="s">
        <v>19</v>
      </c>
      <c r="B40" s="1">
        <v>41836</v>
      </c>
      <c r="C40">
        <v>1000</v>
      </c>
      <c r="D40" s="2">
        <v>691.22528076171875</v>
      </c>
      <c r="E40">
        <v>4039.358154296875</v>
      </c>
      <c r="F40">
        <v>2516.8876953125</v>
      </c>
      <c r="G40">
        <v>5163.23876953125</v>
      </c>
      <c r="H40">
        <v>13926.2900390625</v>
      </c>
    </row>
    <row r="41" spans="1:23" x14ac:dyDescent="0.25">
      <c r="A41" t="s">
        <v>20</v>
      </c>
      <c r="B41" s="1">
        <v>41836</v>
      </c>
      <c r="C41">
        <v>1000</v>
      </c>
      <c r="D41" s="2">
        <v>852.44342041015625</v>
      </c>
      <c r="E41">
        <v>3596.0400390625</v>
      </c>
      <c r="F41">
        <v>837.854248046875</v>
      </c>
      <c r="G41">
        <v>2766.98486328125</v>
      </c>
      <c r="H41">
        <v>41077.74609375</v>
      </c>
    </row>
    <row r="42" spans="1:23" x14ac:dyDescent="0.25">
      <c r="A42" t="s">
        <v>21</v>
      </c>
      <c r="B42" s="1">
        <v>41836</v>
      </c>
      <c r="C42">
        <v>1000</v>
      </c>
      <c r="D42" s="2">
        <v>4127.74755859375</v>
      </c>
      <c r="E42">
        <v>10220.796875</v>
      </c>
      <c r="F42">
        <v>3495.340576171875</v>
      </c>
      <c r="G42">
        <v>11836.232421875</v>
      </c>
      <c r="H42">
        <v>18721.3203125</v>
      </c>
    </row>
    <row r="43" spans="1:23" x14ac:dyDescent="0.25">
      <c r="A43" t="s">
        <v>22</v>
      </c>
      <c r="B43" s="1">
        <v>41836</v>
      </c>
      <c r="C43">
        <v>1000</v>
      </c>
      <c r="D43" s="2">
        <v>985.57891845703125</v>
      </c>
      <c r="E43">
        <v>3248.18896484375</v>
      </c>
      <c r="F43">
        <v>1242.2481689453125</v>
      </c>
      <c r="G43">
        <v>11272.5341796875</v>
      </c>
      <c r="H43">
        <v>36293.9453125</v>
      </c>
    </row>
    <row r="44" spans="1:23" x14ac:dyDescent="0.25">
      <c r="B44" s="1"/>
      <c r="D44" s="2"/>
    </row>
    <row r="45" spans="1:23" x14ac:dyDescent="0.25">
      <c r="B45" s="1"/>
      <c r="D45" s="2"/>
    </row>
    <row r="46" spans="1:23" x14ac:dyDescent="0.25">
      <c r="B46" s="1"/>
      <c r="D46" s="2"/>
    </row>
    <row r="47" spans="1:23" x14ac:dyDescent="0.25">
      <c r="B47" s="1"/>
      <c r="D47" s="2"/>
    </row>
    <row r="48" spans="1:23" x14ac:dyDescent="0.25">
      <c r="B48" s="1"/>
      <c r="D48" s="2"/>
    </row>
    <row r="49" spans="2:4" x14ac:dyDescent="0.25">
      <c r="B49" s="1"/>
      <c r="D49" s="2"/>
    </row>
    <row r="50" spans="2:4" x14ac:dyDescent="0.25">
      <c r="B50" s="1"/>
      <c r="D50" s="2"/>
    </row>
    <row r="51" spans="2:4" x14ac:dyDescent="0.25">
      <c r="B51" s="1"/>
      <c r="D51" s="2"/>
    </row>
    <row r="52" spans="2:4" x14ac:dyDescent="0.25">
      <c r="B52" s="1"/>
      <c r="D52" s="2"/>
    </row>
    <row r="53" spans="2:4" x14ac:dyDescent="0.25">
      <c r="B53" s="1"/>
      <c r="D53" s="2"/>
    </row>
    <row r="54" spans="2:4" x14ac:dyDescent="0.25">
      <c r="B54" s="1"/>
    </row>
    <row r="55" spans="2:4" x14ac:dyDescent="0.25">
      <c r="B55" s="1"/>
    </row>
    <row r="56" spans="2:4" x14ac:dyDescent="0.25">
      <c r="B56" s="1"/>
    </row>
    <row r="57" spans="2:4" x14ac:dyDescent="0.25">
      <c r="B57" s="1"/>
    </row>
    <row r="58" spans="2:4" x14ac:dyDescent="0.25">
      <c r="B58" s="1"/>
    </row>
    <row r="59" spans="2:4" x14ac:dyDescent="0.25">
      <c r="B59" s="1"/>
    </row>
    <row r="60" spans="2:4" x14ac:dyDescent="0.25">
      <c r="B60" s="1"/>
    </row>
    <row r="61" spans="2:4" x14ac:dyDescent="0.25">
      <c r="B61" s="1"/>
    </row>
    <row r="62" spans="2:4" x14ac:dyDescent="0.25">
      <c r="B62" s="1"/>
    </row>
    <row r="63" spans="2:4" x14ac:dyDescent="0.25">
      <c r="B63" s="1"/>
    </row>
    <row r="64" spans="2:4" x14ac:dyDescent="0.25">
      <c r="B64" s="1"/>
    </row>
    <row r="65" spans="2:2" x14ac:dyDescent="0.25">
      <c r="B65" s="1"/>
    </row>
    <row r="66" spans="2:2" x14ac:dyDescent="0.25">
      <c r="B66" s="1"/>
    </row>
    <row r="67" spans="2:2" x14ac:dyDescent="0.25">
      <c r="B67" s="1"/>
    </row>
    <row r="68" spans="2:2" x14ac:dyDescent="0.25">
      <c r="B68" s="1"/>
    </row>
    <row r="69" spans="2:2" x14ac:dyDescent="0.25">
      <c r="B69" s="1"/>
    </row>
    <row r="70" spans="2:2" x14ac:dyDescent="0.25">
      <c r="B70" s="1"/>
    </row>
    <row r="71" spans="2:2" x14ac:dyDescent="0.25">
      <c r="B71" s="1"/>
    </row>
    <row r="72" spans="2:2" x14ac:dyDescent="0.25">
      <c r="B72" s="1"/>
    </row>
    <row r="73" spans="2:2" x14ac:dyDescent="0.25">
      <c r="B73" s="1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I73"/>
  <sheetViews>
    <sheetView topLeftCell="A25" workbookViewId="0">
      <pane xSplit="3" topLeftCell="R1" activePane="topRight" state="frozen"/>
      <selection pane="topRight" activeCell="Y55" sqref="Y55:AB55"/>
    </sheetView>
  </sheetViews>
  <sheetFormatPr defaultRowHeight="15" x14ac:dyDescent="0.25"/>
  <cols>
    <col min="2" max="2" width="9.7109375" bestFit="1" customWidth="1"/>
    <col min="4" max="4" width="10.5703125" customWidth="1"/>
    <col min="11" max="11" width="10.85546875" customWidth="1"/>
    <col min="12" max="12" width="9.5703125" customWidth="1"/>
    <col min="14" max="15" width="11.7109375" customWidth="1"/>
    <col min="25" max="28" width="9.140625" style="3"/>
    <col min="29" max="32" width="9.140625" style="6"/>
  </cols>
  <sheetData>
    <row r="2" spans="1:32" x14ac:dyDescent="0.25">
      <c r="B2" t="s">
        <v>1</v>
      </c>
      <c r="C2" t="s">
        <v>2</v>
      </c>
      <c r="D2" t="s">
        <v>3</v>
      </c>
      <c r="E2" t="s">
        <v>4</v>
      </c>
      <c r="F2" t="s">
        <v>5</v>
      </c>
      <c r="G2" t="s">
        <v>6</v>
      </c>
      <c r="H2" t="s">
        <v>7</v>
      </c>
      <c r="J2" t="s">
        <v>33</v>
      </c>
      <c r="K2" t="s">
        <v>33</v>
      </c>
      <c r="L2" t="s">
        <v>33</v>
      </c>
      <c r="M2" t="s">
        <v>33</v>
      </c>
      <c r="N2" t="s">
        <v>33</v>
      </c>
      <c r="P2" t="s">
        <v>35</v>
      </c>
      <c r="U2" t="s">
        <v>37</v>
      </c>
      <c r="Y2" s="3" t="s">
        <v>36</v>
      </c>
      <c r="AC2" s="6" t="s">
        <v>38</v>
      </c>
    </row>
    <row r="3" spans="1:32" x14ac:dyDescent="0.25">
      <c r="C3" t="s">
        <v>9</v>
      </c>
      <c r="D3" t="s">
        <v>10</v>
      </c>
      <c r="E3" t="s">
        <v>10</v>
      </c>
      <c r="F3" t="s">
        <v>10</v>
      </c>
      <c r="G3" t="s">
        <v>10</v>
      </c>
      <c r="H3" t="s">
        <v>11</v>
      </c>
      <c r="J3" t="s">
        <v>34</v>
      </c>
      <c r="K3" t="s">
        <v>34</v>
      </c>
      <c r="L3" t="s">
        <v>34</v>
      </c>
      <c r="M3" t="s">
        <v>34</v>
      </c>
      <c r="N3" t="s">
        <v>34</v>
      </c>
    </row>
    <row r="4" spans="1:32" x14ac:dyDescent="0.25">
      <c r="A4" t="s">
        <v>13</v>
      </c>
      <c r="B4" s="1">
        <v>41798</v>
      </c>
      <c r="C4">
        <v>1</v>
      </c>
      <c r="D4" s="2">
        <v>382.10867309570313</v>
      </c>
      <c r="E4">
        <v>3640.001953125</v>
      </c>
      <c r="F4">
        <v>200.79010009765625</v>
      </c>
      <c r="G4">
        <v>154.6982421875</v>
      </c>
      <c r="H4">
        <v>20001.653999999999</v>
      </c>
    </row>
    <row r="5" spans="1:32" x14ac:dyDescent="0.25">
      <c r="A5" t="s">
        <v>14</v>
      </c>
      <c r="B5" s="1">
        <v>41798</v>
      </c>
      <c r="C5">
        <v>1</v>
      </c>
      <c r="D5" s="2">
        <v>169.62086486816406</v>
      </c>
      <c r="E5">
        <v>1794.0008544921875</v>
      </c>
      <c r="F5">
        <v>115.07536315917969</v>
      </c>
      <c r="G5">
        <v>200.99267578125</v>
      </c>
      <c r="H5">
        <v>12830.313</v>
      </c>
      <c r="J5" s="2"/>
      <c r="K5" s="2"/>
      <c r="L5" s="2"/>
      <c r="M5" s="2"/>
      <c r="N5" s="2"/>
      <c r="O5" s="2"/>
      <c r="Q5" s="2"/>
    </row>
    <row r="6" spans="1:32" x14ac:dyDescent="0.25">
      <c r="A6" t="s">
        <v>15</v>
      </c>
      <c r="B6" s="1">
        <v>41798</v>
      </c>
      <c r="C6">
        <v>1</v>
      </c>
      <c r="D6" s="2">
        <v>313.717529296875</v>
      </c>
      <c r="E6">
        <v>1900.6627197265625</v>
      </c>
      <c r="F6">
        <v>66.7735595703125</v>
      </c>
      <c r="G6">
        <v>318.89822387695313</v>
      </c>
      <c r="H6">
        <v>32324.937999999998</v>
      </c>
      <c r="J6" s="2">
        <f>(D6/D5)</f>
        <v>1.8495220475423733</v>
      </c>
      <c r="K6" s="2">
        <f>(E6/E5)</f>
        <v>1.059454746059509</v>
      </c>
      <c r="L6" s="2">
        <f>(F6/F5)</f>
        <v>0.58025938599860849</v>
      </c>
      <c r="M6" s="2">
        <f>(G6/G5)</f>
        <v>1.5866161422917988</v>
      </c>
      <c r="N6" s="2">
        <f>H6/H5</f>
        <v>2.5194192846269612</v>
      </c>
      <c r="O6" s="2"/>
      <c r="P6">
        <f>J6/N6</f>
        <v>0.73410648986765359</v>
      </c>
      <c r="Q6">
        <f>K6/N6</f>
        <v>0.42051545470184709</v>
      </c>
      <c r="R6">
        <f>L6/N6</f>
        <v>0.23031473543893463</v>
      </c>
      <c r="S6">
        <f>M6/N6</f>
        <v>0.62975470259080824</v>
      </c>
      <c r="T6" s="2"/>
    </row>
    <row r="7" spans="1:32" x14ac:dyDescent="0.25">
      <c r="A7" t="s">
        <v>16</v>
      </c>
      <c r="B7" s="1">
        <v>41798</v>
      </c>
      <c r="C7">
        <v>1</v>
      </c>
      <c r="D7" s="2">
        <v>517.09930419921875</v>
      </c>
      <c r="E7">
        <v>2951.12646484375</v>
      </c>
      <c r="F7">
        <v>186.54685974121094</v>
      </c>
      <c r="G7">
        <v>259.009765625</v>
      </c>
      <c r="H7">
        <v>12417.419</v>
      </c>
      <c r="J7" s="2"/>
      <c r="K7" s="2"/>
      <c r="L7" s="2"/>
      <c r="M7" s="2"/>
      <c r="N7" s="2"/>
      <c r="O7" s="2"/>
      <c r="Q7" s="2"/>
    </row>
    <row r="8" spans="1:32" x14ac:dyDescent="0.25">
      <c r="A8" t="s">
        <v>17</v>
      </c>
      <c r="B8" s="1">
        <v>41798</v>
      </c>
      <c r="C8">
        <v>1</v>
      </c>
      <c r="D8" s="2">
        <v>237.09152221679688</v>
      </c>
      <c r="E8">
        <v>1408.2310791015625</v>
      </c>
      <c r="F8">
        <v>21.988916397094727</v>
      </c>
      <c r="G8">
        <v>188.50205993652344</v>
      </c>
      <c r="H8">
        <v>25884.21</v>
      </c>
      <c r="J8" s="2">
        <f>(D8/D7)</f>
        <v>0.45850288385894733</v>
      </c>
      <c r="K8" s="2">
        <f>(E8/E7)</f>
        <v>0.47718425349695154</v>
      </c>
      <c r="L8" s="2">
        <f>(F8/F7)</f>
        <v>0.11787342026340769</v>
      </c>
      <c r="M8" s="2">
        <f>(G8/G7)</f>
        <v>0.72777974020269509</v>
      </c>
      <c r="N8" s="2">
        <f>H8/H7</f>
        <v>2.084508060813604</v>
      </c>
      <c r="O8" s="2"/>
      <c r="P8">
        <f>J8/N8</f>
        <v>0.2199573570754095</v>
      </c>
      <c r="Q8">
        <f>K8/N8</f>
        <v>0.22891936110369457</v>
      </c>
      <c r="R8">
        <f>L8/N8</f>
        <v>5.654735641434773E-2</v>
      </c>
      <c r="S8">
        <f>M8/N8</f>
        <v>0.34913740746995986</v>
      </c>
      <c r="T8" s="2"/>
      <c r="U8" s="2">
        <f>P8/P6</f>
        <v>0.29962595360662719</v>
      </c>
      <c r="V8" s="2">
        <f t="shared" ref="V8:X8" si="0">Q8/Q6</f>
        <v>0.54437799739370452</v>
      </c>
      <c r="W8" s="2">
        <f t="shared" si="0"/>
        <v>0.24552209526055543</v>
      </c>
      <c r="X8" s="2">
        <f t="shared" si="0"/>
        <v>0.55440222364931935</v>
      </c>
    </row>
    <row r="9" spans="1:32" x14ac:dyDescent="0.25">
      <c r="A9" t="s">
        <v>18</v>
      </c>
      <c r="B9" s="1">
        <v>41798</v>
      </c>
      <c r="C9">
        <v>1</v>
      </c>
      <c r="D9" s="2">
        <v>353.5377197265625</v>
      </c>
      <c r="E9">
        <v>4295.802734375</v>
      </c>
      <c r="F9">
        <v>251.55642700195313</v>
      </c>
      <c r="G9">
        <v>439.79638671875</v>
      </c>
      <c r="H9">
        <v>8771.8629999999994</v>
      </c>
    </row>
    <row r="10" spans="1:32" x14ac:dyDescent="0.25">
      <c r="A10" t="s">
        <v>19</v>
      </c>
      <c r="B10" s="1">
        <v>41798</v>
      </c>
      <c r="C10">
        <v>1</v>
      </c>
      <c r="D10" s="2">
        <v>462.37005615234375</v>
      </c>
      <c r="E10">
        <v>2205.464111328125</v>
      </c>
      <c r="F10">
        <v>175.25079345703125</v>
      </c>
      <c r="G10">
        <v>342.322265625</v>
      </c>
      <c r="H10">
        <v>13585.442999999999</v>
      </c>
    </row>
    <row r="11" spans="1:32" x14ac:dyDescent="0.25">
      <c r="A11" t="s">
        <v>20</v>
      </c>
      <c r="B11" s="1">
        <v>41798</v>
      </c>
      <c r="C11">
        <v>1</v>
      </c>
      <c r="D11" s="2">
        <v>743.7711181640625</v>
      </c>
      <c r="E11">
        <v>1933.03955078125</v>
      </c>
      <c r="F11">
        <v>84.939628601074219</v>
      </c>
      <c r="G11">
        <v>232.43907165527344</v>
      </c>
      <c r="H11">
        <v>27280.303</v>
      </c>
      <c r="J11" s="2">
        <f t="shared" ref="J11" si="1">(D11/D10)</f>
        <v>1.6086057223372645</v>
      </c>
      <c r="K11" s="2">
        <f t="shared" ref="K11" si="2">(E11/E10)</f>
        <v>0.8764774456552723</v>
      </c>
      <c r="L11" s="2">
        <f t="shared" ref="L11" si="3">(F11/F10)</f>
        <v>0.48467471630535064</v>
      </c>
      <c r="M11" s="2">
        <f t="shared" ref="M11" si="4">(G11/G10)</f>
        <v>0.67900658238193867</v>
      </c>
      <c r="N11" s="2">
        <f t="shared" ref="N11" si="5">H11/H10</f>
        <v>2.0080539883756461</v>
      </c>
      <c r="O11" s="2"/>
      <c r="P11">
        <f t="shared" ref="P11" si="6">J11/N11</f>
        <v>0.80107692903142358</v>
      </c>
      <c r="Q11">
        <f t="shared" ref="Q11" si="7">K11/N11</f>
        <v>0.43648101631185321</v>
      </c>
      <c r="R11">
        <f t="shared" ref="R11" si="8">L11/N11</f>
        <v>0.24136538116557985</v>
      </c>
      <c r="S11">
        <f t="shared" ref="S11" si="9">M11/N11</f>
        <v>0.33814159694540896</v>
      </c>
    </row>
    <row r="12" spans="1:32" x14ac:dyDescent="0.25">
      <c r="A12" t="s">
        <v>21</v>
      </c>
      <c r="B12" s="1">
        <v>41798</v>
      </c>
      <c r="C12">
        <v>1</v>
      </c>
      <c r="D12" s="2">
        <v>209.83634948730469</v>
      </c>
      <c r="E12">
        <v>2014.9423828125</v>
      </c>
      <c r="F12">
        <v>110.54641723632813</v>
      </c>
      <c r="G12">
        <v>119.07825469970703</v>
      </c>
      <c r="H12">
        <v>13309.995999999999</v>
      </c>
      <c r="J12" s="2"/>
      <c r="K12" s="2"/>
      <c r="L12" s="2"/>
      <c r="M12" s="2"/>
      <c r="N12" s="2"/>
      <c r="O12" s="2"/>
      <c r="Q12" s="2"/>
    </row>
    <row r="13" spans="1:32" x14ac:dyDescent="0.25">
      <c r="A13" t="s">
        <v>22</v>
      </c>
      <c r="B13" s="1">
        <v>41798</v>
      </c>
      <c r="C13">
        <v>1</v>
      </c>
      <c r="D13" s="2">
        <v>552.4306640625</v>
      </c>
      <c r="E13">
        <v>1721.5015869140625</v>
      </c>
      <c r="F13">
        <v>42.696674346923828</v>
      </c>
      <c r="G13">
        <v>280.26260375976563</v>
      </c>
      <c r="H13">
        <v>29527.863000000001</v>
      </c>
      <c r="J13" s="2">
        <f t="shared" ref="J13" si="10">(D13/D12)</f>
        <v>2.6326738213482055</v>
      </c>
      <c r="K13" s="2">
        <f t="shared" ref="K13" si="11">(E13/E12)</f>
        <v>0.85436764921841268</v>
      </c>
      <c r="L13" s="2">
        <f t="shared" ref="L13" si="12">(F13/F12)</f>
        <v>0.38623299980537684</v>
      </c>
      <c r="M13" s="2">
        <f t="shared" ref="M13" si="13">(G13/G12)</f>
        <v>2.3536001973369127</v>
      </c>
      <c r="N13" s="2">
        <f t="shared" ref="N13" si="14">H13/H12</f>
        <v>2.2184727177979622</v>
      </c>
      <c r="O13" s="2"/>
      <c r="P13">
        <f t="shared" ref="P13" si="15">J13/N13</f>
        <v>1.1867055205264709</v>
      </c>
      <c r="Q13">
        <f t="shared" ref="Q13" si="16">K13/N13</f>
        <v>0.38511523822860033</v>
      </c>
      <c r="R13">
        <f t="shared" ref="R13" si="17">L13/N13</f>
        <v>0.17409860247853243</v>
      </c>
      <c r="S13">
        <f t="shared" ref="S13" si="18">M13/N13</f>
        <v>1.0609101380670019</v>
      </c>
      <c r="T13" s="2"/>
      <c r="U13" s="2">
        <f>P13/P11</f>
        <v>1.4813877138632716</v>
      </c>
      <c r="V13" s="2">
        <f t="shared" ref="V13" si="19">Q13/Q11</f>
        <v>0.88231841440143299</v>
      </c>
      <c r="W13" s="2">
        <f t="shared" ref="W13" si="20">R13/R11</f>
        <v>0.72130726302915193</v>
      </c>
      <c r="X13" s="2">
        <f t="shared" ref="X13" si="21">S13/S11</f>
        <v>3.137473022102867</v>
      </c>
      <c r="Y13" s="5">
        <f>AVERAGE(U8,U13)</f>
        <v>0.89050683373494943</v>
      </c>
      <c r="Z13" s="5">
        <f t="shared" ref="Z13:AB13" si="22">AVERAGE(V8,V13)</f>
        <v>0.71334820589756875</v>
      </c>
      <c r="AA13" s="5">
        <f t="shared" si="22"/>
        <v>0.4834146791448537</v>
      </c>
      <c r="AB13" s="5">
        <f t="shared" si="22"/>
        <v>1.8459376228760931</v>
      </c>
      <c r="AC13" s="6">
        <f>STDEVA(U8,U13)</f>
        <v>0.83563175442442406</v>
      </c>
      <c r="AD13" s="6">
        <f t="shared" ref="AD13:AF13" si="23">STDEVA(V8,V13)</f>
        <v>0.23895996050317464</v>
      </c>
      <c r="AE13" s="6">
        <f t="shared" si="23"/>
        <v>0.33643091851715373</v>
      </c>
      <c r="AF13" s="6">
        <f t="shared" si="23"/>
        <v>1.8265068778714542</v>
      </c>
    </row>
    <row r="14" spans="1:32" x14ac:dyDescent="0.25">
      <c r="A14" t="s">
        <v>13</v>
      </c>
      <c r="B14" s="1">
        <v>41799</v>
      </c>
      <c r="C14">
        <v>3</v>
      </c>
      <c r="D14" s="2">
        <v>309.82620239257813</v>
      </c>
      <c r="E14">
        <v>2170.3076171875</v>
      </c>
      <c r="F14">
        <v>95.663276672363281</v>
      </c>
      <c r="G14">
        <v>227.06112670898438</v>
      </c>
      <c r="H14">
        <v>21302.363000000001</v>
      </c>
      <c r="Y14" s="3">
        <f>LOG(Y13,2)</f>
        <v>-0.16730141229972331</v>
      </c>
      <c r="Z14" s="3">
        <f>LOG(Z13,2)</f>
        <v>-0.4873216250980153</v>
      </c>
      <c r="AA14" s="3">
        <f t="shared" ref="AA14:AB14" si="24">LOG(AA13,2)</f>
        <v>-1.0486668129134733</v>
      </c>
      <c r="AB14" s="3">
        <f t="shared" si="24"/>
        <v>0.88435380288196486</v>
      </c>
      <c r="AC14" s="3"/>
      <c r="AD14" s="3"/>
      <c r="AE14" s="3"/>
      <c r="AF14" s="3"/>
    </row>
    <row r="15" spans="1:32" x14ac:dyDescent="0.25">
      <c r="A15" t="s">
        <v>14</v>
      </c>
      <c r="B15" s="1">
        <v>41799</v>
      </c>
      <c r="C15">
        <v>3</v>
      </c>
      <c r="D15" s="2">
        <v>403.26901245117188</v>
      </c>
      <c r="E15">
        <v>2028.737548828125</v>
      </c>
      <c r="F15">
        <v>179.98023986816406</v>
      </c>
      <c r="G15">
        <v>169.14915466308594</v>
      </c>
      <c r="H15">
        <v>14100.88</v>
      </c>
      <c r="Y15" s="3">
        <f>STDEVA(LOG(U8,2),LOG(U13,2))/10</f>
        <v>0.1630386553969049</v>
      </c>
      <c r="Z15" s="3">
        <f t="shared" ref="Z15:AB15" si="25">STDEVA(LOG(V8,2),LOG(V13,2))/10</f>
        <v>4.9263467426837355E-2</v>
      </c>
      <c r="AA15" s="3">
        <f t="shared" si="25"/>
        <v>0.10993821084304636</v>
      </c>
      <c r="AB15" s="3">
        <f t="shared" si="25"/>
        <v>0.17681898769623589</v>
      </c>
    </row>
    <row r="16" spans="1:32" x14ac:dyDescent="0.25">
      <c r="A16" t="s">
        <v>15</v>
      </c>
      <c r="B16" s="1">
        <v>41799</v>
      </c>
      <c r="C16">
        <v>3</v>
      </c>
      <c r="D16" s="2">
        <v>411.61465454101563</v>
      </c>
      <c r="E16">
        <v>1659.2196044921875</v>
      </c>
      <c r="F16">
        <v>53.787326812744141</v>
      </c>
      <c r="G16">
        <v>191.44148254394531</v>
      </c>
      <c r="H16">
        <v>27841.620999999999</v>
      </c>
      <c r="J16" s="2">
        <f t="shared" ref="J16" si="26">(D16/D15)</f>
        <v>1.0206949748980632</v>
      </c>
      <c r="K16" s="2">
        <f t="shared" ref="K16" si="27">(E16/E15)</f>
        <v>0.81785818251878617</v>
      </c>
      <c r="L16" s="2">
        <f t="shared" ref="L16" si="28">(F16/F15)</f>
        <v>0.29885128974238218</v>
      </c>
      <c r="M16" s="2">
        <f t="shared" ref="M16" si="29">(G16/G15)</f>
        <v>1.1317909505682224</v>
      </c>
      <c r="N16" s="2">
        <f t="shared" ref="N16" si="30">H16/H15</f>
        <v>1.9744598209473452</v>
      </c>
      <c r="O16" s="2"/>
      <c r="P16">
        <f t="shared" ref="P16" si="31">J16/N16</f>
        <v>0.51694897210333413</v>
      </c>
      <c r="Q16">
        <f t="shared" ref="Q16" si="32">K16/N16</f>
        <v>0.41421870115664244</v>
      </c>
      <c r="R16">
        <f t="shared" ref="R16" si="33">L16/N16</f>
        <v>0.15135850655041105</v>
      </c>
      <c r="S16">
        <f t="shared" ref="S16" si="34">M16/N16</f>
        <v>0.57321548838871261</v>
      </c>
      <c r="T16" s="2"/>
    </row>
    <row r="17" spans="1:35" x14ac:dyDescent="0.25">
      <c r="A17" t="s">
        <v>16</v>
      </c>
      <c r="B17" s="1">
        <v>41799</v>
      </c>
      <c r="C17">
        <v>3</v>
      </c>
      <c r="D17" s="2">
        <v>234.59056091308594</v>
      </c>
      <c r="E17">
        <v>1457.757568359375</v>
      </c>
      <c r="F17">
        <v>141.03086853027344</v>
      </c>
      <c r="G17">
        <v>147.37760925292969</v>
      </c>
      <c r="H17">
        <v>11065.585999999999</v>
      </c>
      <c r="J17" s="2"/>
      <c r="K17" s="2"/>
      <c r="L17" s="2"/>
      <c r="M17" s="2"/>
      <c r="N17" s="2"/>
      <c r="O17" s="2"/>
      <c r="Q17" s="2"/>
    </row>
    <row r="18" spans="1:35" x14ac:dyDescent="0.25">
      <c r="A18" t="s">
        <v>17</v>
      </c>
      <c r="B18" s="1">
        <v>41799</v>
      </c>
      <c r="C18">
        <v>3</v>
      </c>
      <c r="D18" s="2">
        <v>123.38728332519531</v>
      </c>
      <c r="E18">
        <v>774.53564453125</v>
      </c>
      <c r="F18">
        <v>41.248554229736328</v>
      </c>
      <c r="G18">
        <v>145.71429443359375</v>
      </c>
      <c r="H18">
        <v>23109.574000000001</v>
      </c>
      <c r="J18" s="2">
        <f t="shared" ref="J18" si="35">(D18/D17)</f>
        <v>0.52596866150513777</v>
      </c>
      <c r="K18" s="2">
        <f t="shared" ref="K18" si="36">(E18/E17)</f>
        <v>0.53131992681262274</v>
      </c>
      <c r="L18" s="2">
        <f t="shared" ref="L18" si="37">(F18/F17)</f>
        <v>0.29247890663654236</v>
      </c>
      <c r="M18" s="2">
        <f t="shared" ref="M18" si="38">(G18/G17)</f>
        <v>0.98871392453869056</v>
      </c>
      <c r="N18" s="2">
        <f t="shared" ref="N18" si="39">H18/H17</f>
        <v>2.0884184533923467</v>
      </c>
      <c r="O18" s="2"/>
      <c r="P18">
        <f t="shared" ref="P18" si="40">J18/N18</f>
        <v>0.25185022697475906</v>
      </c>
      <c r="Q18">
        <f t="shared" ref="Q18" si="41">K18/N18</f>
        <v>0.25441257998346406</v>
      </c>
      <c r="R18">
        <f t="shared" ref="R18" si="42">L18/N18</f>
        <v>0.14004803786398787</v>
      </c>
      <c r="S18">
        <f t="shared" ref="S18" si="43">M18/N18</f>
        <v>0.47342711559202211</v>
      </c>
      <c r="T18" s="2"/>
      <c r="U18" s="2">
        <f t="shared" ref="U18" si="44">P18/P16</f>
        <v>0.48718585501784523</v>
      </c>
      <c r="V18" s="2">
        <f t="shared" ref="V18" si="45">Q18/Q16</f>
        <v>0.61419868121129195</v>
      </c>
      <c r="W18" s="2">
        <f t="shared" ref="W18" si="46">R18/R16</f>
        <v>0.92527365032730324</v>
      </c>
      <c r="X18" s="2">
        <f t="shared" ref="X18" si="47">S18/S16</f>
        <v>0.82591473046691066</v>
      </c>
    </row>
    <row r="19" spans="1:35" x14ac:dyDescent="0.25">
      <c r="A19" t="s">
        <v>18</v>
      </c>
      <c r="B19" s="1">
        <v>41799</v>
      </c>
      <c r="C19">
        <v>3</v>
      </c>
      <c r="D19" s="2">
        <v>215.68777465820313</v>
      </c>
      <c r="E19">
        <v>1961.591064453125</v>
      </c>
      <c r="F19">
        <v>142.77102661132813</v>
      </c>
      <c r="G19">
        <v>282.75955200195313</v>
      </c>
      <c r="H19">
        <v>21646.81</v>
      </c>
    </row>
    <row r="20" spans="1:35" x14ac:dyDescent="0.25">
      <c r="A20" t="s">
        <v>19</v>
      </c>
      <c r="B20" s="1">
        <v>41799</v>
      </c>
      <c r="C20">
        <v>3</v>
      </c>
      <c r="D20" s="2">
        <v>335.75457763671875</v>
      </c>
      <c r="E20">
        <v>1832.0599365234375</v>
      </c>
      <c r="F20">
        <v>108.63323211669922</v>
      </c>
      <c r="G20">
        <v>131.7459716796875</v>
      </c>
      <c r="H20">
        <v>15337.743</v>
      </c>
    </row>
    <row r="21" spans="1:35" x14ac:dyDescent="0.25">
      <c r="A21" t="s">
        <v>20</v>
      </c>
      <c r="B21" s="1">
        <v>41799</v>
      </c>
      <c r="C21">
        <v>3</v>
      </c>
      <c r="D21" s="2">
        <v>383.63339233398438</v>
      </c>
      <c r="E21">
        <v>1269.97607421875</v>
      </c>
      <c r="F21">
        <v>20.61219596862793</v>
      </c>
      <c r="G21">
        <v>200.23207092285156</v>
      </c>
      <c r="H21">
        <v>29036.833999999999</v>
      </c>
      <c r="J21" s="2">
        <f t="shared" ref="J21" si="48">(D21/D20)</f>
        <v>1.142600631193984</v>
      </c>
      <c r="K21" s="2">
        <f t="shared" ref="K21" si="49">(E21/E20)</f>
        <v>0.69319570222614446</v>
      </c>
      <c r="L21" s="2">
        <f t="shared" ref="L21" si="50">(F21/F20)</f>
        <v>0.18974116453135892</v>
      </c>
      <c r="M21" s="2">
        <f t="shared" ref="M21" si="51">(G21/G20)</f>
        <v>1.5198344842730642</v>
      </c>
      <c r="N21" s="2">
        <f t="shared" ref="N21" si="52">H21/H20</f>
        <v>1.8931621164861088</v>
      </c>
      <c r="O21" s="2"/>
      <c r="P21">
        <f t="shared" ref="P21" si="53">J21/N21</f>
        <v>0.60354082793224328</v>
      </c>
      <c r="Q21">
        <f t="shared" ref="Q21" si="54">K21/N21</f>
        <v>0.36615760276926651</v>
      </c>
      <c r="R21">
        <f t="shared" ref="R21" si="55">L21/N21</f>
        <v>0.10022446724400803</v>
      </c>
      <c r="S21">
        <f t="shared" ref="S21" si="56">M21/N21</f>
        <v>0.80280207967293549</v>
      </c>
    </row>
    <row r="22" spans="1:35" x14ac:dyDescent="0.25">
      <c r="A22" t="s">
        <v>21</v>
      </c>
      <c r="B22" s="1">
        <v>41799</v>
      </c>
      <c r="C22">
        <v>3</v>
      </c>
      <c r="D22" s="2">
        <v>424.38381195068303</v>
      </c>
      <c r="E22">
        <v>406.71356201171875</v>
      </c>
      <c r="F22">
        <v>62.223056793212891</v>
      </c>
      <c r="G22">
        <v>91.906120300292969</v>
      </c>
      <c r="H22">
        <v>13527.35</v>
      </c>
      <c r="J22" s="2"/>
      <c r="K22" s="2"/>
      <c r="L22" s="2"/>
      <c r="M22" s="2"/>
      <c r="N22" s="2"/>
      <c r="O22" s="2"/>
      <c r="Q22" s="2"/>
    </row>
    <row r="23" spans="1:35" x14ac:dyDescent="0.25">
      <c r="A23" t="s">
        <v>22</v>
      </c>
      <c r="B23" s="1">
        <v>41799</v>
      </c>
      <c r="C23">
        <v>3</v>
      </c>
      <c r="D23" s="2">
        <v>127.08155822753906</v>
      </c>
      <c r="E23">
        <v>528.4346923828125</v>
      </c>
      <c r="F23">
        <v>31.808120727539063</v>
      </c>
      <c r="G23">
        <v>61.265277862548828</v>
      </c>
      <c r="H23" s="4">
        <v>23091.870999999999</v>
      </c>
      <c r="J23" s="2">
        <f t="shared" ref="J23" si="57">(D23/D22)</f>
        <v>0.29944958937855765</v>
      </c>
      <c r="K23" s="2">
        <f t="shared" ref="K23" si="58">(E23/E22)</f>
        <v>1.2992797431416525</v>
      </c>
      <c r="L23" s="2">
        <f t="shared" ref="L23" si="59">(F23/F22)</f>
        <v>0.51119508373315081</v>
      </c>
      <c r="M23" s="2">
        <f t="shared" ref="M23" si="60">(G23/G22)</f>
        <v>0.6666071602453828</v>
      </c>
      <c r="N23" s="2">
        <f t="shared" ref="N23" si="61">H23/H22</f>
        <v>1.7070506048856575</v>
      </c>
      <c r="O23" s="2"/>
      <c r="P23">
        <f t="shared" ref="P23" si="62">J23/N23</f>
        <v>0.17541928078846586</v>
      </c>
      <c r="Q23">
        <f t="shared" ref="Q23" si="63">K23/N23</f>
        <v>0.76112549881242775</v>
      </c>
      <c r="R23">
        <f t="shared" ref="R23" si="64">L23/N23</f>
        <v>0.29946100148998916</v>
      </c>
      <c r="S23">
        <f t="shared" ref="S23" si="65">M23/N23</f>
        <v>0.39050228407846982</v>
      </c>
      <c r="T23" s="2"/>
      <c r="U23" s="2">
        <f t="shared" ref="U23" si="66">P23/P21</f>
        <v>0.29065023055600037</v>
      </c>
      <c r="V23" s="2">
        <f t="shared" ref="V23" si="67">Q23/Q21</f>
        <v>2.0786827668086123</v>
      </c>
      <c r="W23" s="2">
        <f t="shared" ref="W23" si="68">R23/R21</f>
        <v>2.987903151043116</v>
      </c>
      <c r="X23" s="2">
        <f t="shared" ref="X23" si="69">S23/S21</f>
        <v>0.48642410622249743</v>
      </c>
      <c r="Y23" s="5">
        <f t="shared" ref="Y23" si="70">AVERAGE(U18,U23)</f>
        <v>0.38891804278692277</v>
      </c>
      <c r="Z23" s="5">
        <f t="shared" ref="Z23" si="71">AVERAGE(V18,V23)</f>
        <v>1.3464407240099521</v>
      </c>
      <c r="AA23" s="5">
        <f t="shared" ref="AA23" si="72">AVERAGE(W18,W23)</f>
        <v>1.9565884006852097</v>
      </c>
      <c r="AB23" s="5">
        <f t="shared" ref="AB23" si="73">AVERAGE(X18,X23)</f>
        <v>0.65616941834470399</v>
      </c>
      <c r="AC23" s="6">
        <f t="shared" ref="AC23" si="74">STDEVA(U18,U23)</f>
        <v>0.1389716728017035</v>
      </c>
      <c r="AD23" s="6">
        <f t="shared" ref="AD23" si="75">STDEVA(V18,V23)</f>
        <v>1.035546627865646</v>
      </c>
      <c r="AE23" s="6">
        <f t="shared" ref="AE23" si="76">STDEVA(W18,W23)</f>
        <v>1.4584993070315739</v>
      </c>
      <c r="AF23" s="6">
        <f t="shared" ref="AF23" si="77">STDEVA(X18,X23)</f>
        <v>0.24005612255247918</v>
      </c>
      <c r="AH23">
        <v>1</v>
      </c>
      <c r="AI23">
        <v>0.71</v>
      </c>
    </row>
    <row r="24" spans="1:35" x14ac:dyDescent="0.25">
      <c r="A24" t="s">
        <v>13</v>
      </c>
      <c r="B24" s="1">
        <v>41800</v>
      </c>
      <c r="C24">
        <v>0.3</v>
      </c>
      <c r="D24" s="2">
        <v>415.85006713867188</v>
      </c>
      <c r="E24">
        <v>3044.853271484375</v>
      </c>
      <c r="F24">
        <v>261.52682495117188</v>
      </c>
      <c r="G24">
        <v>373.245361328125</v>
      </c>
      <c r="H24">
        <v>24391.393</v>
      </c>
      <c r="Y24" s="3">
        <f>LOG(Y23,2)</f>
        <v>-1.362461928679378</v>
      </c>
      <c r="Z24" s="3">
        <f t="shared" ref="Z24:AB24" si="78">LOG(Z23,2)</f>
        <v>0.42915071772724067</v>
      </c>
      <c r="AA24" s="3">
        <f t="shared" si="78"/>
        <v>0.96834029416358991</v>
      </c>
      <c r="AB24" s="3">
        <f t="shared" si="78"/>
        <v>-0.6078597382004256</v>
      </c>
      <c r="AH24">
        <v>3</v>
      </c>
      <c r="AI24">
        <v>1.34</v>
      </c>
    </row>
    <row r="25" spans="1:35" x14ac:dyDescent="0.25">
      <c r="A25" t="s">
        <v>14</v>
      </c>
      <c r="B25" s="1">
        <v>41800</v>
      </c>
      <c r="C25">
        <v>0.3</v>
      </c>
      <c r="D25" s="2">
        <v>225.25053405761719</v>
      </c>
      <c r="E25">
        <v>1780.3651123046875</v>
      </c>
      <c r="F25">
        <v>240.97171020507813</v>
      </c>
      <c r="G25">
        <v>400.39456176757813</v>
      </c>
      <c r="H25">
        <v>16696.383000000002</v>
      </c>
      <c r="Y25" s="3">
        <f>STDEVA(LOG(U18,2),LOG(U23,2))/10</f>
        <v>5.2692762494393627E-2</v>
      </c>
      <c r="Z25" s="3">
        <f t="shared" ref="Z25:AB25" si="79">STDEVA(LOG(V18,2),LOG(V23,2))/10</f>
        <v>0.12437246598574947</v>
      </c>
      <c r="AA25" s="3">
        <f t="shared" si="79"/>
        <v>0.11958458177054991</v>
      </c>
      <c r="AB25" s="3">
        <f t="shared" si="79"/>
        <v>5.4007268383863785E-2</v>
      </c>
      <c r="AH25">
        <v>0.3</v>
      </c>
      <c r="AI25">
        <v>0.57999999999999996</v>
      </c>
    </row>
    <row r="26" spans="1:35" x14ac:dyDescent="0.25">
      <c r="A26" t="s">
        <v>15</v>
      </c>
      <c r="B26" s="1">
        <v>41800</v>
      </c>
      <c r="C26">
        <v>0.3</v>
      </c>
      <c r="D26" s="2">
        <v>750.24493408203125</v>
      </c>
      <c r="E26">
        <v>2094.32958984375</v>
      </c>
      <c r="F26">
        <v>62.005260467529297</v>
      </c>
      <c r="G26">
        <v>282.18914794921875</v>
      </c>
      <c r="H26">
        <v>32862.51</v>
      </c>
      <c r="J26" s="2">
        <f t="shared" ref="J26" si="80">(D26/D25)</f>
        <v>3.3307132310288994</v>
      </c>
      <c r="K26" s="2">
        <f t="shared" ref="K26" si="81">(E26/E25)</f>
        <v>1.1763483654948925</v>
      </c>
      <c r="L26" s="2">
        <f t="shared" ref="L26" si="82">(F26/F25)</f>
        <v>0.25731344320360233</v>
      </c>
      <c r="M26" s="2">
        <f t="shared" ref="M26" si="83">(G26/G25)</f>
        <v>0.70477767406097913</v>
      </c>
      <c r="N26" s="2">
        <f t="shared" ref="N26" si="84">H26/H25</f>
        <v>1.9682412651889933</v>
      </c>
      <c r="O26" s="2"/>
      <c r="P26">
        <f t="shared" ref="P26" si="85">J26/N26</f>
        <v>1.6922281276879334</v>
      </c>
      <c r="Q26">
        <f t="shared" ref="Q26" si="86">K26/N26</f>
        <v>0.59766472042843688</v>
      </c>
      <c r="R26">
        <f t="shared" ref="R26" si="87">L26/N26</f>
        <v>0.1307326737603455</v>
      </c>
      <c r="S26">
        <f t="shared" ref="S26" si="88">M26/N26</f>
        <v>0.35807483895695347</v>
      </c>
      <c r="T26" s="2"/>
      <c r="AH26">
        <v>0.1</v>
      </c>
      <c r="AI26">
        <v>0.84</v>
      </c>
    </row>
    <row r="27" spans="1:35" x14ac:dyDescent="0.25">
      <c r="A27" t="s">
        <v>16</v>
      </c>
      <c r="B27" s="1">
        <v>41800</v>
      </c>
      <c r="C27">
        <v>0.3</v>
      </c>
      <c r="D27" s="2">
        <v>117.66115570068359</v>
      </c>
      <c r="E27">
        <v>1741.7554931640625</v>
      </c>
      <c r="F27">
        <v>251.99687194824219</v>
      </c>
      <c r="G27">
        <v>641.38641357421875</v>
      </c>
      <c r="H27">
        <v>18938.440999999999</v>
      </c>
      <c r="J27" s="2"/>
      <c r="K27" s="2"/>
      <c r="L27" s="2"/>
      <c r="M27" s="2"/>
      <c r="N27" s="2"/>
      <c r="O27" s="2"/>
      <c r="Q27" s="2"/>
      <c r="AH27">
        <v>0.03</v>
      </c>
      <c r="AI27">
        <v>1.05</v>
      </c>
    </row>
    <row r="28" spans="1:35" x14ac:dyDescent="0.25">
      <c r="A28" t="s">
        <v>17</v>
      </c>
      <c r="B28" s="1">
        <v>41800</v>
      </c>
      <c r="C28">
        <v>0.3</v>
      </c>
      <c r="D28" s="2">
        <v>264.75405883789063</v>
      </c>
      <c r="E28">
        <v>1044.42529296875</v>
      </c>
      <c r="F28">
        <v>40.783988952636719</v>
      </c>
      <c r="G28">
        <v>249.06536865234375</v>
      </c>
      <c r="H28">
        <v>28710.057000000001</v>
      </c>
      <c r="J28" s="2">
        <f t="shared" ref="J28" si="89">(D28/D27)</f>
        <v>2.2501398805855213</v>
      </c>
      <c r="K28" s="2">
        <f t="shared" ref="K28" si="90">(E28/E27)</f>
        <v>0.59963944254394363</v>
      </c>
      <c r="L28" s="2">
        <f t="shared" ref="L28" si="91">(F28/F27)</f>
        <v>0.16184323494703287</v>
      </c>
      <c r="M28" s="2">
        <f t="shared" ref="M28" si="92">(G28/G27)</f>
        <v>0.38832342466437803</v>
      </c>
      <c r="N28" s="2">
        <f t="shared" ref="N28" si="93">H28/H27</f>
        <v>1.5159672857971784</v>
      </c>
      <c r="O28" s="2"/>
      <c r="P28">
        <f t="shared" ref="P28" si="94">J28/N28</f>
        <v>1.4842931649427216</v>
      </c>
      <c r="Q28">
        <f t="shared" ref="Q28" si="95">K28/N28</f>
        <v>0.395549065050319</v>
      </c>
      <c r="R28">
        <f t="shared" ref="R28" si="96">L28/N28</f>
        <v>0.1067590550688743</v>
      </c>
      <c r="S28">
        <f t="shared" ref="S28" si="97">M28/N28</f>
        <v>0.2561555439240078</v>
      </c>
      <c r="T28" s="2"/>
      <c r="U28" s="2">
        <f t="shared" ref="U28" si="98">P28/P26</f>
        <v>0.87712356310415995</v>
      </c>
      <c r="V28" s="2">
        <f t="shared" ref="V28" si="99">Q28/Q26</f>
        <v>0.66182434989097072</v>
      </c>
      <c r="W28" s="2">
        <f t="shared" ref="W28" si="100">R28/R26</f>
        <v>0.81662106341205265</v>
      </c>
      <c r="X28" s="2">
        <f t="shared" ref="X28" si="101">S28/S26</f>
        <v>0.71536873316810157</v>
      </c>
    </row>
    <row r="29" spans="1:35" x14ac:dyDescent="0.25">
      <c r="A29" t="s">
        <v>18</v>
      </c>
      <c r="B29" s="1">
        <v>41800</v>
      </c>
      <c r="C29">
        <v>0.3</v>
      </c>
      <c r="D29" s="2">
        <v>335.61227416992188</v>
      </c>
      <c r="E29">
        <v>3168.672119140625</v>
      </c>
      <c r="F29">
        <v>243.53596496582031</v>
      </c>
      <c r="G29">
        <v>304.71792602539063</v>
      </c>
      <c r="H29">
        <v>19196</v>
      </c>
      <c r="AH29">
        <f>_xlfn.T.TEST(AH23:AH27,AI23:AI27,1,1)</f>
        <v>0.48578108984510299</v>
      </c>
    </row>
    <row r="30" spans="1:35" x14ac:dyDescent="0.25">
      <c r="A30" t="s">
        <v>19</v>
      </c>
      <c r="B30" s="1">
        <v>41800</v>
      </c>
      <c r="C30">
        <v>0.3</v>
      </c>
      <c r="D30" s="2">
        <v>399.77792358398438</v>
      </c>
      <c r="E30">
        <v>1965.8553466796875</v>
      </c>
      <c r="F30">
        <v>126.84977722167969</v>
      </c>
      <c r="G30">
        <v>300.13418579101563</v>
      </c>
      <c r="H30">
        <v>14179.982</v>
      </c>
    </row>
    <row r="31" spans="1:35" x14ac:dyDescent="0.25">
      <c r="A31" t="s">
        <v>20</v>
      </c>
      <c r="B31" s="1">
        <v>41800</v>
      </c>
      <c r="C31">
        <v>0.3</v>
      </c>
      <c r="D31" s="2">
        <v>556.99896240234375</v>
      </c>
      <c r="E31">
        <v>1795.669189453125</v>
      </c>
      <c r="F31">
        <v>41.305355072021484</v>
      </c>
      <c r="G31">
        <v>265.87100219726563</v>
      </c>
      <c r="H31">
        <v>30893.675999999999</v>
      </c>
      <c r="J31" s="2">
        <f t="shared" ref="J31" si="102">(D31/D30)</f>
        <v>1.393270937546732</v>
      </c>
      <c r="K31" s="2">
        <f t="shared" ref="K31" si="103">(E31/E30)</f>
        <v>0.91342895217900677</v>
      </c>
      <c r="L31" s="2">
        <f t="shared" ref="L31" si="104">(F31/F30)</f>
        <v>0.32562418300378421</v>
      </c>
      <c r="M31" s="2">
        <f t="shared" ref="M31" si="105">(G31/G30)</f>
        <v>0.88584044998590206</v>
      </c>
      <c r="N31" s="2">
        <f t="shared" ref="N31" si="106">H31/H30</f>
        <v>2.1786823142652789</v>
      </c>
      <c r="O31" s="2"/>
      <c r="P31">
        <f t="shared" ref="P31" si="107">J31/N31</f>
        <v>0.63950165126143566</v>
      </c>
      <c r="Q31">
        <f t="shared" ref="Q31" si="108">K31/N31</f>
        <v>0.41925752377856157</v>
      </c>
      <c r="R31">
        <f t="shared" ref="R31" si="109">L31/N31</f>
        <v>0.14945923087166338</v>
      </c>
      <c r="S31">
        <f t="shared" ref="S31" si="110">M31/N31</f>
        <v>0.40659459352367106</v>
      </c>
    </row>
    <row r="32" spans="1:35" x14ac:dyDescent="0.25">
      <c r="A32" t="s">
        <v>21</v>
      </c>
      <c r="B32" s="1">
        <v>41800</v>
      </c>
      <c r="C32">
        <v>0.3</v>
      </c>
      <c r="D32" s="2">
        <v>149.67848205566406</v>
      </c>
      <c r="E32">
        <v>1559.7379150390625</v>
      </c>
      <c r="F32">
        <v>80.311286926269531</v>
      </c>
      <c r="G32">
        <v>68.515815734863281</v>
      </c>
      <c r="H32">
        <v>15146.594999999999</v>
      </c>
      <c r="J32" s="2"/>
      <c r="K32" s="2"/>
      <c r="L32" s="2"/>
      <c r="M32" s="2"/>
      <c r="N32" s="2"/>
      <c r="O32" s="2"/>
      <c r="Q32" s="2"/>
    </row>
    <row r="33" spans="1:32" x14ac:dyDescent="0.25">
      <c r="A33" t="s">
        <v>22</v>
      </c>
      <c r="B33" s="1">
        <v>41800</v>
      </c>
      <c r="C33">
        <v>0.3</v>
      </c>
      <c r="D33" s="2">
        <v>178.82154846191406</v>
      </c>
      <c r="E33">
        <v>649.14990234375</v>
      </c>
      <c r="F33">
        <v>45.095989227294922</v>
      </c>
      <c r="G33">
        <v>219.65950012207031</v>
      </c>
      <c r="H33">
        <v>30229.873</v>
      </c>
      <c r="J33" s="2">
        <f t="shared" ref="J33" si="111">(D33/D32)</f>
        <v>1.1947044492034062</v>
      </c>
      <c r="K33" s="2">
        <f t="shared" ref="K33" si="112">(E33/E32)</f>
        <v>0.416191653792998</v>
      </c>
      <c r="L33" s="2">
        <f t="shared" ref="L33" si="113">(F33/F32)</f>
        <v>0.56151496200896001</v>
      </c>
      <c r="M33" s="2">
        <f t="shared" ref="M33" si="114">(G33/G32)</f>
        <v>3.2059678158410914</v>
      </c>
      <c r="N33" s="2">
        <f t="shared" ref="N33" si="115">H33/H32</f>
        <v>1.9958197205378503</v>
      </c>
      <c r="O33" s="2"/>
      <c r="P33">
        <f t="shared" ref="P33" si="116">J33/N33</f>
        <v>0.59860338932889556</v>
      </c>
      <c r="Q33">
        <f t="shared" ref="Q33" si="117">K33/N33</f>
        <v>0.20853168726123178</v>
      </c>
      <c r="R33">
        <f t="shared" ref="R33" si="118">L33/N33</f>
        <v>0.28134553248007704</v>
      </c>
      <c r="S33">
        <f t="shared" ref="S33" si="119">M33/N33</f>
        <v>1.6063413858728284</v>
      </c>
      <c r="T33" s="2"/>
      <c r="U33" s="2">
        <f t="shared" ref="U33" si="120">P33/P31</f>
        <v>0.93604666719488983</v>
      </c>
      <c r="V33" s="2">
        <f t="shared" ref="V33" si="121">Q33/Q31</f>
        <v>0.49738329173401202</v>
      </c>
      <c r="W33" s="2">
        <f t="shared" ref="W33" si="122">R33/R31</f>
        <v>1.8824232591004091</v>
      </c>
      <c r="X33" s="2">
        <f t="shared" ref="X33" si="123">S33/S31</f>
        <v>3.9507199836372409</v>
      </c>
      <c r="Y33" s="5">
        <f t="shared" ref="Y33" si="124">AVERAGE(U28,U33)</f>
        <v>0.90658511514952489</v>
      </c>
      <c r="Z33" s="5">
        <f t="shared" ref="Z33" si="125">AVERAGE(V28,V33)</f>
        <v>0.5796038208124914</v>
      </c>
      <c r="AA33" s="5">
        <f t="shared" ref="AA33" si="126">AVERAGE(W28,W33)</f>
        <v>1.3495221612562309</v>
      </c>
      <c r="AB33" s="5">
        <f t="shared" ref="AB33" si="127">AVERAGE(X28,X33)</f>
        <v>2.3330443584026712</v>
      </c>
      <c r="AC33" s="6">
        <f t="shared" ref="AC33" si="128">STDEVA(U28,U33)</f>
        <v>4.1664926471115894E-2</v>
      </c>
      <c r="AD33" s="6">
        <f t="shared" ref="AD33" si="129">STDEVA(V28,V33)</f>
        <v>0.11627738732827675</v>
      </c>
      <c r="AE33" s="6">
        <f t="shared" ref="AE33" si="130">STDEVA(W28,W33)</f>
        <v>0.7536359599747483</v>
      </c>
      <c r="AF33" s="6">
        <f t="shared" ref="AF33" si="131">STDEVA(X28,X33)</f>
        <v>2.287738808727104</v>
      </c>
    </row>
    <row r="34" spans="1:32" x14ac:dyDescent="0.25">
      <c r="A34" t="s">
        <v>13</v>
      </c>
      <c r="B34" s="1">
        <v>41801</v>
      </c>
      <c r="C34">
        <v>0.1</v>
      </c>
      <c r="D34" s="2">
        <v>403.51885986328125</v>
      </c>
      <c r="E34">
        <v>2649.392333984375</v>
      </c>
      <c r="F34">
        <v>201.46621704101563</v>
      </c>
      <c r="G34">
        <v>223.90994262695313</v>
      </c>
      <c r="H34">
        <v>18469.521000000001</v>
      </c>
      <c r="Y34" s="3">
        <f>LOG(Y33,2)</f>
        <v>-0.14148562048924476</v>
      </c>
      <c r="Z34" s="3">
        <f t="shared" ref="Z34:AB34" si="132">LOG(Z33,2)</f>
        <v>-0.78686098955590056</v>
      </c>
      <c r="AA34" s="3">
        <f t="shared" si="132"/>
        <v>0.43244866829935391</v>
      </c>
      <c r="AB34" s="3">
        <f t="shared" si="132"/>
        <v>1.222213737686096</v>
      </c>
    </row>
    <row r="35" spans="1:32" x14ac:dyDescent="0.25">
      <c r="A35" t="s">
        <v>14</v>
      </c>
      <c r="B35" s="1">
        <v>41801</v>
      </c>
      <c r="C35">
        <v>0.1</v>
      </c>
      <c r="D35" s="2">
        <v>160.79434204101563</v>
      </c>
      <c r="E35">
        <v>1517.259521484375</v>
      </c>
      <c r="F35">
        <v>97.238113403320313</v>
      </c>
      <c r="G35">
        <v>117.96021270751953</v>
      </c>
      <c r="H35">
        <v>15402.495000000001</v>
      </c>
      <c r="Y35" s="3">
        <f>STDEVA(LOG(U28,2),LOG(U33,2))/10</f>
        <v>6.6326873588588142E-3</v>
      </c>
      <c r="Z35" s="3">
        <f t="shared" ref="Z35:AB35" si="133">STDEVA(LOG(V28,2),LOG(V33,2))/10</f>
        <v>2.9139186503421354E-2</v>
      </c>
      <c r="AA35" s="3">
        <f t="shared" si="133"/>
        <v>8.5195927868384716E-2</v>
      </c>
      <c r="AB35" s="3">
        <f t="shared" si="133"/>
        <v>0.17432703890544529</v>
      </c>
    </row>
    <row r="36" spans="1:32" x14ac:dyDescent="0.25">
      <c r="A36" t="s">
        <v>15</v>
      </c>
      <c r="B36" s="1">
        <v>41801</v>
      </c>
      <c r="C36">
        <v>0.1</v>
      </c>
      <c r="D36" s="2">
        <v>166.54609680175781</v>
      </c>
      <c r="E36">
        <v>919.97845458984375</v>
      </c>
      <c r="F36">
        <v>23.052379608154297</v>
      </c>
      <c r="G36">
        <v>207.57316589355469</v>
      </c>
      <c r="H36">
        <v>28679.085999999999</v>
      </c>
      <c r="J36" s="2">
        <f t="shared" ref="J36" si="134">(D36/D35)</f>
        <v>1.0357708778041146</v>
      </c>
      <c r="K36" s="2">
        <f t="shared" ref="K36" si="135">(E36/E35)</f>
        <v>0.60634218573880139</v>
      </c>
      <c r="L36" s="2">
        <f t="shared" ref="L36" si="136">(F36/F35)</f>
        <v>0.23707144041903166</v>
      </c>
      <c r="M36" s="2">
        <f t="shared" ref="M36" si="137">(G36/G35)</f>
        <v>1.7596879585850616</v>
      </c>
      <c r="N36" s="2">
        <f t="shared" ref="N36" si="138">H36/H35</f>
        <v>1.8619766472899357</v>
      </c>
      <c r="O36" s="2"/>
      <c r="P36">
        <f t="shared" ref="P36" si="139">J36/N36</f>
        <v>0.55627490243320465</v>
      </c>
      <c r="Q36">
        <f t="shared" ref="Q36" si="140">K36/N36</f>
        <v>0.32564435575565276</v>
      </c>
      <c r="R36">
        <f t="shared" ref="R36" si="141">L36/N36</f>
        <v>0.12732245636060135</v>
      </c>
      <c r="S36">
        <f t="shared" ref="S36" si="142">M36/N36</f>
        <v>0.94506446208455241</v>
      </c>
      <c r="T36" s="2"/>
    </row>
    <row r="37" spans="1:32" x14ac:dyDescent="0.25">
      <c r="A37" t="s">
        <v>16</v>
      </c>
      <c r="B37" s="1">
        <v>41801</v>
      </c>
      <c r="C37">
        <v>0.1</v>
      </c>
      <c r="D37" s="2">
        <v>507.78189086914063</v>
      </c>
      <c r="E37">
        <v>1972.0986328125</v>
      </c>
      <c r="F37">
        <v>127.23911285400391</v>
      </c>
      <c r="G37">
        <v>249.23883056640625</v>
      </c>
      <c r="H37">
        <v>14983.751</v>
      </c>
      <c r="J37" s="2"/>
      <c r="K37" s="2"/>
      <c r="L37" s="2"/>
      <c r="M37" s="2"/>
      <c r="N37" s="2"/>
      <c r="O37" s="2"/>
      <c r="Q37" s="2"/>
    </row>
    <row r="38" spans="1:32" x14ac:dyDescent="0.25">
      <c r="A38" t="s">
        <v>17</v>
      </c>
      <c r="B38" s="1">
        <v>41801</v>
      </c>
      <c r="C38">
        <v>0.1</v>
      </c>
      <c r="D38" s="2">
        <v>444.36392211914063</v>
      </c>
      <c r="E38">
        <v>808.9215087890625</v>
      </c>
      <c r="F38">
        <v>43.566379547119141</v>
      </c>
      <c r="G38">
        <v>146.85220336914063</v>
      </c>
      <c r="H38">
        <v>17120.998</v>
      </c>
      <c r="J38" s="2">
        <f t="shared" ref="J38" si="143">(D38/D37)</f>
        <v>0.87510785656130596</v>
      </c>
      <c r="K38" s="2">
        <f t="shared" ref="K38" si="144">(E38/E37)</f>
        <v>0.41018308888304567</v>
      </c>
      <c r="L38" s="2">
        <f t="shared" ref="L38" si="145">(F38/F37)</f>
        <v>0.34239769965315514</v>
      </c>
      <c r="M38" s="2">
        <f t="shared" ref="M38" si="146">(G38/G37)</f>
        <v>0.58920274595821409</v>
      </c>
      <c r="N38" s="2">
        <f t="shared" ref="N38" si="147">H38/H37</f>
        <v>1.1426376479427613</v>
      </c>
      <c r="O38" s="2"/>
      <c r="P38">
        <f t="shared" ref="P38" si="148">J38/N38</f>
        <v>0.76586646531109492</v>
      </c>
      <c r="Q38">
        <f t="shared" ref="Q38" si="149">K38/N38</f>
        <v>0.35897914760777527</v>
      </c>
      <c r="R38">
        <f t="shared" ref="R38" si="150">L38/N38</f>
        <v>0.29965553845492321</v>
      </c>
      <c r="S38">
        <f t="shared" ref="S38" si="151">M38/N38</f>
        <v>0.5156514377230893</v>
      </c>
      <c r="T38" s="2"/>
      <c r="U38" s="2">
        <f t="shared" ref="U38" si="152">P38/P36</f>
        <v>1.3767769531954701</v>
      </c>
      <c r="V38" s="2">
        <f t="shared" ref="V38" si="153">Q38/Q36</f>
        <v>1.102365636814953</v>
      </c>
      <c r="W38" s="2">
        <f t="shared" ref="W38" si="154">R38/R36</f>
        <v>2.3535167873783545</v>
      </c>
      <c r="X38" s="2">
        <f t="shared" ref="X38" si="155">S38/S36</f>
        <v>0.54562567783546101</v>
      </c>
    </row>
    <row r="39" spans="1:32" x14ac:dyDescent="0.25">
      <c r="A39" t="s">
        <v>18</v>
      </c>
      <c r="B39" s="1">
        <v>41801</v>
      </c>
      <c r="C39">
        <v>0.1</v>
      </c>
      <c r="D39" s="2">
        <v>127.91085815429688</v>
      </c>
      <c r="E39">
        <v>1161.922119140625</v>
      </c>
      <c r="F39">
        <v>149.39460754394531</v>
      </c>
      <c r="G39">
        <v>211.67584228515625</v>
      </c>
      <c r="H39">
        <v>21005.469000000001</v>
      </c>
    </row>
    <row r="40" spans="1:32" x14ac:dyDescent="0.25">
      <c r="A40" t="s">
        <v>19</v>
      </c>
      <c r="B40" s="1">
        <v>41801</v>
      </c>
      <c r="C40">
        <v>0.1</v>
      </c>
      <c r="D40" s="2">
        <v>245.213623046875</v>
      </c>
      <c r="E40">
        <v>1463.195556640625</v>
      </c>
      <c r="F40">
        <v>132.62052917480469</v>
      </c>
      <c r="G40">
        <v>259.50045776367188</v>
      </c>
      <c r="H40">
        <v>16359.909</v>
      </c>
    </row>
    <row r="41" spans="1:32" x14ac:dyDescent="0.25">
      <c r="A41" t="s">
        <v>20</v>
      </c>
      <c r="B41" s="1">
        <v>41801</v>
      </c>
      <c r="C41">
        <v>0.1</v>
      </c>
      <c r="D41" s="2">
        <v>772.6148681640625</v>
      </c>
      <c r="E41">
        <v>1380.6365966796875</v>
      </c>
      <c r="F41">
        <v>41.337146759033203</v>
      </c>
      <c r="G41">
        <v>221.28280639648438</v>
      </c>
      <c r="H41">
        <v>32504.953000000001</v>
      </c>
      <c r="J41" s="2">
        <f t="shared" ref="J41" si="156">(D41/D40)</f>
        <v>3.1507828095520187</v>
      </c>
      <c r="K41" s="2">
        <f t="shared" ref="K41" si="157">(E41/E40)</f>
        <v>0.94357626389292348</v>
      </c>
      <c r="L41" s="2">
        <f t="shared" ref="L41" si="158">(F41/F40)</f>
        <v>0.31169493151808697</v>
      </c>
      <c r="M41" s="2">
        <f t="shared" ref="M41" si="159">(G41/G40)</f>
        <v>0.8527260734083465</v>
      </c>
      <c r="N41" s="2">
        <f t="shared" ref="N41" si="160">H41/H40</f>
        <v>1.9868663694889748</v>
      </c>
      <c r="O41" s="2"/>
      <c r="P41">
        <f t="shared" ref="P41" si="161">J41/N41</f>
        <v>1.5858050938586299</v>
      </c>
      <c r="Q41">
        <f t="shared" ref="Q41" si="162">K41/N41</f>
        <v>0.47490675688250378</v>
      </c>
      <c r="R41">
        <f t="shared" ref="R41" si="163">L41/N41</f>
        <v>0.15687765231954448</v>
      </c>
      <c r="S41">
        <f t="shared" ref="S41" si="164">M41/N41</f>
        <v>0.42918139161400626</v>
      </c>
    </row>
    <row r="42" spans="1:32" x14ac:dyDescent="0.25">
      <c r="A42" t="s">
        <v>21</v>
      </c>
      <c r="B42" s="1">
        <v>41801</v>
      </c>
      <c r="C42">
        <v>0.1</v>
      </c>
      <c r="D42" s="2">
        <v>315.30477905273438</v>
      </c>
      <c r="E42">
        <v>1894.526611328125</v>
      </c>
      <c r="F42">
        <v>151.61167907714844</v>
      </c>
      <c r="G42">
        <v>333.20477294921875</v>
      </c>
      <c r="H42">
        <v>12773.064</v>
      </c>
      <c r="J42" s="2"/>
      <c r="K42" s="2"/>
      <c r="L42" s="2"/>
      <c r="M42" s="2"/>
      <c r="N42" s="2"/>
      <c r="O42" s="2"/>
      <c r="Q42" s="2"/>
    </row>
    <row r="43" spans="1:32" x14ac:dyDescent="0.25">
      <c r="A43" t="s">
        <v>22</v>
      </c>
      <c r="B43" s="1">
        <v>41801</v>
      </c>
      <c r="C43">
        <v>0.1</v>
      </c>
      <c r="D43" s="2">
        <v>259.1650390625</v>
      </c>
      <c r="E43">
        <v>862.9036865234375</v>
      </c>
      <c r="F43">
        <v>44.771755218505859</v>
      </c>
      <c r="G43">
        <v>239.03909301757813</v>
      </c>
      <c r="H43">
        <v>20988.018</v>
      </c>
      <c r="J43" s="2">
        <f t="shared" ref="J43" si="165">(D43/D42)</f>
        <v>0.82195087509014553</v>
      </c>
      <c r="K43" s="2">
        <f t="shared" ref="K43" si="166">(E43/E42)</f>
        <v>0.45547192705755335</v>
      </c>
      <c r="L43" s="2">
        <f t="shared" ref="L43" si="167">(F43/F42)</f>
        <v>0.29530545068182712</v>
      </c>
      <c r="M43" s="2">
        <f t="shared" ref="M43" si="168">(G43/G42)</f>
        <v>0.71739396438360226</v>
      </c>
      <c r="N43" s="2">
        <f t="shared" ref="N43" si="169">H43/H42</f>
        <v>1.643146703093322</v>
      </c>
      <c r="O43" s="2"/>
      <c r="P43">
        <f t="shared" ref="P43" si="170">J43/N43</f>
        <v>0.50022975644400702</v>
      </c>
      <c r="Q43">
        <f t="shared" ref="Q43" si="171">K43/N43</f>
        <v>0.27719492495715703</v>
      </c>
      <c r="R43">
        <f t="shared" ref="R43" si="172">L43/N43</f>
        <v>0.17971946760803337</v>
      </c>
      <c r="S43">
        <f t="shared" ref="S43" si="173">M43/N43</f>
        <v>0.43659763491176118</v>
      </c>
      <c r="T43" s="2"/>
      <c r="U43" s="2">
        <f t="shared" ref="U43" si="174">P43/P41</f>
        <v>0.31544214253142078</v>
      </c>
      <c r="V43" s="2">
        <f t="shared" ref="V43" si="175">Q43/Q41</f>
        <v>0.58368284076812482</v>
      </c>
      <c r="W43" s="2">
        <f t="shared" ref="W43" si="176">R43/R41</f>
        <v>1.1456027353211682</v>
      </c>
      <c r="X43" s="2">
        <f t="shared" ref="X43" si="177">S43/S41</f>
        <v>1.0172799740218581</v>
      </c>
      <c r="Y43" s="5">
        <f t="shared" ref="Y43" si="178">AVERAGE(U38,U43)</f>
        <v>0.8461095478634455</v>
      </c>
      <c r="Z43" s="5">
        <f t="shared" ref="Z43" si="179">AVERAGE(V38,V43)</f>
        <v>0.84302423879153898</v>
      </c>
      <c r="AA43" s="5">
        <f t="shared" ref="AA43" si="180">AVERAGE(W38,W43)</f>
        <v>1.7495597613497613</v>
      </c>
      <c r="AB43" s="5">
        <f t="shared" ref="AB43" si="181">AVERAGE(X38,X43)</f>
        <v>0.7814528259286595</v>
      </c>
      <c r="AC43" s="6">
        <f t="shared" ref="AC43" si="182">STDEVA(U38,U43)</f>
        <v>0.75047704172988949</v>
      </c>
      <c r="AD43" s="6">
        <f t="shared" ref="AD43" si="183">STDEVA(V38,V43)</f>
        <v>0.36676412236951095</v>
      </c>
      <c r="AE43" s="6">
        <f t="shared" ref="AE43" si="184">STDEVA(W38,W43)</f>
        <v>0.85412421730015675</v>
      </c>
      <c r="AF43" s="6">
        <f t="shared" ref="AF43" si="185">STDEVA(X38,X43)</f>
        <v>0.33350995120916999</v>
      </c>
    </row>
    <row r="44" spans="1:32" x14ac:dyDescent="0.25">
      <c r="A44" t="s">
        <v>13</v>
      </c>
      <c r="B44" s="1">
        <v>41802</v>
      </c>
      <c r="C44">
        <v>0.03</v>
      </c>
      <c r="D44" s="2">
        <v>440.52847290039063</v>
      </c>
      <c r="E44">
        <v>2250.998291015625</v>
      </c>
      <c r="F44">
        <v>177.88497924804688</v>
      </c>
      <c r="G44">
        <v>136.262451171875</v>
      </c>
      <c r="H44">
        <v>14728.096</v>
      </c>
      <c r="Y44" s="3">
        <f>LOG(Y43,2)</f>
        <v>-0.24108363020914661</v>
      </c>
      <c r="Z44" s="3">
        <f t="shared" ref="Z44:AB44" si="186">LOG(Z43,2)</f>
        <v>-0.24635398248438756</v>
      </c>
      <c r="AA44" s="3">
        <f t="shared" si="186"/>
        <v>0.80699194490380777</v>
      </c>
      <c r="AB44" s="3">
        <f t="shared" si="186"/>
        <v>-0.3557693104058231</v>
      </c>
    </row>
    <row r="45" spans="1:32" x14ac:dyDescent="0.25">
      <c r="A45" t="s">
        <v>14</v>
      </c>
      <c r="B45" s="1">
        <v>41802</v>
      </c>
      <c r="C45">
        <v>0.03</v>
      </c>
      <c r="D45" s="2">
        <v>103.16741180419922</v>
      </c>
      <c r="E45">
        <v>465.69281005859375</v>
      </c>
      <c r="F45">
        <v>59.860755920410156</v>
      </c>
      <c r="G45">
        <v>53.286151885986328</v>
      </c>
      <c r="H45">
        <v>15171.444</v>
      </c>
      <c r="Y45" s="3">
        <f>STDEVA(LOG(U38,2),LOG(U43,2))/10</f>
        <v>0.15032012061623604</v>
      </c>
      <c r="Z45" s="3">
        <f t="shared" ref="Z45:AB45" si="187">STDEVA(LOG(V38,2),LOG(V43,2))/10</f>
        <v>6.4866176152805557E-2</v>
      </c>
      <c r="AA45" s="3">
        <f t="shared" si="187"/>
        <v>7.3447980481016487E-2</v>
      </c>
      <c r="AB45" s="3">
        <f t="shared" si="187"/>
        <v>6.3550044183065008E-2</v>
      </c>
    </row>
    <row r="46" spans="1:32" x14ac:dyDescent="0.25">
      <c r="A46" t="s">
        <v>15</v>
      </c>
      <c r="B46" s="1">
        <v>41802</v>
      </c>
      <c r="C46">
        <v>0.03</v>
      </c>
      <c r="D46" s="2">
        <v>588.49114990234375</v>
      </c>
      <c r="E46">
        <v>772.71527099609375</v>
      </c>
      <c r="F46">
        <v>16.828226089477539</v>
      </c>
      <c r="G46">
        <v>205.23109436035156</v>
      </c>
      <c r="H46">
        <v>24136.31</v>
      </c>
      <c r="J46" s="2">
        <f t="shared" ref="J46" si="188">(D46/D45)</f>
        <v>5.7042348897851332</v>
      </c>
      <c r="K46" s="2">
        <f t="shared" ref="K46" si="189">(E46/E45)</f>
        <v>1.65928108466796</v>
      </c>
      <c r="L46" s="2">
        <f t="shared" ref="L46" si="190">(F46/F45)</f>
        <v>0.28112284635783857</v>
      </c>
      <c r="M46" s="2">
        <f t="shared" ref="M46" si="191">(G46/G45)</f>
        <v>3.8514902483383322</v>
      </c>
      <c r="N46" s="2">
        <f t="shared" ref="N46" si="192">H46/H45</f>
        <v>1.5909039376871446</v>
      </c>
      <c r="O46" s="2"/>
      <c r="P46">
        <f t="shared" ref="P46" si="193">J46/N46</f>
        <v>3.585530687715782</v>
      </c>
      <c r="Q46">
        <f t="shared" ref="Q46" si="194">K46/N46</f>
        <v>1.0429800601790087</v>
      </c>
      <c r="R46">
        <f t="shared" ref="R46" si="195">L46/N46</f>
        <v>0.1767063615208187</v>
      </c>
      <c r="S46">
        <f t="shared" ref="S46" si="196">M46/N46</f>
        <v>2.4209445693733258</v>
      </c>
    </row>
    <row r="47" spans="1:32" x14ac:dyDescent="0.25">
      <c r="A47" t="s">
        <v>16</v>
      </c>
      <c r="B47" s="1">
        <v>41802</v>
      </c>
      <c r="C47">
        <v>0.03</v>
      </c>
      <c r="D47" s="2">
        <v>309.27508544921875</v>
      </c>
      <c r="E47">
        <v>944.46868896484375</v>
      </c>
      <c r="F47">
        <v>98.211494445800781</v>
      </c>
      <c r="G47">
        <v>70.918502807617188</v>
      </c>
      <c r="H47">
        <v>14179.655000000001</v>
      </c>
      <c r="J47" s="2"/>
      <c r="K47" s="2"/>
      <c r="L47" s="2"/>
      <c r="M47" s="2"/>
      <c r="N47" s="2"/>
      <c r="O47" s="2"/>
      <c r="Q47" s="2"/>
    </row>
    <row r="48" spans="1:32" x14ac:dyDescent="0.25">
      <c r="A48" t="s">
        <v>17</v>
      </c>
      <c r="B48" s="1">
        <v>41802</v>
      </c>
      <c r="C48">
        <v>0.03</v>
      </c>
      <c r="D48" s="2">
        <v>758.6790771484375</v>
      </c>
      <c r="E48">
        <v>967.60211181640625</v>
      </c>
      <c r="F48">
        <v>42.614799499511719</v>
      </c>
      <c r="G48">
        <v>246.85331726074219</v>
      </c>
      <c r="H48">
        <v>11234.464</v>
      </c>
      <c r="J48" s="2">
        <f t="shared" ref="J48" si="197">(D48/D47)</f>
        <v>2.4530882468158217</v>
      </c>
      <c r="K48" s="2">
        <f t="shared" ref="K48" si="198">(E48/E47)</f>
        <v>1.0244935836643956</v>
      </c>
      <c r="L48" s="2">
        <f t="shared" ref="L48" si="199">(F48/F47)</f>
        <v>0.43390847211910843</v>
      </c>
      <c r="M48" s="2">
        <f t="shared" ref="M48" si="200">(G48/G47)</f>
        <v>3.4808027170340696</v>
      </c>
      <c r="N48" s="2">
        <f t="shared" ref="N48" si="201">H48/H47</f>
        <v>0.79229459390937218</v>
      </c>
      <c r="O48" s="2"/>
      <c r="P48">
        <f t="shared" ref="P48" si="202">J48/N48</f>
        <v>3.0961819829057449</v>
      </c>
      <c r="Q48">
        <f t="shared" ref="Q48" si="203">K48/N48</f>
        <v>1.2930715311451233</v>
      </c>
      <c r="R48">
        <f t="shared" ref="R48" si="204">L48/N48</f>
        <v>0.54766052356624018</v>
      </c>
      <c r="S48">
        <f t="shared" ref="S48" si="205">M48/N48</f>
        <v>4.3933187778790099</v>
      </c>
      <c r="U48" s="2">
        <f t="shared" ref="U48" si="206">P48/P46</f>
        <v>0.86352126158435305</v>
      </c>
      <c r="V48" s="2">
        <f t="shared" ref="V48" si="207">Q48/Q46</f>
        <v>1.239785476745539</v>
      </c>
      <c r="W48" s="2">
        <f t="shared" ref="W48" si="208">R48/R46</f>
        <v>3.0992688596653464</v>
      </c>
      <c r="X48" s="2">
        <f t="shared" ref="X48" si="209">S48/S46</f>
        <v>1.8147126677155783</v>
      </c>
    </row>
    <row r="49" spans="1:32" x14ac:dyDescent="0.25">
      <c r="A49" t="s">
        <v>18</v>
      </c>
      <c r="B49" s="1">
        <v>41802</v>
      </c>
      <c r="C49">
        <v>0.03</v>
      </c>
      <c r="D49" s="2">
        <v>106.21527099609375</v>
      </c>
      <c r="E49">
        <v>896.5035400390625</v>
      </c>
      <c r="F49">
        <v>63.799144744873047</v>
      </c>
      <c r="G49">
        <v>23.808605194091797</v>
      </c>
      <c r="H49">
        <v>13811.691000000001</v>
      </c>
    </row>
    <row r="50" spans="1:32" x14ac:dyDescent="0.25">
      <c r="A50" t="s">
        <v>19</v>
      </c>
      <c r="B50" s="1">
        <v>41802</v>
      </c>
      <c r="C50">
        <v>0.03</v>
      </c>
      <c r="D50" s="2">
        <v>130.07614135742188</v>
      </c>
      <c r="E50">
        <v>878.12841796875</v>
      </c>
      <c r="F50">
        <v>46.813060760498047</v>
      </c>
      <c r="G50">
        <v>120.82254028320313</v>
      </c>
      <c r="H50">
        <v>12331.050999999999</v>
      </c>
    </row>
    <row r="51" spans="1:32" x14ac:dyDescent="0.25">
      <c r="A51" t="s">
        <v>20</v>
      </c>
      <c r="B51" s="1">
        <v>41802</v>
      </c>
      <c r="C51">
        <v>0.03</v>
      </c>
      <c r="D51" s="2">
        <v>325.55990600585938</v>
      </c>
      <c r="E51">
        <v>668.3865966796875</v>
      </c>
      <c r="F51">
        <v>17.812007904052734</v>
      </c>
      <c r="G51">
        <v>200.63679504394531</v>
      </c>
      <c r="H51">
        <v>30297.127</v>
      </c>
      <c r="J51" s="2">
        <f t="shared" ref="J51" si="210">(D51/D50)</f>
        <v>2.5028410483924892</v>
      </c>
      <c r="K51" s="2">
        <f t="shared" ref="K51" si="211">(E51/E50)</f>
        <v>0.76114903356136843</v>
      </c>
      <c r="L51" s="2">
        <f t="shared" ref="L51" si="212">(F51/F50)</f>
        <v>0.38049227319660589</v>
      </c>
      <c r="M51" s="2">
        <f t="shared" ref="M51" si="213">(G51/G50)</f>
        <v>1.6605907686898556</v>
      </c>
      <c r="N51" s="2">
        <f t="shared" ref="N51" si="214">H51/H50</f>
        <v>2.4569784846401173</v>
      </c>
      <c r="O51" s="2"/>
      <c r="P51">
        <f t="shared" ref="P51" si="215">J51/N51</f>
        <v>1.0186662455691344</v>
      </c>
      <c r="Q51">
        <f t="shared" ref="Q51" si="216">K51/N51</f>
        <v>0.30979067921014242</v>
      </c>
      <c r="R51">
        <f t="shared" ref="R51" si="217">L51/N51</f>
        <v>0.15486186613975905</v>
      </c>
      <c r="S51">
        <f t="shared" ref="S51" si="218">M51/N51</f>
        <v>0.67586703712348073</v>
      </c>
    </row>
    <row r="52" spans="1:32" x14ac:dyDescent="0.25">
      <c r="A52" t="s">
        <v>21</v>
      </c>
      <c r="B52" s="1">
        <v>41802</v>
      </c>
      <c r="C52">
        <v>0.03</v>
      </c>
      <c r="D52" s="2">
        <v>345.76815795898438</v>
      </c>
      <c r="E52">
        <v>2040.23974609375</v>
      </c>
      <c r="F52">
        <v>114.88005828857422</v>
      </c>
      <c r="G52">
        <v>116.39082336425781</v>
      </c>
      <c r="H52">
        <v>9876.4040000000005</v>
      </c>
      <c r="J52" s="2"/>
      <c r="K52" s="2"/>
      <c r="L52" s="2"/>
      <c r="M52" s="2"/>
      <c r="N52" s="2"/>
      <c r="O52" s="2"/>
      <c r="Q52" s="2"/>
    </row>
    <row r="53" spans="1:32" x14ac:dyDescent="0.25">
      <c r="A53" t="s">
        <v>22</v>
      </c>
      <c r="B53" s="1">
        <v>41802</v>
      </c>
      <c r="C53">
        <v>0.03</v>
      </c>
      <c r="D53" s="2">
        <v>310.80911254882813</v>
      </c>
      <c r="E53">
        <v>1101.708984375</v>
      </c>
      <c r="F53">
        <v>18.058361053466797</v>
      </c>
      <c r="G53">
        <v>288.60739135742188</v>
      </c>
      <c r="H53">
        <v>19823.47</v>
      </c>
      <c r="J53" s="2">
        <f t="shared" ref="J53:M53" si="219">(D53/D52)</f>
        <v>0.89889454940988767</v>
      </c>
      <c r="K53" s="2">
        <f t="shared" si="219"/>
        <v>0.53998996269155908</v>
      </c>
      <c r="L53" s="2">
        <f t="shared" si="219"/>
        <v>0.15719317453778531</v>
      </c>
      <c r="M53" s="2">
        <f t="shared" si="219"/>
        <v>2.4796404305362931</v>
      </c>
      <c r="N53" s="2">
        <f t="shared" ref="N53" si="220">H53/H52</f>
        <v>2.0071546283444865</v>
      </c>
      <c r="O53" s="2"/>
      <c r="P53">
        <f t="shared" ref="P53" si="221">J53/N53</f>
        <v>0.44784519175351301</v>
      </c>
      <c r="Q53">
        <f t="shared" ref="Q53" si="222">K53/N53</f>
        <v>0.26903256732987541</v>
      </c>
      <c r="R53">
        <f t="shared" ref="R53" si="223">L53/N53</f>
        <v>7.83164248124915E-2</v>
      </c>
      <c r="S53">
        <f t="shared" ref="S53" si="224">M53/N53</f>
        <v>1.2354007984833315</v>
      </c>
      <c r="U53" s="2">
        <f t="shared" ref="U53" si="225">P53/P51</f>
        <v>0.43963878620843028</v>
      </c>
      <c r="V53" s="2">
        <f t="shared" ref="V53" si="226">Q53/Q51</f>
        <v>0.86843338223026623</v>
      </c>
      <c r="W53" s="2">
        <f t="shared" ref="W53" si="227">R53/R51</f>
        <v>0.50571794570661344</v>
      </c>
      <c r="X53" s="2">
        <f t="shared" ref="X53" si="228">S53/S51</f>
        <v>1.8278755001002129</v>
      </c>
      <c r="Y53" s="5">
        <f t="shared" ref="Y53" si="229">AVERAGE(U48,U53)</f>
        <v>0.65158002389639169</v>
      </c>
      <c r="Z53" s="5">
        <f t="shared" ref="Z53" si="230">AVERAGE(V48,V53)</f>
        <v>1.0541094294879025</v>
      </c>
      <c r="AA53" s="5">
        <f t="shared" ref="AA53" si="231">AVERAGE(W48,W53)</f>
        <v>1.8024934026859798</v>
      </c>
      <c r="AB53" s="5">
        <f t="shared" ref="AB53" si="232">AVERAGE(X48,X53)</f>
        <v>1.8212940839078957</v>
      </c>
      <c r="AC53" s="6">
        <f t="shared" ref="AC53" si="233">STDEVA(U48,U53)</f>
        <v>0.29973017276445463</v>
      </c>
      <c r="AD53" s="6">
        <f t="shared" ref="AD53" si="234">STDEVA(V48,V53)</f>
        <v>0.26258558423957695</v>
      </c>
      <c r="AE53" s="6">
        <f t="shared" ref="AE53" si="235">STDEVA(W48,W53)</f>
        <v>1.8339174386127886</v>
      </c>
      <c r="AF53" s="6">
        <f t="shared" ref="AF53" si="236">STDEVA(X48,X53)</f>
        <v>9.3075280387970704E-3</v>
      </c>
    </row>
    <row r="54" spans="1:32" x14ac:dyDescent="0.25">
      <c r="B54" s="1"/>
      <c r="Y54" s="3">
        <f>LOG(Y53,2)</f>
        <v>-0.61798572040910604</v>
      </c>
      <c r="Z54" s="3">
        <f t="shared" ref="Z54:AB54" si="237">LOG(Z53,2)</f>
        <v>7.6024644190159682E-2</v>
      </c>
      <c r="AA54" s="3">
        <f t="shared" si="237"/>
        <v>0.84999397906130536</v>
      </c>
      <c r="AB54" s="3">
        <f t="shared" si="237"/>
        <v>0.8649638927376081</v>
      </c>
    </row>
    <row r="55" spans="1:32" x14ac:dyDescent="0.25">
      <c r="B55" s="1"/>
      <c r="Y55" s="3">
        <f>STDEVA(LOG(U48,2),LOG(U53,2))/10</f>
        <v>6.8866050746445029E-2</v>
      </c>
      <c r="Z55" s="3">
        <f t="shared" ref="Z55:AB55" si="238">STDEVA(LOG(V48,2),LOG(V53,2))/10</f>
        <v>3.6317246129372698E-2</v>
      </c>
      <c r="AA55" s="3">
        <f t="shared" si="238"/>
        <v>0.18494540735981946</v>
      </c>
      <c r="AB55" s="3">
        <f t="shared" si="238"/>
        <v>7.3727703346444296E-4</v>
      </c>
    </row>
    <row r="56" spans="1:32" x14ac:dyDescent="0.25">
      <c r="B56" s="1"/>
    </row>
    <row r="57" spans="1:32" x14ac:dyDescent="0.25">
      <c r="B57" s="1"/>
    </row>
    <row r="58" spans="1:32" x14ac:dyDescent="0.25">
      <c r="B58" s="1"/>
    </row>
    <row r="59" spans="1:32" x14ac:dyDescent="0.25">
      <c r="B59" s="1"/>
    </row>
    <row r="60" spans="1:32" x14ac:dyDescent="0.25">
      <c r="B60" s="1"/>
    </row>
    <row r="61" spans="1:32" x14ac:dyDescent="0.25">
      <c r="B61" s="1"/>
    </row>
    <row r="62" spans="1:32" x14ac:dyDescent="0.25">
      <c r="B62" s="1"/>
    </row>
    <row r="63" spans="1:32" x14ac:dyDescent="0.25">
      <c r="B63" s="1"/>
    </row>
    <row r="64" spans="1:32" x14ac:dyDescent="0.25">
      <c r="B64" s="1"/>
    </row>
    <row r="65" spans="2:2" x14ac:dyDescent="0.25">
      <c r="B65" s="1"/>
    </row>
    <row r="66" spans="2:2" x14ac:dyDescent="0.25">
      <c r="B66" s="1"/>
    </row>
    <row r="67" spans="2:2" x14ac:dyDescent="0.25">
      <c r="B67" s="1"/>
    </row>
    <row r="68" spans="2:2" x14ac:dyDescent="0.25">
      <c r="B68" s="1"/>
    </row>
    <row r="69" spans="2:2" x14ac:dyDescent="0.25">
      <c r="B69" s="1"/>
    </row>
    <row r="70" spans="2:2" x14ac:dyDescent="0.25">
      <c r="B70" s="1"/>
    </row>
    <row r="71" spans="2:2" x14ac:dyDescent="0.25">
      <c r="B71" s="1"/>
    </row>
    <row r="72" spans="2:2" x14ac:dyDescent="0.25">
      <c r="B72" s="1"/>
    </row>
    <row r="73" spans="2:2" x14ac:dyDescent="0.25">
      <c r="B73" s="1"/>
    </row>
  </sheetData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F73"/>
  <sheetViews>
    <sheetView topLeftCell="A31" workbookViewId="0">
      <pane xSplit="3" topLeftCell="O1" activePane="topRight" state="frozen"/>
      <selection pane="topRight" activeCell="Y15" sqref="Y15"/>
    </sheetView>
  </sheetViews>
  <sheetFormatPr defaultRowHeight="15" x14ac:dyDescent="0.25"/>
  <cols>
    <col min="2" max="2" width="9.7109375" bestFit="1" customWidth="1"/>
    <col min="4" max="4" width="10.5703125" customWidth="1"/>
    <col min="11" max="11" width="10.85546875" customWidth="1"/>
    <col min="12" max="12" width="9.5703125" customWidth="1"/>
    <col min="14" max="15" width="11.7109375" customWidth="1"/>
    <col min="25" max="28" width="9.140625" style="3"/>
    <col min="29" max="32" width="9.140625" style="6"/>
  </cols>
  <sheetData>
    <row r="2" spans="1:32" x14ac:dyDescent="0.25">
      <c r="B2" t="s">
        <v>1</v>
      </c>
      <c r="C2" t="s">
        <v>30</v>
      </c>
      <c r="D2" t="s">
        <v>3</v>
      </c>
      <c r="E2" t="s">
        <v>4</v>
      </c>
      <c r="F2" t="s">
        <v>5</v>
      </c>
      <c r="G2" t="s">
        <v>6</v>
      </c>
      <c r="H2" t="s">
        <v>7</v>
      </c>
      <c r="J2" t="s">
        <v>33</v>
      </c>
      <c r="K2" t="s">
        <v>33</v>
      </c>
      <c r="L2" t="s">
        <v>33</v>
      </c>
      <c r="M2" t="s">
        <v>33</v>
      </c>
      <c r="N2" t="s">
        <v>33</v>
      </c>
      <c r="P2" t="s">
        <v>35</v>
      </c>
      <c r="U2" t="s">
        <v>37</v>
      </c>
      <c r="Y2" s="3" t="s">
        <v>36</v>
      </c>
      <c r="AC2" s="6" t="s">
        <v>38</v>
      </c>
    </row>
    <row r="3" spans="1:32" x14ac:dyDescent="0.25">
      <c r="C3" t="s">
        <v>9</v>
      </c>
      <c r="D3" t="s">
        <v>10</v>
      </c>
      <c r="E3" t="s">
        <v>10</v>
      </c>
      <c r="F3" t="s">
        <v>10</v>
      </c>
      <c r="G3" t="s">
        <v>10</v>
      </c>
      <c r="H3" t="s">
        <v>11</v>
      </c>
      <c r="J3" t="s">
        <v>34</v>
      </c>
      <c r="K3" t="s">
        <v>34</v>
      </c>
      <c r="L3" t="s">
        <v>34</v>
      </c>
      <c r="M3" t="s">
        <v>34</v>
      </c>
      <c r="N3" t="s">
        <v>34</v>
      </c>
    </row>
    <row r="4" spans="1:32" x14ac:dyDescent="0.25">
      <c r="A4" t="s">
        <v>13</v>
      </c>
      <c r="B4" s="1">
        <v>41805</v>
      </c>
      <c r="C4">
        <v>1</v>
      </c>
      <c r="D4" s="2">
        <v>1295.7955322265625</v>
      </c>
      <c r="E4">
        <v>13671.5029296875</v>
      </c>
      <c r="F4">
        <v>1250.4993896484375</v>
      </c>
      <c r="G4">
        <v>1689.5780029296875</v>
      </c>
      <c r="H4">
        <v>32421.814453125</v>
      </c>
      <c r="AB4" s="3">
        <v>1</v>
      </c>
      <c r="AC4" s="6">
        <v>1.2</v>
      </c>
      <c r="AD4" s="6">
        <v>1.2</v>
      </c>
      <c r="AE4" s="6">
        <f>_xlfn.T.TEST(AB4:AB8,AD4:AD8,1,1)</f>
        <v>0.24424233423240699</v>
      </c>
    </row>
    <row r="5" spans="1:32" x14ac:dyDescent="0.25">
      <c r="A5" t="s">
        <v>14</v>
      </c>
      <c r="B5" s="1">
        <v>41805</v>
      </c>
      <c r="C5">
        <v>1</v>
      </c>
      <c r="D5" s="2">
        <v>2334.15283203125</v>
      </c>
      <c r="E5">
        <v>11160.439453125</v>
      </c>
      <c r="F5">
        <v>1100.671142578125</v>
      </c>
      <c r="G5">
        <v>1178.4246826171875</v>
      </c>
      <c r="H5">
        <v>19504.294921875</v>
      </c>
      <c r="J5" s="2"/>
      <c r="K5" s="2"/>
      <c r="L5" s="2"/>
      <c r="M5" s="2"/>
      <c r="N5" s="2"/>
      <c r="O5" s="2"/>
      <c r="Q5" s="2"/>
      <c r="AB5" s="3">
        <v>3</v>
      </c>
      <c r="AC5" s="6">
        <v>1.8</v>
      </c>
      <c r="AD5" s="6">
        <v>1.8</v>
      </c>
    </row>
    <row r="6" spans="1:32" x14ac:dyDescent="0.25">
      <c r="A6" t="s">
        <v>15</v>
      </c>
      <c r="B6" s="1">
        <v>41805</v>
      </c>
      <c r="C6">
        <v>1</v>
      </c>
      <c r="D6" s="2">
        <v>3181.220458984375</v>
      </c>
      <c r="E6">
        <v>8069.810546875</v>
      </c>
      <c r="F6">
        <v>300.8466796875</v>
      </c>
      <c r="G6">
        <v>1229.3717041015625</v>
      </c>
      <c r="H6">
        <v>39054.25</v>
      </c>
      <c r="J6" s="2">
        <f>(D6/D5)</f>
        <v>1.3629015269818392</v>
      </c>
      <c r="K6" s="2">
        <f>(E6/E5)</f>
        <v>0.72307283066845518</v>
      </c>
      <c r="L6" s="2">
        <f>(F6/F5)</f>
        <v>0.2733302146750396</v>
      </c>
      <c r="M6" s="2">
        <f>(G6/G5)</f>
        <v>1.0432331588398385</v>
      </c>
      <c r="N6" s="2">
        <f>H6/H5</f>
        <v>2.0023410308566851</v>
      </c>
      <c r="O6" s="2"/>
      <c r="P6">
        <f>J6/N6</f>
        <v>0.68065404742704239</v>
      </c>
      <c r="Q6">
        <f>K6/N6</f>
        <v>0.36111372614638698</v>
      </c>
      <c r="R6">
        <f>L6/N6</f>
        <v>0.13650532574768121</v>
      </c>
      <c r="S6">
        <f>M6/N6</f>
        <v>0.52100673300067157</v>
      </c>
      <c r="T6" s="2"/>
      <c r="AB6" s="3">
        <v>0.3</v>
      </c>
      <c r="AC6" s="6">
        <v>3.2</v>
      </c>
      <c r="AD6" s="6">
        <v>2.2000000000000002</v>
      </c>
    </row>
    <row r="7" spans="1:32" x14ac:dyDescent="0.25">
      <c r="A7" t="s">
        <v>16</v>
      </c>
      <c r="B7" s="1">
        <v>41805</v>
      </c>
      <c r="C7">
        <v>1</v>
      </c>
      <c r="D7" s="2">
        <v>2161.2236328125</v>
      </c>
      <c r="E7">
        <v>8389.3642578125</v>
      </c>
      <c r="F7">
        <v>992.874267578125</v>
      </c>
      <c r="G7">
        <v>1146.5902099609375</v>
      </c>
      <c r="H7">
        <v>17933.591796875</v>
      </c>
      <c r="J7" s="2"/>
      <c r="K7" s="2"/>
      <c r="L7" s="2"/>
      <c r="M7" s="2"/>
      <c r="N7" s="2"/>
      <c r="O7" s="2"/>
      <c r="Q7" s="2"/>
      <c r="AB7" s="3">
        <v>0.1</v>
      </c>
      <c r="AC7" s="6">
        <v>0.9</v>
      </c>
      <c r="AD7" s="6">
        <v>0.9</v>
      </c>
    </row>
    <row r="8" spans="1:32" x14ac:dyDescent="0.25">
      <c r="A8" t="s">
        <v>17</v>
      </c>
      <c r="B8" s="1">
        <v>41805</v>
      </c>
      <c r="C8">
        <v>1</v>
      </c>
      <c r="D8" s="2">
        <v>4602.490234375</v>
      </c>
      <c r="E8">
        <v>9487.49609375</v>
      </c>
      <c r="F8">
        <v>597.24493408203125</v>
      </c>
      <c r="G8">
        <v>1804.7769775390625</v>
      </c>
      <c r="H8">
        <v>46881.8671875</v>
      </c>
      <c r="J8" s="2">
        <f>(D8/D7)</f>
        <v>2.1295761181296946</v>
      </c>
      <c r="K8" s="2">
        <f>(E8/E7)</f>
        <v>1.1308957153594656</v>
      </c>
      <c r="L8" s="2">
        <f>(F8/F7)</f>
        <v>0.6015312850627752</v>
      </c>
      <c r="M8" s="2">
        <f>(G8/G7)</f>
        <v>1.5740383633665844</v>
      </c>
      <c r="N8" s="2">
        <f>H8/H7</f>
        <v>2.6141928353509951</v>
      </c>
      <c r="O8" s="2"/>
      <c r="P8">
        <f>J8/N8</f>
        <v>0.81462089916705271</v>
      </c>
      <c r="Q8">
        <f>K8/N8</f>
        <v>0.43259842964401124</v>
      </c>
      <c r="R8">
        <f>L8/N8</f>
        <v>0.23010210912081031</v>
      </c>
      <c r="S8">
        <f>M8/N8</f>
        <v>0.60211256877507502</v>
      </c>
      <c r="T8" s="2"/>
      <c r="U8" s="2">
        <f>P8/P6</f>
        <v>1.1968207670936826</v>
      </c>
      <c r="V8" s="2">
        <f t="shared" ref="V8:X8" si="0">Q8/Q6</f>
        <v>1.1979562069281355</v>
      </c>
      <c r="W8" s="2">
        <f t="shared" si="0"/>
        <v>1.6856639684969874</v>
      </c>
      <c r="X8" s="2">
        <f t="shared" si="0"/>
        <v>1.1556713774259399</v>
      </c>
      <c r="AB8" s="3">
        <v>10</v>
      </c>
      <c r="AC8" s="6">
        <v>0.5</v>
      </c>
      <c r="AD8" s="6">
        <v>0.5</v>
      </c>
    </row>
    <row r="9" spans="1:32" x14ac:dyDescent="0.25">
      <c r="A9" t="s">
        <v>18</v>
      </c>
      <c r="B9" s="1">
        <v>41805</v>
      </c>
      <c r="C9">
        <v>1</v>
      </c>
      <c r="D9" s="2">
        <v>5228.330078125</v>
      </c>
      <c r="E9">
        <v>21979.9375</v>
      </c>
      <c r="F9">
        <v>1558.9063720703125</v>
      </c>
      <c r="G9">
        <v>2152.690185546875</v>
      </c>
      <c r="H9">
        <v>30278.841796875</v>
      </c>
    </row>
    <row r="10" spans="1:32" x14ac:dyDescent="0.25">
      <c r="A10" t="s">
        <v>19</v>
      </c>
      <c r="B10" s="1">
        <v>41805</v>
      </c>
      <c r="C10">
        <v>1</v>
      </c>
      <c r="D10" s="2">
        <v>2184.58349609375</v>
      </c>
      <c r="E10">
        <v>8581.81640625</v>
      </c>
      <c r="F10">
        <v>1000.6866455078125</v>
      </c>
      <c r="G10">
        <v>765.90325927734375</v>
      </c>
      <c r="H10">
        <v>8879.4462890625</v>
      </c>
    </row>
    <row r="11" spans="1:32" x14ac:dyDescent="0.25">
      <c r="A11" t="s">
        <v>20</v>
      </c>
      <c r="B11" s="1">
        <v>41805</v>
      </c>
      <c r="C11">
        <v>1</v>
      </c>
      <c r="D11" s="2">
        <v>6554.96630859375</v>
      </c>
      <c r="E11">
        <v>9598.9169921875</v>
      </c>
      <c r="F11">
        <v>522.75775146484375</v>
      </c>
      <c r="G11">
        <v>3123.184814453125</v>
      </c>
      <c r="H11">
        <v>44533.3046875</v>
      </c>
      <c r="J11" s="2">
        <f t="shared" ref="J11:M11" si="1">(D11/D10)</f>
        <v>3.0005565455908068</v>
      </c>
      <c r="K11" s="2">
        <f t="shared" si="1"/>
        <v>1.1185181012724488</v>
      </c>
      <c r="L11" s="2">
        <f t="shared" si="1"/>
        <v>0.52239904850490237</v>
      </c>
      <c r="M11" s="2">
        <f t="shared" si="1"/>
        <v>4.0777797673820553</v>
      </c>
      <c r="N11" s="2">
        <f t="shared" ref="N11" si="2">H11/H10</f>
        <v>5.0153245188672528</v>
      </c>
      <c r="O11" s="2"/>
      <c r="P11">
        <f t="shared" ref="P11" si="3">J11/N11</f>
        <v>0.59827764570427122</v>
      </c>
      <c r="Q11">
        <f t="shared" ref="Q11" si="4">K11/N11</f>
        <v>0.22302008515394617</v>
      </c>
      <c r="R11">
        <f t="shared" ref="R11" si="5">L11/N11</f>
        <v>0.10416056758434646</v>
      </c>
      <c r="S11">
        <f t="shared" ref="S11" si="6">M11/N11</f>
        <v>0.81306399058361456</v>
      </c>
    </row>
    <row r="12" spans="1:32" x14ac:dyDescent="0.25">
      <c r="A12" t="s">
        <v>21</v>
      </c>
      <c r="B12" s="1">
        <v>41805</v>
      </c>
      <c r="C12">
        <v>1</v>
      </c>
      <c r="D12" s="2">
        <v>2482.685791015625</v>
      </c>
      <c r="E12">
        <v>11445.474609375</v>
      </c>
      <c r="F12">
        <v>1472.3140869140625</v>
      </c>
      <c r="G12">
        <v>1264.35107421875</v>
      </c>
      <c r="H12">
        <v>20842.958984375</v>
      </c>
      <c r="J12" s="2"/>
      <c r="K12" s="2"/>
      <c r="L12" s="2"/>
      <c r="M12" s="2"/>
      <c r="N12" s="2"/>
      <c r="O12" s="2"/>
      <c r="Q12" s="2"/>
    </row>
    <row r="13" spans="1:32" x14ac:dyDescent="0.25">
      <c r="A13" t="s">
        <v>22</v>
      </c>
      <c r="B13" s="1">
        <v>41805</v>
      </c>
      <c r="C13">
        <v>1</v>
      </c>
      <c r="D13" s="2">
        <v>2748.07861328125</v>
      </c>
      <c r="E13">
        <v>5048.970703125</v>
      </c>
      <c r="F13">
        <v>284.49478149414063</v>
      </c>
      <c r="G13">
        <v>901.75994873046875</v>
      </c>
      <c r="H13">
        <v>29928.19140625</v>
      </c>
      <c r="J13" s="2">
        <f t="shared" ref="J13:M13" si="7">(D13/D12)</f>
        <v>1.1068974669392446</v>
      </c>
      <c r="K13" s="2">
        <f t="shared" si="7"/>
        <v>0.44113248907907959</v>
      </c>
      <c r="L13" s="2">
        <f t="shared" si="7"/>
        <v>0.19322968110047453</v>
      </c>
      <c r="M13" s="2">
        <f t="shared" si="7"/>
        <v>0.7132195852229346</v>
      </c>
      <c r="N13" s="2">
        <f t="shared" ref="N13" si="8">H13/H12</f>
        <v>1.4358897615586048</v>
      </c>
      <c r="O13" s="2"/>
      <c r="P13">
        <f t="shared" ref="P13" si="9">J13/N13</f>
        <v>0.77087914168128668</v>
      </c>
      <c r="Q13">
        <f t="shared" ref="Q13" si="10">K13/N13</f>
        <v>0.3072189111511226</v>
      </c>
      <c r="R13">
        <f t="shared" ref="R13" si="11">L13/N13</f>
        <v>0.13457139000053242</v>
      </c>
      <c r="S13">
        <f t="shared" ref="S13" si="12">M13/N13</f>
        <v>0.49670915157773765</v>
      </c>
      <c r="T13" s="2"/>
      <c r="U13" s="2">
        <f>P13/P11</f>
        <v>1.288497317618871</v>
      </c>
      <c r="V13" s="2">
        <f t="shared" ref="V13:X13" si="13">Q13/Q11</f>
        <v>1.3775392065654344</v>
      </c>
      <c r="W13" s="2">
        <f t="shared" si="13"/>
        <v>1.2919609898588551</v>
      </c>
      <c r="X13" s="2">
        <f t="shared" si="13"/>
        <v>0.61091028176171169</v>
      </c>
      <c r="Y13" s="5">
        <f>AVERAGE(U8,U13)</f>
        <v>1.2426590423562769</v>
      </c>
      <c r="Z13" s="5">
        <f t="shared" ref="Z13:AB13" si="14">AVERAGE(V8,V13)</f>
        <v>1.2877477067467851</v>
      </c>
      <c r="AA13" s="5">
        <f t="shared" si="14"/>
        <v>1.4888124791779211</v>
      </c>
      <c r="AB13" s="5">
        <f t="shared" si="14"/>
        <v>0.88329082959382577</v>
      </c>
      <c r="AC13" s="6">
        <f>STDEVA(U8,U13)</f>
        <v>6.4825110552151871E-2</v>
      </c>
      <c r="AD13" s="6">
        <f t="shared" ref="AD13:AF13" si="15">STDEVA(V8,V13)</f>
        <v>0.12698435682935533</v>
      </c>
      <c r="AE13" s="6">
        <f t="shared" si="15"/>
        <v>0.27839004596836769</v>
      </c>
      <c r="AF13" s="6">
        <f t="shared" si="15"/>
        <v>0.3852042648707894</v>
      </c>
    </row>
    <row r="14" spans="1:32" x14ac:dyDescent="0.25">
      <c r="A14" t="s">
        <v>13</v>
      </c>
      <c r="B14" s="1">
        <v>41806</v>
      </c>
      <c r="C14">
        <v>3</v>
      </c>
      <c r="D14" s="2">
        <v>3128.840087890625</v>
      </c>
      <c r="E14">
        <v>14470.40234375</v>
      </c>
      <c r="F14">
        <v>1355.853759765625</v>
      </c>
      <c r="G14">
        <v>1557.3021240234375</v>
      </c>
      <c r="H14">
        <v>32501.40625</v>
      </c>
      <c r="Y14" s="3">
        <f>LOG(Y13,2)</f>
        <v>0.31343050767082253</v>
      </c>
      <c r="Z14" s="3">
        <f t="shared" ref="Z14:AB14" si="16">LOG(Z13,2)</f>
        <v>0.36484997087620114</v>
      </c>
      <c r="AA14" s="3">
        <f t="shared" si="16"/>
        <v>0.57416205318343128</v>
      </c>
      <c r="AB14" s="3">
        <f t="shared" si="16"/>
        <v>-0.17903956150894193</v>
      </c>
    </row>
    <row r="15" spans="1:32" x14ac:dyDescent="0.25">
      <c r="A15" t="s">
        <v>14</v>
      </c>
      <c r="B15" s="1">
        <v>41806</v>
      </c>
      <c r="C15">
        <v>3</v>
      </c>
      <c r="D15" s="2">
        <v>3045.937744140625</v>
      </c>
      <c r="E15">
        <v>9626.0283203125</v>
      </c>
      <c r="F15">
        <v>1128.74267578125</v>
      </c>
      <c r="G15">
        <v>1695.4024658203125</v>
      </c>
      <c r="H15">
        <v>22045.33984375</v>
      </c>
      <c r="Y15" s="3">
        <f>STDEVA(LOG(U8,2),LOG(U13,2))/10</f>
        <v>7.5294441104702681E-3</v>
      </c>
      <c r="Z15" s="3">
        <f t="shared" ref="Z15:AB15" si="17">STDEVA(LOG(V8,2),LOG(V13,2))/10</f>
        <v>1.4249489362956624E-2</v>
      </c>
      <c r="AA15" s="3">
        <f t="shared" si="17"/>
        <v>2.7135538046745671E-2</v>
      </c>
      <c r="AB15" s="3">
        <f t="shared" si="17"/>
        <v>6.5032525101023766E-2</v>
      </c>
    </row>
    <row r="16" spans="1:32" x14ac:dyDescent="0.25">
      <c r="A16" t="s">
        <v>15</v>
      </c>
      <c r="B16" s="1">
        <v>41806</v>
      </c>
      <c r="C16">
        <v>3</v>
      </c>
      <c r="D16" s="2">
        <v>2836.43505859375</v>
      </c>
      <c r="E16">
        <v>6191.33837890625</v>
      </c>
      <c r="F16">
        <v>400.96664428710938</v>
      </c>
      <c r="G16">
        <v>1240.4844970703125</v>
      </c>
      <c r="H16">
        <v>34711.6875</v>
      </c>
      <c r="J16" s="2">
        <f t="shared" ref="J16:M16" si="18">(D16/D15)</f>
        <v>0.93121898635325406</v>
      </c>
      <c r="K16" s="2">
        <f t="shared" si="18"/>
        <v>0.64318721832985981</v>
      </c>
      <c r="L16" s="2">
        <f t="shared" si="18"/>
        <v>0.3552329976445549</v>
      </c>
      <c r="M16" s="2">
        <f t="shared" si="18"/>
        <v>0.73167552960359172</v>
      </c>
      <c r="N16" s="2">
        <f t="shared" ref="N16" si="19">H16/H15</f>
        <v>1.5745589655693601</v>
      </c>
      <c r="O16" s="2"/>
      <c r="P16">
        <f t="shared" ref="P16" si="20">J16/N16</f>
        <v>0.59141575940696856</v>
      </c>
      <c r="Q16">
        <f t="shared" ref="Q16" si="21">K16/N16</f>
        <v>0.40848722238692625</v>
      </c>
      <c r="R16">
        <f t="shared" ref="R16" si="22">L16/N16</f>
        <v>0.22560793556315165</v>
      </c>
      <c r="S16">
        <f t="shared" ref="S16" si="23">M16/N16</f>
        <v>0.46468601405411197</v>
      </c>
      <c r="T16" s="2"/>
    </row>
    <row r="17" spans="1:32" x14ac:dyDescent="0.25">
      <c r="A17" t="s">
        <v>16</v>
      </c>
      <c r="B17" s="1">
        <v>41806</v>
      </c>
      <c r="C17">
        <v>3</v>
      </c>
      <c r="D17" s="2">
        <v>3156.857421875</v>
      </c>
      <c r="E17">
        <v>11147.8798828125</v>
      </c>
      <c r="F17">
        <v>1586.6649169921875</v>
      </c>
      <c r="G17">
        <v>1629.954833984375</v>
      </c>
      <c r="H17">
        <v>19597.51953125</v>
      </c>
      <c r="J17" s="2"/>
      <c r="K17" s="2"/>
      <c r="L17" s="2"/>
      <c r="M17" s="2"/>
      <c r="N17" s="2"/>
      <c r="O17" s="2"/>
      <c r="Q17" s="2"/>
    </row>
    <row r="18" spans="1:32" x14ac:dyDescent="0.25">
      <c r="A18" t="s">
        <v>17</v>
      </c>
      <c r="B18" s="1">
        <v>41806</v>
      </c>
      <c r="C18">
        <v>3</v>
      </c>
      <c r="D18" s="2">
        <v>3361.425048828125</v>
      </c>
      <c r="E18">
        <v>6536.10400390625</v>
      </c>
      <c r="F18">
        <v>476.0137939453125</v>
      </c>
      <c r="G18">
        <v>1429.8936767578125</v>
      </c>
      <c r="H18">
        <v>52388.8125</v>
      </c>
      <c r="J18" s="2">
        <f t="shared" ref="J18:M18" si="24">(D18/D17)</f>
        <v>1.0648010345781227</v>
      </c>
      <c r="K18" s="2">
        <f t="shared" si="24"/>
        <v>0.58630915228853864</v>
      </c>
      <c r="L18" s="2">
        <f t="shared" si="24"/>
        <v>0.30000902449376859</v>
      </c>
      <c r="M18" s="2">
        <f t="shared" si="24"/>
        <v>0.87725969268883419</v>
      </c>
      <c r="N18" s="2">
        <f t="shared" ref="N18" si="25">H18/H17</f>
        <v>2.6732369071739588</v>
      </c>
      <c r="O18" s="2"/>
      <c r="P18">
        <f t="shared" ref="P18" si="26">J18/N18</f>
        <v>0.39831899362177692</v>
      </c>
      <c r="Q18">
        <f t="shared" ref="Q18" si="27">K18/N18</f>
        <v>0.21932554900581619</v>
      </c>
      <c r="R18">
        <f t="shared" ref="R18" si="28">L18/N18</f>
        <v>0.11222687509986774</v>
      </c>
      <c r="S18">
        <f t="shared" ref="S18" si="29">M18/N18</f>
        <v>0.32816384149665162</v>
      </c>
      <c r="T18" s="2"/>
      <c r="U18" s="2">
        <f t="shared" ref="U18:X18" si="30">P18/P16</f>
        <v>0.67350081103889436</v>
      </c>
      <c r="V18" s="2">
        <f t="shared" si="30"/>
        <v>0.53692144328095337</v>
      </c>
      <c r="W18" s="2">
        <f t="shared" si="30"/>
        <v>0.49744205504000749</v>
      </c>
      <c r="X18" s="2">
        <f t="shared" si="30"/>
        <v>0.70620554863189289</v>
      </c>
    </row>
    <row r="19" spans="1:32" x14ac:dyDescent="0.25">
      <c r="A19" t="s">
        <v>18</v>
      </c>
      <c r="B19" s="1">
        <v>41806</v>
      </c>
      <c r="C19">
        <v>3</v>
      </c>
      <c r="D19" s="2">
        <v>5388.42822265625</v>
      </c>
      <c r="E19">
        <v>17748.796875</v>
      </c>
      <c r="F19">
        <v>1932.767578125</v>
      </c>
      <c r="G19">
        <v>1922.24365234375</v>
      </c>
      <c r="H19">
        <v>29850.57421875</v>
      </c>
    </row>
    <row r="20" spans="1:32" x14ac:dyDescent="0.25">
      <c r="A20" t="s">
        <v>19</v>
      </c>
      <c r="B20" s="1">
        <v>41806</v>
      </c>
      <c r="C20">
        <v>3</v>
      </c>
      <c r="D20" s="2">
        <v>2452.143310546875</v>
      </c>
      <c r="E20">
        <v>7569.6279296875</v>
      </c>
      <c r="F20">
        <v>1109.6993408203125</v>
      </c>
      <c r="G20">
        <v>1088.9561767578125</v>
      </c>
      <c r="H20">
        <v>20177.748046875</v>
      </c>
    </row>
    <row r="21" spans="1:32" x14ac:dyDescent="0.25">
      <c r="A21" t="s">
        <v>20</v>
      </c>
      <c r="B21" s="1">
        <v>41806</v>
      </c>
      <c r="C21">
        <v>3</v>
      </c>
      <c r="D21" s="2">
        <v>1730.81201171875</v>
      </c>
      <c r="E21">
        <v>3222.6533203125</v>
      </c>
      <c r="F21">
        <v>219.08512878417969</v>
      </c>
      <c r="G21">
        <v>523.9715576171875</v>
      </c>
      <c r="H21">
        <v>38830.92578125</v>
      </c>
      <c r="J21" s="2">
        <f t="shared" ref="J21:M21" si="31">(D21/D20)</f>
        <v>0.70583640208726039</v>
      </c>
      <c r="K21" s="2">
        <f t="shared" si="31"/>
        <v>0.42573470588607149</v>
      </c>
      <c r="L21" s="2">
        <f t="shared" si="31"/>
        <v>0.19742746591362978</v>
      </c>
      <c r="M21" s="2">
        <f t="shared" si="31"/>
        <v>0.4811686354332701</v>
      </c>
      <c r="N21" s="2">
        <f t="shared" ref="N21" si="32">H21/H20</f>
        <v>1.9244429899234412</v>
      </c>
      <c r="O21" s="2"/>
      <c r="P21">
        <f t="shared" ref="P21" si="33">J21/N21</f>
        <v>0.36677438915212562</v>
      </c>
      <c r="Q21">
        <f t="shared" ref="Q21" si="34">K21/N21</f>
        <v>0.22122489890075059</v>
      </c>
      <c r="R21">
        <f t="shared" ref="R21" si="35">L21/N21</f>
        <v>0.10258940740119503</v>
      </c>
      <c r="S21">
        <f t="shared" ref="S21" si="36">M21/N21</f>
        <v>0.25003008036752083</v>
      </c>
    </row>
    <row r="22" spans="1:32" x14ac:dyDescent="0.25">
      <c r="A22" t="s">
        <v>21</v>
      </c>
      <c r="B22" s="1">
        <v>41806</v>
      </c>
      <c r="C22">
        <v>3</v>
      </c>
      <c r="D22" s="2">
        <v>3497.12890625</v>
      </c>
      <c r="E22">
        <v>11063.2822265625</v>
      </c>
      <c r="F22">
        <v>1520.7020263671875</v>
      </c>
      <c r="G22">
        <v>1422.57373046875</v>
      </c>
      <c r="H22">
        <v>20598.025390625</v>
      </c>
      <c r="J22" s="2"/>
      <c r="K22" s="2"/>
      <c r="L22" s="2"/>
      <c r="M22" s="2"/>
      <c r="N22" s="2"/>
      <c r="O22" s="2"/>
      <c r="Q22" s="2"/>
    </row>
    <row r="23" spans="1:32" x14ac:dyDescent="0.25">
      <c r="A23" t="s">
        <v>22</v>
      </c>
      <c r="B23" s="1">
        <v>41806</v>
      </c>
      <c r="C23">
        <v>3</v>
      </c>
      <c r="D23" s="2">
        <v>4614.3017578125</v>
      </c>
      <c r="E23">
        <v>9499.859375</v>
      </c>
      <c r="F23">
        <v>602.40802001953125</v>
      </c>
      <c r="G23">
        <v>1174.1141357421875</v>
      </c>
      <c r="H23" s="4">
        <v>25000</v>
      </c>
      <c r="J23" s="2">
        <f t="shared" ref="J23:M23" si="37">(D23/D22)</f>
        <v>1.3194542956554762</v>
      </c>
      <c r="K23" s="2">
        <f t="shared" si="37"/>
        <v>0.85868363298110717</v>
      </c>
      <c r="L23" s="2">
        <f t="shared" si="37"/>
        <v>0.39613810567388191</v>
      </c>
      <c r="M23" s="2">
        <f t="shared" si="37"/>
        <v>0.82534501417744233</v>
      </c>
      <c r="N23" s="2">
        <f t="shared" ref="N23" si="38">H23/H22</f>
        <v>1.2137085728313801</v>
      </c>
      <c r="O23" s="2"/>
      <c r="P23">
        <f t="shared" ref="P23" si="39">J23/N23</f>
        <v>1.0871261233472289</v>
      </c>
      <c r="Q23">
        <f t="shared" ref="Q23" si="40">K23/N23</f>
        <v>0.70748749098635855</v>
      </c>
      <c r="R23">
        <f t="shared" ref="R23" si="41">L23/N23</f>
        <v>0.32638651035458838</v>
      </c>
      <c r="S23">
        <f t="shared" ref="S23" si="42">M23/N23</f>
        <v>0.68001910232210827</v>
      </c>
      <c r="T23" s="2"/>
      <c r="U23" s="2">
        <f t="shared" ref="U23:X23" si="43">P23/P21</f>
        <v>2.9640186324359896</v>
      </c>
      <c r="V23" s="2">
        <f t="shared" si="43"/>
        <v>3.1980463975881972</v>
      </c>
      <c r="W23" s="2">
        <f t="shared" si="43"/>
        <v>3.1814835334626022</v>
      </c>
      <c r="X23" s="2">
        <f t="shared" si="43"/>
        <v>2.7197491650706338</v>
      </c>
      <c r="Y23" s="5">
        <f t="shared" ref="Y23:AB23" si="44">AVERAGE(U18,U23)</f>
        <v>1.818759721737442</v>
      </c>
      <c r="Z23" s="5">
        <f t="shared" si="44"/>
        <v>1.8674839204345752</v>
      </c>
      <c r="AA23" s="5">
        <f t="shared" si="44"/>
        <v>1.8394627942513049</v>
      </c>
      <c r="AB23" s="5">
        <f t="shared" si="44"/>
        <v>1.7129773568512634</v>
      </c>
      <c r="AC23" s="6">
        <f t="shared" ref="AC23" si="45">STDEVA(U18,U23)</f>
        <v>1.6196406839385233</v>
      </c>
      <c r="AD23" s="6">
        <f t="shared" ref="AD23" si="46">STDEVA(V18,V23)</f>
        <v>1.8816995007753938</v>
      </c>
      <c r="AE23" s="6">
        <f t="shared" ref="AE23" si="47">STDEVA(W18,W23)</f>
        <v>1.8979039303785832</v>
      </c>
      <c r="AF23" s="6">
        <f t="shared" ref="AF23" si="48">STDEVA(X18,X23)</f>
        <v>1.4237903453987184</v>
      </c>
    </row>
    <row r="24" spans="1:32" x14ac:dyDescent="0.25">
      <c r="A24" t="s">
        <v>13</v>
      </c>
      <c r="B24" s="1">
        <v>41807</v>
      </c>
      <c r="C24">
        <v>0.3</v>
      </c>
      <c r="D24" s="2">
        <v>4631.84716796875</v>
      </c>
      <c r="E24">
        <v>14066.859375</v>
      </c>
      <c r="F24">
        <v>1111.164794921875</v>
      </c>
      <c r="G24">
        <v>1194.36962890625</v>
      </c>
      <c r="H24">
        <v>28204.267578125</v>
      </c>
      <c r="Y24" s="3">
        <f>LOG(Y23,2)</f>
        <v>0.86295495961674917</v>
      </c>
      <c r="Z24" s="3">
        <f t="shared" ref="Z24:AB24" si="49">LOG(Z23,2)</f>
        <v>0.90109582105511865</v>
      </c>
      <c r="AA24" s="3">
        <f t="shared" si="49"/>
        <v>0.87928449604887415</v>
      </c>
      <c r="AB24" s="3">
        <f t="shared" si="49"/>
        <v>0.77650608115086805</v>
      </c>
    </row>
    <row r="25" spans="1:32" x14ac:dyDescent="0.25">
      <c r="A25" t="s">
        <v>14</v>
      </c>
      <c r="B25" s="1">
        <v>41807</v>
      </c>
      <c r="C25">
        <v>0.3</v>
      </c>
      <c r="D25" s="2">
        <v>2298.276611328125</v>
      </c>
      <c r="E25">
        <v>6995.98095703125</v>
      </c>
      <c r="F25">
        <v>678.6392822265625</v>
      </c>
      <c r="G25">
        <v>770.82305908203125</v>
      </c>
      <c r="H25">
        <v>16269.44921875</v>
      </c>
      <c r="Y25" s="3">
        <f>STDEVA(LOG(U18,2),LOG(U23,2))/10</f>
        <v>0.15116549476805188</v>
      </c>
      <c r="Z25" s="3">
        <f t="shared" ref="Z25:AB25" si="50">STDEVA(LOG(V18,2),LOG(V23,2))/10</f>
        <v>0.1820381312618608</v>
      </c>
      <c r="AA25" s="3">
        <f t="shared" si="50"/>
        <v>0.18929950460239367</v>
      </c>
      <c r="AB25" s="3">
        <f t="shared" si="50"/>
        <v>0.13755443959413144</v>
      </c>
    </row>
    <row r="26" spans="1:32" x14ac:dyDescent="0.25">
      <c r="A26" t="s">
        <v>15</v>
      </c>
      <c r="B26" s="1">
        <v>41807</v>
      </c>
      <c r="C26">
        <v>0.3</v>
      </c>
      <c r="D26" s="2">
        <v>1705.5712890625</v>
      </c>
      <c r="E26">
        <v>5055.13671875</v>
      </c>
      <c r="F26">
        <v>383.52590942382813</v>
      </c>
      <c r="G26">
        <v>1161.696044921875</v>
      </c>
      <c r="H26">
        <v>28910.904296875</v>
      </c>
      <c r="J26" s="2">
        <f t="shared" ref="J26:M26" si="51">(D26/D25)</f>
        <v>0.74210879606736579</v>
      </c>
      <c r="K26" s="2">
        <f t="shared" si="51"/>
        <v>0.72257725539824103</v>
      </c>
      <c r="L26" s="2">
        <f t="shared" si="51"/>
        <v>0.56513956599374793</v>
      </c>
      <c r="M26" s="2">
        <f t="shared" si="51"/>
        <v>1.5070852269330552</v>
      </c>
      <c r="N26" s="2">
        <f t="shared" ref="N26" si="52">H26/H25</f>
        <v>1.7770057183961792</v>
      </c>
      <c r="O26" s="2"/>
      <c r="P26">
        <f t="shared" ref="P26" si="53">J26/N26</f>
        <v>0.41761756216358692</v>
      </c>
      <c r="Q26">
        <f t="shared" ref="Q26" si="54">K26/N26</f>
        <v>0.40662629721326771</v>
      </c>
      <c r="R26">
        <f t="shared" ref="R26" si="55">L26/N26</f>
        <v>0.31802912063997729</v>
      </c>
      <c r="S26">
        <f t="shared" ref="S26" si="56">M26/N26</f>
        <v>0.84810375753504141</v>
      </c>
      <c r="T26" s="2"/>
    </row>
    <row r="27" spans="1:32" x14ac:dyDescent="0.25">
      <c r="A27" t="s">
        <v>16</v>
      </c>
      <c r="B27" s="1">
        <v>41807</v>
      </c>
      <c r="C27">
        <v>0.3</v>
      </c>
      <c r="D27" s="2">
        <v>1546.0001220703125</v>
      </c>
      <c r="E27">
        <v>7972.14501953125</v>
      </c>
      <c r="F27">
        <v>1009.5026245117188</v>
      </c>
      <c r="G27">
        <v>1092.554443359375</v>
      </c>
      <c r="H27">
        <v>20462.19921875</v>
      </c>
      <c r="J27" s="2"/>
      <c r="K27" s="2"/>
      <c r="L27" s="2"/>
      <c r="M27" s="2"/>
      <c r="N27" s="2"/>
      <c r="O27" s="2"/>
      <c r="Q27" s="2"/>
    </row>
    <row r="28" spans="1:32" x14ac:dyDescent="0.25">
      <c r="A28" t="s">
        <v>17</v>
      </c>
      <c r="B28" s="1">
        <v>41807</v>
      </c>
      <c r="C28">
        <v>0.3</v>
      </c>
      <c r="D28" s="2">
        <v>4601.70068359375</v>
      </c>
      <c r="E28">
        <v>13499.3369140625</v>
      </c>
      <c r="F28">
        <v>1095.7127685546875</v>
      </c>
      <c r="G28">
        <v>7413.04833984375</v>
      </c>
      <c r="H28">
        <v>25672.1015625</v>
      </c>
      <c r="J28" s="2">
        <f t="shared" ref="J28:M28" si="57">(D28/D27)</f>
        <v>2.9765202588932675</v>
      </c>
      <c r="K28" s="2">
        <f t="shared" si="57"/>
        <v>1.6933130143756769</v>
      </c>
      <c r="L28" s="2">
        <f t="shared" si="57"/>
        <v>1.0853986329006993</v>
      </c>
      <c r="M28" s="2">
        <f t="shared" si="57"/>
        <v>6.7850608131254182</v>
      </c>
      <c r="N28" s="2">
        <f t="shared" ref="N28" si="58">H28/H27</f>
        <v>1.254611065411583</v>
      </c>
      <c r="O28" s="2"/>
      <c r="P28">
        <f t="shared" ref="P28" si="59">J28/N28</f>
        <v>2.3724645357856793</v>
      </c>
      <c r="Q28">
        <f t="shared" ref="Q28" si="60">K28/N28</f>
        <v>1.3496716720095046</v>
      </c>
      <c r="R28">
        <f t="shared" ref="R28" si="61">L28/N28</f>
        <v>0.86512757843772681</v>
      </c>
      <c r="S28">
        <f t="shared" ref="S28" si="62">M28/N28</f>
        <v>5.4080989720105306</v>
      </c>
      <c r="T28" s="2"/>
      <c r="U28" s="2">
        <f t="shared" ref="U28:X28" si="63">P28/P26</f>
        <v>5.6809501101784372</v>
      </c>
      <c r="V28" s="2">
        <f t="shared" si="63"/>
        <v>3.319194260821817</v>
      </c>
      <c r="W28" s="2">
        <f t="shared" si="63"/>
        <v>2.7202778685700566</v>
      </c>
      <c r="X28" s="2">
        <f t="shared" si="63"/>
        <v>6.3766949786059426</v>
      </c>
    </row>
    <row r="29" spans="1:32" x14ac:dyDescent="0.25">
      <c r="A29" t="s">
        <v>18</v>
      </c>
      <c r="B29" s="1">
        <v>41807</v>
      </c>
      <c r="C29">
        <v>0.3</v>
      </c>
      <c r="D29" s="2">
        <v>5336.27197265625</v>
      </c>
      <c r="E29">
        <v>18231.21875</v>
      </c>
      <c r="F29">
        <v>1643.026123046875</v>
      </c>
      <c r="G29">
        <v>2102.49609375</v>
      </c>
      <c r="H29">
        <v>10380.5732421875</v>
      </c>
    </row>
    <row r="30" spans="1:32" x14ac:dyDescent="0.25">
      <c r="A30" t="s">
        <v>19</v>
      </c>
      <c r="B30" s="1">
        <v>41807</v>
      </c>
      <c r="C30">
        <v>0.3</v>
      </c>
      <c r="D30" s="2">
        <v>3337.37060546875</v>
      </c>
      <c r="E30">
        <v>10620.6083984375</v>
      </c>
      <c r="F30">
        <v>1078.697265625</v>
      </c>
      <c r="G30">
        <v>932.792236328125</v>
      </c>
      <c r="H30">
        <v>13960.9052734375</v>
      </c>
    </row>
    <row r="31" spans="1:32" x14ac:dyDescent="0.25">
      <c r="A31" t="s">
        <v>20</v>
      </c>
      <c r="B31" s="1">
        <v>41807</v>
      </c>
      <c r="C31">
        <v>0.3</v>
      </c>
      <c r="D31" s="2">
        <v>4645.177734375</v>
      </c>
      <c r="E31">
        <v>6246.10693359375</v>
      </c>
      <c r="F31">
        <v>490.25405883789063</v>
      </c>
      <c r="G31">
        <v>1587.7239990234375</v>
      </c>
      <c r="H31">
        <v>39376.2265625</v>
      </c>
      <c r="J31" s="2">
        <f t="shared" ref="J31:M31" si="64">(D31/D30)</f>
        <v>1.3918675159310221</v>
      </c>
      <c r="K31" s="2">
        <f t="shared" si="64"/>
        <v>0.5881119705451785</v>
      </c>
      <c r="L31" s="2">
        <f t="shared" si="64"/>
        <v>0.45448716193216282</v>
      </c>
      <c r="M31" s="2">
        <f t="shared" si="64"/>
        <v>1.7021196545046389</v>
      </c>
      <c r="N31" s="2">
        <f t="shared" ref="N31" si="65">H31/H30</f>
        <v>2.8204637014061378</v>
      </c>
      <c r="O31" s="2"/>
      <c r="P31">
        <f t="shared" ref="P31" si="66">J31/N31</f>
        <v>0.49348889519021594</v>
      </c>
      <c r="Q31">
        <f t="shared" ref="Q31" si="67">K31/N31</f>
        <v>0.20851605721852623</v>
      </c>
      <c r="R31">
        <f t="shared" ref="R31" si="68">L31/N31</f>
        <v>0.16113916364375791</v>
      </c>
      <c r="S31">
        <f t="shared" ref="S31" si="69">M31/N31</f>
        <v>0.60348929633664483</v>
      </c>
    </row>
    <row r="32" spans="1:32" x14ac:dyDescent="0.25">
      <c r="A32" t="s">
        <v>21</v>
      </c>
      <c r="B32" s="1">
        <v>41807</v>
      </c>
      <c r="C32">
        <v>0.3</v>
      </c>
      <c r="D32" s="2">
        <v>2730.717041015625</v>
      </c>
      <c r="E32">
        <v>7312.5966796875</v>
      </c>
      <c r="F32">
        <v>1064.1072998046875</v>
      </c>
      <c r="G32">
        <v>884.35345458984375</v>
      </c>
      <c r="H32">
        <v>14714.2392578125</v>
      </c>
      <c r="J32" s="2"/>
      <c r="K32" s="2"/>
      <c r="L32" s="2"/>
      <c r="M32" s="2"/>
      <c r="N32" s="2"/>
      <c r="O32" s="2"/>
      <c r="Q32" s="2"/>
    </row>
    <row r="33" spans="1:32" x14ac:dyDescent="0.25">
      <c r="A33" t="s">
        <v>22</v>
      </c>
      <c r="B33" s="1">
        <v>41807</v>
      </c>
      <c r="C33">
        <v>0.3</v>
      </c>
      <c r="D33" s="2">
        <v>2646.845703125</v>
      </c>
      <c r="E33">
        <v>4622.1416015625</v>
      </c>
      <c r="F33">
        <v>215.64152526855469</v>
      </c>
      <c r="G33">
        <v>734.24853515625</v>
      </c>
      <c r="H33">
        <v>39055.48046875</v>
      </c>
      <c r="J33" s="2">
        <f t="shared" ref="J33:M33" si="70">(D33/D32)</f>
        <v>0.96928596532307465</v>
      </c>
      <c r="K33" s="2">
        <f t="shared" si="70"/>
        <v>0.63207938356584226</v>
      </c>
      <c r="L33" s="2">
        <f t="shared" si="70"/>
        <v>0.20265017006098426</v>
      </c>
      <c r="M33" s="2">
        <f t="shared" si="70"/>
        <v>0.83026592065136307</v>
      </c>
      <c r="N33" s="2">
        <f t="shared" ref="N33" si="71">H33/H32</f>
        <v>2.6542643343259189</v>
      </c>
      <c r="O33" s="2"/>
      <c r="P33">
        <f t="shared" ref="P33" si="72">J33/N33</f>
        <v>0.36518064639904679</v>
      </c>
      <c r="Q33">
        <f t="shared" ref="Q33" si="73">K33/N33</f>
        <v>0.23813731563641197</v>
      </c>
      <c r="R33">
        <f t="shared" ref="R33" si="74">L33/N33</f>
        <v>7.6348902948450925E-2</v>
      </c>
      <c r="S33">
        <f t="shared" ref="S33" si="75">M33/N33</f>
        <v>0.31280453491917137</v>
      </c>
      <c r="T33" s="2"/>
      <c r="U33" s="2">
        <f t="shared" ref="U33:X33" si="76">P33/P31</f>
        <v>0.73999769793864856</v>
      </c>
      <c r="V33" s="2">
        <f t="shared" si="76"/>
        <v>1.1420574454217809</v>
      </c>
      <c r="W33" s="2">
        <f t="shared" si="76"/>
        <v>0.47380724351555531</v>
      </c>
      <c r="X33" s="2">
        <f t="shared" si="76"/>
        <v>0.51832656654887777</v>
      </c>
      <c r="Y33" s="5">
        <f t="shared" ref="Y33:AB33" si="77">AVERAGE(U28,U33)</f>
        <v>3.210473904058543</v>
      </c>
      <c r="Z33" s="5">
        <f t="shared" si="77"/>
        <v>2.2306258531217988</v>
      </c>
      <c r="AA33" s="5">
        <f t="shared" si="77"/>
        <v>1.5970425560428059</v>
      </c>
      <c r="AB33" s="5">
        <f t="shared" si="77"/>
        <v>3.4475107725774103</v>
      </c>
      <c r="AC33" s="6">
        <f t="shared" ref="AC33" si="78">STDEVA(U28,U33)</f>
        <v>3.4937809562147835</v>
      </c>
      <c r="AD33" s="6">
        <f t="shared" ref="AD33" si="79">STDEVA(V28,V33)</f>
        <v>1.5394682057402502</v>
      </c>
      <c r="AE33" s="6">
        <f t="shared" ref="AE33" si="80">STDEVA(W28,W33)</f>
        <v>1.58849461271242</v>
      </c>
      <c r="AF33" s="6">
        <f t="shared" ref="AF33" si="81">STDEVA(X28,X33)</f>
        <v>4.1424920308546165</v>
      </c>
    </row>
    <row r="34" spans="1:32" x14ac:dyDescent="0.25">
      <c r="A34" t="s">
        <v>13</v>
      </c>
      <c r="B34" s="1">
        <v>41808</v>
      </c>
      <c r="C34">
        <v>0.1</v>
      </c>
      <c r="D34" s="2">
        <v>5057.19873046875</v>
      </c>
      <c r="E34">
        <v>10549.4287109375</v>
      </c>
      <c r="F34">
        <v>1066.8033447265625</v>
      </c>
      <c r="G34">
        <v>1249.2655029296875</v>
      </c>
      <c r="H34">
        <v>32372.50390625</v>
      </c>
      <c r="Y34" s="3">
        <f>LOG(Y33,2)</f>
        <v>1.6827862719804718</v>
      </c>
      <c r="Z34" s="3">
        <f t="shared" ref="Z34:AB34" si="82">LOG(Z33,2)</f>
        <v>1.1574485480453727</v>
      </c>
      <c r="AA34" s="3">
        <f t="shared" si="82"/>
        <v>0.67540275643976166</v>
      </c>
      <c r="AB34" s="3">
        <f t="shared" si="82"/>
        <v>1.7855550597942884</v>
      </c>
    </row>
    <row r="35" spans="1:32" x14ac:dyDescent="0.25">
      <c r="A35" t="s">
        <v>14</v>
      </c>
      <c r="B35" s="1">
        <v>41808</v>
      </c>
      <c r="C35">
        <v>0.1</v>
      </c>
      <c r="D35" s="2">
        <v>4428.95849609375</v>
      </c>
      <c r="E35">
        <v>7334.66845703125</v>
      </c>
      <c r="F35">
        <v>1066.8658447265625</v>
      </c>
      <c r="G35">
        <v>1390.9554443359375</v>
      </c>
      <c r="H35">
        <v>15692.0390625</v>
      </c>
      <c r="Y35" s="3">
        <f>STDEVA(LOG(U28,2),LOG(U33,2))/10</f>
        <v>0.20792754530287891</v>
      </c>
      <c r="Z35" s="3">
        <f t="shared" ref="Z35:AB35" si="83">STDEVA(LOG(V28,2),LOG(V33,2))/10</f>
        <v>0.10883772357509432</v>
      </c>
      <c r="AA35" s="3">
        <f t="shared" si="83"/>
        <v>0.17828862157818079</v>
      </c>
      <c r="AB35" s="3">
        <f t="shared" si="83"/>
        <v>0.2560345710399321</v>
      </c>
    </row>
    <row r="36" spans="1:32" x14ac:dyDescent="0.25">
      <c r="A36" t="s">
        <v>15</v>
      </c>
      <c r="B36" s="1">
        <v>41808</v>
      </c>
      <c r="C36">
        <v>0.1</v>
      </c>
      <c r="D36" s="2">
        <v>2661.78662109375</v>
      </c>
      <c r="E36">
        <v>4756.68505859375</v>
      </c>
      <c r="F36">
        <v>518.5980224609375</v>
      </c>
      <c r="G36">
        <v>1627.3052978515625</v>
      </c>
      <c r="H36" s="3">
        <v>35000</v>
      </c>
      <c r="J36" s="2">
        <f t="shared" ref="J36:M36" si="84">(D36/D35)</f>
        <v>0.60099606339535372</v>
      </c>
      <c r="K36" s="2">
        <f t="shared" si="84"/>
        <v>0.6485208004233427</v>
      </c>
      <c r="L36" s="2">
        <f t="shared" si="84"/>
        <v>0.48609487783710431</v>
      </c>
      <c r="M36" s="2">
        <f t="shared" si="84"/>
        <v>1.1699190685640271</v>
      </c>
      <c r="N36" s="2">
        <f t="shared" ref="N36" si="85">H36/H35</f>
        <v>2.2304303386320989</v>
      </c>
      <c r="O36" s="2"/>
      <c r="P36">
        <f t="shared" ref="P36" si="86">J36/N36</f>
        <v>0.26945296294881765</v>
      </c>
      <c r="Q36">
        <f t="shared" ref="Q36" si="87">K36/N36</f>
        <v>0.29076039237391027</v>
      </c>
      <c r="R36">
        <f t="shared" ref="R36" si="88">L36/N36</f>
        <v>0.21793770888860017</v>
      </c>
      <c r="S36">
        <f t="shared" ref="S36" si="89">M36/N36</f>
        <v>0.52452616353915227</v>
      </c>
      <c r="T36" s="2"/>
    </row>
    <row r="37" spans="1:32" x14ac:dyDescent="0.25">
      <c r="A37" t="s">
        <v>16</v>
      </c>
      <c r="B37" s="1">
        <v>41808</v>
      </c>
      <c r="C37">
        <v>0.1</v>
      </c>
      <c r="D37" s="2">
        <v>5124.60498046875</v>
      </c>
      <c r="E37">
        <v>11132.037109375</v>
      </c>
      <c r="F37">
        <v>1428.632568359375</v>
      </c>
      <c r="G37">
        <v>1666.606201171875</v>
      </c>
      <c r="H37">
        <v>13740.4482421875</v>
      </c>
      <c r="J37" s="2"/>
      <c r="K37" s="2"/>
      <c r="L37" s="2"/>
      <c r="M37" s="2"/>
      <c r="N37" s="2"/>
      <c r="O37" s="2"/>
      <c r="Q37" s="2"/>
    </row>
    <row r="38" spans="1:32" x14ac:dyDescent="0.25">
      <c r="A38" t="s">
        <v>17</v>
      </c>
      <c r="B38" s="1">
        <v>41808</v>
      </c>
      <c r="C38">
        <v>0.1</v>
      </c>
      <c r="D38" s="2">
        <v>4435.25146484375</v>
      </c>
      <c r="E38">
        <v>5953.18115234375</v>
      </c>
      <c r="F38">
        <v>332.09457397460938</v>
      </c>
      <c r="G38">
        <v>1589.1839599609375</v>
      </c>
      <c r="H38">
        <v>37327.79296875</v>
      </c>
      <c r="J38" s="2">
        <f t="shared" ref="J38:M38" si="90">(D38/D37)</f>
        <v>0.86548162868117406</v>
      </c>
      <c r="K38" s="2">
        <f t="shared" si="90"/>
        <v>0.53477913286241163</v>
      </c>
      <c r="L38" s="2">
        <f t="shared" si="90"/>
        <v>0.23245625315400931</v>
      </c>
      <c r="M38" s="2">
        <f t="shared" si="90"/>
        <v>0.95354496991760984</v>
      </c>
      <c r="N38" s="2">
        <f t="shared" ref="N38" si="91">H38/H37</f>
        <v>2.716635753857136</v>
      </c>
      <c r="O38" s="2"/>
      <c r="P38">
        <f t="shared" ref="P38" si="92">J38/N38</f>
        <v>0.31858581977813744</v>
      </c>
      <c r="Q38">
        <f t="shared" ref="Q38" si="93">K38/N38</f>
        <v>0.19685345453586153</v>
      </c>
      <c r="R38">
        <f t="shared" ref="R38" si="94">L38/N38</f>
        <v>8.5567692622746008E-2</v>
      </c>
      <c r="S38">
        <f t="shared" ref="S38" si="95">M38/N38</f>
        <v>0.35100214247116007</v>
      </c>
      <c r="T38" s="2"/>
      <c r="U38" s="2">
        <f t="shared" ref="U38:X38" si="96">P38/P36</f>
        <v>1.1823429822096725</v>
      </c>
      <c r="V38" s="2">
        <f t="shared" si="96"/>
        <v>0.67702981457912303</v>
      </c>
      <c r="W38" s="2">
        <f t="shared" si="96"/>
        <v>0.39262453964074806</v>
      </c>
      <c r="X38" s="2">
        <f t="shared" si="96"/>
        <v>0.66917947448575688</v>
      </c>
    </row>
    <row r="39" spans="1:32" x14ac:dyDescent="0.25">
      <c r="A39" t="s">
        <v>18</v>
      </c>
      <c r="B39" s="1">
        <v>41808</v>
      </c>
      <c r="C39">
        <v>0.1</v>
      </c>
      <c r="D39" s="2">
        <v>12496.576171875</v>
      </c>
      <c r="E39">
        <v>16814.982421875</v>
      </c>
      <c r="F39">
        <v>1502.0299072265625</v>
      </c>
      <c r="G39">
        <v>2337.569091796875</v>
      </c>
      <c r="H39">
        <v>26473.39453125</v>
      </c>
    </row>
    <row r="40" spans="1:32" x14ac:dyDescent="0.25">
      <c r="A40" t="s">
        <v>19</v>
      </c>
      <c r="B40" s="1">
        <v>41808</v>
      </c>
      <c r="C40">
        <v>0.1</v>
      </c>
      <c r="D40" s="2">
        <v>2953.22705078125</v>
      </c>
      <c r="E40">
        <v>6499.86962890625</v>
      </c>
      <c r="F40">
        <v>956.44842529296875</v>
      </c>
      <c r="G40">
        <v>901.4622802734375</v>
      </c>
      <c r="H40">
        <v>18552.390625</v>
      </c>
    </row>
    <row r="41" spans="1:32" x14ac:dyDescent="0.25">
      <c r="A41" t="s">
        <v>20</v>
      </c>
      <c r="B41" s="1">
        <v>41808</v>
      </c>
      <c r="C41">
        <v>0.1</v>
      </c>
      <c r="D41" s="2">
        <v>2454.232177734375</v>
      </c>
      <c r="E41">
        <v>2628.6884765625</v>
      </c>
      <c r="F41">
        <v>270.77609252929688</v>
      </c>
      <c r="G41">
        <v>1014.6171264648438</v>
      </c>
      <c r="H41">
        <v>42435.34375</v>
      </c>
      <c r="J41" s="2">
        <f t="shared" ref="J41:M41" si="97">(D41/D40)</f>
        <v>0.83103403007402687</v>
      </c>
      <c r="K41" s="2">
        <f t="shared" si="97"/>
        <v>0.40442172330229281</v>
      </c>
      <c r="L41" s="2">
        <f t="shared" si="97"/>
        <v>0.28310579574257305</v>
      </c>
      <c r="M41" s="2">
        <f t="shared" si="97"/>
        <v>1.1255236615747066</v>
      </c>
      <c r="N41" s="2">
        <f t="shared" ref="N41" si="98">H41/H40</f>
        <v>2.2873248309474943</v>
      </c>
      <c r="O41" s="2"/>
      <c r="P41">
        <f t="shared" ref="P41" si="99">J41/N41</f>
        <v>0.36332138698891403</v>
      </c>
      <c r="Q41">
        <f t="shared" ref="Q41" si="100">K41/N41</f>
        <v>0.17680992128029599</v>
      </c>
      <c r="R41">
        <f t="shared" ref="R41" si="101">L41/N41</f>
        <v>0.12377157451016706</v>
      </c>
      <c r="S41">
        <f t="shared" ref="S41" si="102">M41/N41</f>
        <v>0.4920698828370928</v>
      </c>
    </row>
    <row r="42" spans="1:32" x14ac:dyDescent="0.25">
      <c r="A42" t="s">
        <v>21</v>
      </c>
      <c r="B42" s="1">
        <v>41808</v>
      </c>
      <c r="C42">
        <v>0.1</v>
      </c>
      <c r="D42" s="2">
        <v>6029.4931640625</v>
      </c>
      <c r="E42">
        <v>10481.3740234375</v>
      </c>
      <c r="F42">
        <v>1486.828857421875</v>
      </c>
      <c r="G42">
        <v>1407.915771484375</v>
      </c>
      <c r="H42">
        <v>16934.984375</v>
      </c>
      <c r="J42" s="2"/>
      <c r="K42" s="2"/>
      <c r="L42" s="2"/>
      <c r="M42" s="2"/>
      <c r="N42" s="2"/>
      <c r="O42" s="2"/>
      <c r="Q42" s="2"/>
    </row>
    <row r="43" spans="1:32" x14ac:dyDescent="0.25">
      <c r="A43" t="s">
        <v>22</v>
      </c>
      <c r="B43" s="1">
        <v>41808</v>
      </c>
      <c r="C43">
        <v>0.1</v>
      </c>
      <c r="D43" s="2">
        <v>3920.909423828125</v>
      </c>
      <c r="E43">
        <v>5068.51318359375</v>
      </c>
      <c r="F43">
        <v>298.8330078125</v>
      </c>
      <c r="G43">
        <v>1008.2131958007813</v>
      </c>
      <c r="H43">
        <v>37534.6171875</v>
      </c>
      <c r="J43" s="2">
        <f t="shared" ref="J43:M43" si="103">(D43/D42)</f>
        <v>0.65028839359133273</v>
      </c>
      <c r="K43" s="2">
        <f t="shared" si="103"/>
        <v>0.48357335328936829</v>
      </c>
      <c r="L43" s="2">
        <f t="shared" si="103"/>
        <v>0.20098682260624748</v>
      </c>
      <c r="M43" s="2">
        <f t="shared" si="103"/>
        <v>0.71610334667805831</v>
      </c>
      <c r="N43" s="2">
        <f t="shared" ref="N43" si="104">H43/H42</f>
        <v>2.2163951472497301</v>
      </c>
      <c r="O43" s="2"/>
      <c r="P43">
        <f t="shared" ref="P43" si="105">J43/N43</f>
        <v>0.29339912352644315</v>
      </c>
      <c r="Q43">
        <f t="shared" ref="Q43" si="106">K43/N43</f>
        <v>0.21818011733576592</v>
      </c>
      <c r="R43">
        <f t="shared" ref="R43" si="107">L43/N43</f>
        <v>9.0681854657391328E-2</v>
      </c>
      <c r="S43">
        <f t="shared" ref="S43" si="108">M43/N43</f>
        <v>0.32309371709582257</v>
      </c>
      <c r="T43" s="2"/>
      <c r="U43" s="2">
        <f t="shared" ref="U43:X43" si="109">P43/P41</f>
        <v>0.80754707549158289</v>
      </c>
      <c r="V43" s="2">
        <f t="shared" si="109"/>
        <v>1.2339811915298913</v>
      </c>
      <c r="W43" s="2">
        <f t="shared" si="109"/>
        <v>0.73265493322089381</v>
      </c>
      <c r="X43" s="2">
        <f t="shared" si="109"/>
        <v>0.65660128442119603</v>
      </c>
      <c r="Y43" s="5">
        <f t="shared" ref="Y43:AB43" si="110">AVERAGE(U38,U43)</f>
        <v>0.99494502885062763</v>
      </c>
      <c r="Z43" s="5">
        <f t="shared" si="110"/>
        <v>0.95550550305450721</v>
      </c>
      <c r="AA43" s="5">
        <f t="shared" si="110"/>
        <v>0.56263973643082088</v>
      </c>
      <c r="AB43" s="5">
        <f t="shared" si="110"/>
        <v>0.6628903794534764</v>
      </c>
      <c r="AC43" s="6">
        <f t="shared" ref="AC43" si="111">STDEVA(U38,U43)</f>
        <v>0.2650207272013228</v>
      </c>
      <c r="AD43" s="6">
        <f t="shared" ref="AD43" si="112">STDEVA(V38,V43)</f>
        <v>0.39382409543307267</v>
      </c>
      <c r="AE43" s="6">
        <f t="shared" ref="AE43" si="113">STDEVA(W38,W43)</f>
        <v>0.2404377971100522</v>
      </c>
      <c r="AF43" s="6">
        <f t="shared" ref="AF43" si="114">STDEVA(X38,X43)</f>
        <v>8.8941234897042323E-3</v>
      </c>
    </row>
    <row r="44" spans="1:32" x14ac:dyDescent="0.25">
      <c r="A44" t="s">
        <v>13</v>
      </c>
      <c r="B44" s="1">
        <v>41809</v>
      </c>
      <c r="C44">
        <v>10</v>
      </c>
      <c r="D44" s="2">
        <v>15588.3203125</v>
      </c>
      <c r="E44">
        <v>9891.8271484375</v>
      </c>
      <c r="F44">
        <v>1380.93408203125</v>
      </c>
      <c r="G44">
        <v>3709.721923828125</v>
      </c>
      <c r="H44">
        <v>47054.015625</v>
      </c>
      <c r="Y44" s="3">
        <f>LOG(Y43,2)</f>
        <v>-7.3112765631497094E-3</v>
      </c>
      <c r="Z44" s="3">
        <f t="shared" ref="Z44:AB44" si="115">LOG(Z43,2)</f>
        <v>-6.5663912729544152E-2</v>
      </c>
      <c r="AA44" s="3">
        <f t="shared" si="115"/>
        <v>-0.82971664830076253</v>
      </c>
      <c r="AB44" s="3">
        <f t="shared" si="115"/>
        <v>-0.59315777974480088</v>
      </c>
    </row>
    <row r="45" spans="1:32" x14ac:dyDescent="0.25">
      <c r="A45" t="s">
        <v>14</v>
      </c>
      <c r="B45" s="1">
        <v>41809</v>
      </c>
      <c r="C45">
        <v>10</v>
      </c>
      <c r="D45" s="2">
        <v>7248.75341796875</v>
      </c>
      <c r="E45">
        <v>4576.9931640625</v>
      </c>
      <c r="F45">
        <v>916.92291259765625</v>
      </c>
      <c r="G45">
        <v>1720.5355224609375</v>
      </c>
      <c r="H45">
        <v>25311.89453125</v>
      </c>
      <c r="Y45" s="3">
        <f>STDEVA(LOG(U38,2),LOG(U43,2))/10</f>
        <v>3.8893017953388967E-2</v>
      </c>
      <c r="Z45" s="3">
        <f t="shared" ref="Z45:AB45" si="116">STDEVA(LOG(V38,2),LOG(V43,2))/10</f>
        <v>6.1237507209105771E-2</v>
      </c>
      <c r="AA45" s="3">
        <f t="shared" si="116"/>
        <v>6.3638445675749514E-2</v>
      </c>
      <c r="AB45" s="3">
        <f t="shared" si="116"/>
        <v>1.9357488447652345E-3</v>
      </c>
    </row>
    <row r="46" spans="1:32" x14ac:dyDescent="0.25">
      <c r="A46" t="s">
        <v>15</v>
      </c>
      <c r="B46" s="1">
        <v>41809</v>
      </c>
      <c r="C46">
        <v>10</v>
      </c>
      <c r="D46" s="2">
        <v>11205.72265625</v>
      </c>
      <c r="E46">
        <v>5143.87158203125</v>
      </c>
      <c r="F46">
        <v>301.80462646484375</v>
      </c>
      <c r="G46">
        <v>1449.9091796875</v>
      </c>
      <c r="H46">
        <v>8829.34375</v>
      </c>
      <c r="J46" s="2">
        <f t="shared" ref="J46:M46" si="117">(D46/D45)</f>
        <v>1.5458827208099561</v>
      </c>
      <c r="K46" s="2">
        <f t="shared" si="117"/>
        <v>1.123853892205859</v>
      </c>
      <c r="L46" s="2">
        <f t="shared" si="117"/>
        <v>0.32914939993137127</v>
      </c>
      <c r="M46" s="2">
        <f t="shared" si="117"/>
        <v>0.84270807592141317</v>
      </c>
      <c r="N46" s="2">
        <f t="shared" ref="N46" si="118">H46/H45</f>
        <v>0.34882192398120632</v>
      </c>
      <c r="O46" s="2"/>
      <c r="P46">
        <f t="shared" ref="P46" si="119">J46/N46</f>
        <v>4.431724655280683</v>
      </c>
      <c r="Q46">
        <f t="shared" ref="Q46" si="120">K46/N46</f>
        <v>3.2218556660056996</v>
      </c>
      <c r="R46">
        <f t="shared" ref="R46" si="121">L46/N46</f>
        <v>0.94360295985611575</v>
      </c>
      <c r="S46">
        <f t="shared" ref="S46" si="122">M46/N46</f>
        <v>2.4158690093310082</v>
      </c>
    </row>
    <row r="47" spans="1:32" x14ac:dyDescent="0.25">
      <c r="A47" t="s">
        <v>16</v>
      </c>
      <c r="B47" s="1">
        <v>41809</v>
      </c>
      <c r="C47">
        <v>10</v>
      </c>
      <c r="D47" s="2">
        <v>13943.232421875</v>
      </c>
      <c r="E47">
        <v>7357.27392578125</v>
      </c>
      <c r="F47">
        <v>1454.615234375</v>
      </c>
      <c r="G47">
        <v>2273.1142578125</v>
      </c>
      <c r="H47">
        <v>15486.822265625</v>
      </c>
      <c r="J47" s="2"/>
      <c r="K47" s="2"/>
      <c r="L47" s="2"/>
      <c r="M47" s="2"/>
      <c r="N47" s="2"/>
      <c r="O47" s="2"/>
      <c r="Q47" s="2"/>
    </row>
    <row r="48" spans="1:32" x14ac:dyDescent="0.25">
      <c r="A48" t="s">
        <v>17</v>
      </c>
      <c r="B48" s="1">
        <v>41809</v>
      </c>
      <c r="C48">
        <v>10</v>
      </c>
      <c r="D48" s="2">
        <v>9754.7236328125</v>
      </c>
      <c r="E48">
        <v>4254.3056640625</v>
      </c>
      <c r="F48">
        <v>260.66339111328125</v>
      </c>
      <c r="G48">
        <v>1114.82373046875</v>
      </c>
      <c r="H48">
        <v>27814.611328125</v>
      </c>
      <c r="J48" s="2">
        <f t="shared" ref="J48:M48" si="123">(D48/D47)</f>
        <v>0.69960274186555838</v>
      </c>
      <c r="K48" s="2">
        <f t="shared" si="123"/>
        <v>0.57824483728336185</v>
      </c>
      <c r="L48" s="2">
        <f t="shared" si="123"/>
        <v>0.17919748463605201</v>
      </c>
      <c r="M48" s="2">
        <f t="shared" si="123"/>
        <v>0.49043893268329819</v>
      </c>
      <c r="N48" s="2">
        <f t="shared" ref="N48" si="124">H48/H47</f>
        <v>1.7960179855529896</v>
      </c>
      <c r="O48" s="2"/>
      <c r="P48">
        <f t="shared" ref="P48" si="125">J48/N48</f>
        <v>0.38952991979651719</v>
      </c>
      <c r="Q48">
        <f t="shared" ref="Q48" si="126">K48/N48</f>
        <v>0.32195938010349134</v>
      </c>
      <c r="R48">
        <f t="shared" ref="R48" si="127">L48/N48</f>
        <v>9.9774883145659327E-2</v>
      </c>
      <c r="S48">
        <f t="shared" ref="S48" si="128">M48/N48</f>
        <v>0.27307016779806537</v>
      </c>
      <c r="U48" s="2">
        <f t="shared" ref="U48:X48" si="129">P48/P46</f>
        <v>8.7895785522768749E-2</v>
      </c>
      <c r="V48" s="2">
        <f t="shared" si="129"/>
        <v>9.9929796204260443E-2</v>
      </c>
      <c r="W48" s="2">
        <f t="shared" si="129"/>
        <v>0.10573820493406823</v>
      </c>
      <c r="X48" s="2">
        <f t="shared" si="129"/>
        <v>0.11303186006499696</v>
      </c>
    </row>
    <row r="49" spans="1:32" x14ac:dyDescent="0.25">
      <c r="A49" t="s">
        <v>18</v>
      </c>
      <c r="B49" s="1">
        <v>41809</v>
      </c>
      <c r="C49">
        <v>10</v>
      </c>
      <c r="D49" s="2">
        <v>29427.595703125</v>
      </c>
      <c r="E49">
        <v>14080.759765625</v>
      </c>
      <c r="F49">
        <v>1756.624267578125</v>
      </c>
      <c r="G49">
        <v>4364.79541015625</v>
      </c>
      <c r="H49">
        <v>45078.46875</v>
      </c>
    </row>
    <row r="50" spans="1:32" x14ac:dyDescent="0.25">
      <c r="A50" t="s">
        <v>19</v>
      </c>
      <c r="B50" s="1">
        <v>41809</v>
      </c>
      <c r="C50">
        <v>10</v>
      </c>
      <c r="D50" s="2">
        <v>11619.865234375</v>
      </c>
      <c r="E50">
        <v>6288.490234375</v>
      </c>
      <c r="F50">
        <v>1247.6998291015625</v>
      </c>
      <c r="G50">
        <v>1946.578857421875</v>
      </c>
      <c r="H50">
        <v>20091.787109375</v>
      </c>
    </row>
    <row r="51" spans="1:32" x14ac:dyDescent="0.25">
      <c r="A51" t="s">
        <v>20</v>
      </c>
      <c r="B51" s="1">
        <v>41809</v>
      </c>
      <c r="C51">
        <v>10</v>
      </c>
      <c r="D51" s="2">
        <v>8735.3583984375</v>
      </c>
      <c r="E51">
        <v>3789.99365234375</v>
      </c>
      <c r="F51">
        <v>302.92538452148438</v>
      </c>
      <c r="G51">
        <v>718.06365966796875</v>
      </c>
      <c r="H51">
        <v>37628.68359375</v>
      </c>
      <c r="J51" s="2">
        <f t="shared" ref="J51:M51" si="130">(D51/D50)</f>
        <v>0.75176073235305041</v>
      </c>
      <c r="K51" s="2">
        <f t="shared" si="130"/>
        <v>0.60268737186334032</v>
      </c>
      <c r="L51" s="2">
        <f t="shared" si="130"/>
        <v>0.2427870690177247</v>
      </c>
      <c r="M51" s="2">
        <f t="shared" si="130"/>
        <v>0.36888495779667529</v>
      </c>
      <c r="N51" s="2">
        <f t="shared" ref="N51" si="131">H51/H50</f>
        <v>1.8728390555259335</v>
      </c>
      <c r="O51" s="2"/>
      <c r="P51">
        <f t="shared" ref="P51" si="132">J51/N51</f>
        <v>0.40140167417746414</v>
      </c>
      <c r="Q51">
        <f t="shared" ref="Q51" si="133">K51/N51</f>
        <v>0.32180414546838504</v>
      </c>
      <c r="R51">
        <f t="shared" ref="R51" si="134">L51/N51</f>
        <v>0.12963584260023073</v>
      </c>
      <c r="S51">
        <f t="shared" ref="S51" si="135">M51/N51</f>
        <v>0.19696564779993039</v>
      </c>
    </row>
    <row r="52" spans="1:32" x14ac:dyDescent="0.25">
      <c r="A52" t="s">
        <v>21</v>
      </c>
      <c r="B52" s="1">
        <v>41809</v>
      </c>
      <c r="C52">
        <v>10</v>
      </c>
      <c r="D52" s="2">
        <v>14689.5068359375</v>
      </c>
      <c r="E52">
        <v>8800.6845703125</v>
      </c>
      <c r="F52">
        <v>1533.9288330078125</v>
      </c>
      <c r="G52">
        <v>2454.60888671875</v>
      </c>
      <c r="H52">
        <v>28037.45703125</v>
      </c>
      <c r="J52" s="2"/>
      <c r="K52" s="2"/>
      <c r="L52" s="2"/>
      <c r="M52" s="2"/>
      <c r="N52" s="2"/>
      <c r="O52" s="2"/>
      <c r="Q52" s="2"/>
    </row>
    <row r="53" spans="1:32" x14ac:dyDescent="0.25">
      <c r="A53" t="s">
        <v>22</v>
      </c>
      <c r="B53" s="1">
        <v>41809</v>
      </c>
      <c r="C53">
        <v>10</v>
      </c>
      <c r="D53" s="2">
        <v>10124.1171875</v>
      </c>
      <c r="E53">
        <v>4993.46337890625</v>
      </c>
      <c r="F53">
        <v>476.37179565429688</v>
      </c>
      <c r="G53">
        <v>1382.2745361328125</v>
      </c>
      <c r="H53">
        <v>47625.328125</v>
      </c>
      <c r="J53" s="2">
        <f t="shared" ref="J53:M53" si="136">(D53/D52)</f>
        <v>0.68920742544818514</v>
      </c>
      <c r="K53" s="2">
        <f t="shared" si="136"/>
        <v>0.56739488150169426</v>
      </c>
      <c r="L53" s="2">
        <f t="shared" si="136"/>
        <v>0.31055664735123384</v>
      </c>
      <c r="M53" s="2">
        <f t="shared" si="136"/>
        <v>0.56313433215855302</v>
      </c>
      <c r="N53" s="2">
        <f t="shared" ref="N53" si="137">H53/H52</f>
        <v>1.6986322287330746</v>
      </c>
      <c r="O53" s="2"/>
      <c r="P53">
        <f t="shared" ref="P53" si="138">J53/N53</f>
        <v>0.4057425814664018</v>
      </c>
      <c r="Q53">
        <f t="shared" ref="Q53" si="139">K53/N53</f>
        <v>0.33403044632261919</v>
      </c>
      <c r="R53">
        <f t="shared" ref="R53" si="140">L53/N53</f>
        <v>0.18282747854305262</v>
      </c>
      <c r="S53">
        <f t="shared" ref="S53" si="141">M53/N53</f>
        <v>0.33152222278189492</v>
      </c>
      <c r="U53" s="2">
        <f t="shared" ref="U53:X53" si="142">P53/P51</f>
        <v>1.0108143726551038</v>
      </c>
      <c r="V53" s="2">
        <f t="shared" si="142"/>
        <v>1.0379929874316529</v>
      </c>
      <c r="W53" s="2">
        <f t="shared" si="142"/>
        <v>1.4103158113983456</v>
      </c>
      <c r="X53" s="2">
        <f t="shared" si="142"/>
        <v>1.6831474243602191</v>
      </c>
      <c r="Y53" s="5">
        <f t="shared" ref="Y53:AB53" si="143">AVERAGE(U48,U53)</f>
        <v>0.54935507908893622</v>
      </c>
      <c r="Z53" s="5">
        <f t="shared" si="143"/>
        <v>0.56896139181795669</v>
      </c>
      <c r="AA53" s="5">
        <f t="shared" si="143"/>
        <v>0.75802700816620694</v>
      </c>
      <c r="AB53" s="5">
        <f t="shared" si="143"/>
        <v>0.89808964221260801</v>
      </c>
      <c r="AC53" s="6">
        <f t="shared" ref="AC53" si="144">STDEVA(U48,U53)</f>
        <v>0.6526019914443818</v>
      </c>
      <c r="AD53" s="6">
        <f t="shared" ref="AD53" si="145">STDEVA(V48,V53)</f>
        <v>0.66331084369838245</v>
      </c>
      <c r="AE53" s="6">
        <f t="shared" ref="AE53" si="146">STDEVA(W48,W53)</f>
        <v>0.9224756721150057</v>
      </c>
      <c r="AF53" s="6">
        <f t="shared" ref="AF53" si="147">STDEVA(X48,X53)</f>
        <v>1.1102393627596943</v>
      </c>
    </row>
    <row r="54" spans="1:32" x14ac:dyDescent="0.25">
      <c r="B54" s="1"/>
      <c r="Y54" s="3">
        <f>LOG(Y53,2)</f>
        <v>-0.86418914920821599</v>
      </c>
      <c r="Z54" s="3">
        <f t="shared" ref="Z54:AB54" si="148">LOG(Z53,2)</f>
        <v>-0.81359733641973875</v>
      </c>
      <c r="AA54" s="3">
        <f t="shared" si="148"/>
        <v>-0.39967884299060324</v>
      </c>
      <c r="AB54" s="3">
        <f t="shared" si="148"/>
        <v>-0.15506864110016438</v>
      </c>
    </row>
    <row r="55" spans="1:32" x14ac:dyDescent="0.25">
      <c r="B55" s="1"/>
      <c r="Y55" s="3">
        <f>STDEVA(LOG(U48,2),LOG(U53,2))/10</f>
        <v>0.24915475107294571</v>
      </c>
      <c r="Z55" s="3">
        <f t="shared" ref="Z55:AB55" si="149">STDEVA(LOG(V48,2),LOG(V53,2))/10</f>
        <v>0.23877143199119658</v>
      </c>
      <c r="AA55" s="3">
        <f t="shared" si="149"/>
        <v>0.26427759675649298</v>
      </c>
      <c r="AB55" s="3">
        <f t="shared" si="149"/>
        <v>0.27551426918233024</v>
      </c>
    </row>
    <row r="56" spans="1:32" x14ac:dyDescent="0.25">
      <c r="B56" s="1"/>
    </row>
    <row r="57" spans="1:32" x14ac:dyDescent="0.25">
      <c r="B57" s="1"/>
    </row>
    <row r="58" spans="1:32" x14ac:dyDescent="0.25">
      <c r="B58" s="1"/>
    </row>
    <row r="59" spans="1:32" x14ac:dyDescent="0.25">
      <c r="B59" s="1"/>
    </row>
    <row r="60" spans="1:32" x14ac:dyDescent="0.25">
      <c r="B60" s="1"/>
    </row>
    <row r="61" spans="1:32" x14ac:dyDescent="0.25">
      <c r="B61" s="1"/>
    </row>
    <row r="62" spans="1:32" x14ac:dyDescent="0.25">
      <c r="B62" s="1"/>
    </row>
    <row r="63" spans="1:32" x14ac:dyDescent="0.25">
      <c r="B63" s="1"/>
    </row>
    <row r="64" spans="1:32" x14ac:dyDescent="0.25">
      <c r="B64" s="1"/>
    </row>
    <row r="65" spans="2:2" x14ac:dyDescent="0.25">
      <c r="B65" s="1"/>
    </row>
    <row r="66" spans="2:2" x14ac:dyDescent="0.25">
      <c r="B66" s="1"/>
    </row>
    <row r="67" spans="2:2" x14ac:dyDescent="0.25">
      <c r="B67" s="1"/>
    </row>
    <row r="68" spans="2:2" x14ac:dyDescent="0.25">
      <c r="B68" s="1"/>
    </row>
    <row r="69" spans="2:2" x14ac:dyDescent="0.25">
      <c r="B69" s="1"/>
    </row>
    <row r="70" spans="2:2" x14ac:dyDescent="0.25">
      <c r="B70" s="1"/>
    </row>
    <row r="71" spans="2:2" x14ac:dyDescent="0.25">
      <c r="B71" s="1"/>
    </row>
    <row r="72" spans="2:2" x14ac:dyDescent="0.25">
      <c r="B72" s="1"/>
    </row>
    <row r="73" spans="2:2" x14ac:dyDescent="0.25">
      <c r="B73" s="1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F73"/>
  <sheetViews>
    <sheetView topLeftCell="A13" workbookViewId="0">
      <pane xSplit="3" topLeftCell="V1" activePane="topRight" state="frozen"/>
      <selection pane="topRight" activeCell="Y15" sqref="Y15"/>
    </sheetView>
  </sheetViews>
  <sheetFormatPr defaultRowHeight="15" x14ac:dyDescent="0.25"/>
  <cols>
    <col min="2" max="2" width="9.7109375" bestFit="1" customWidth="1"/>
    <col min="4" max="4" width="10.5703125" customWidth="1"/>
    <col min="11" max="11" width="10.85546875" customWidth="1"/>
    <col min="12" max="12" width="9.5703125" customWidth="1"/>
    <col min="14" max="15" width="11.7109375" customWidth="1"/>
    <col min="25" max="28" width="9.140625" style="3"/>
    <col min="29" max="32" width="9.140625" style="6"/>
  </cols>
  <sheetData>
    <row r="2" spans="1:32" x14ac:dyDescent="0.25">
      <c r="B2" t="s">
        <v>1</v>
      </c>
      <c r="C2" t="s">
        <v>31</v>
      </c>
      <c r="D2" t="s">
        <v>3</v>
      </c>
      <c r="E2" t="s">
        <v>4</v>
      </c>
      <c r="F2" t="s">
        <v>5</v>
      </c>
      <c r="G2" t="s">
        <v>6</v>
      </c>
      <c r="H2" t="s">
        <v>7</v>
      </c>
      <c r="J2" t="s">
        <v>33</v>
      </c>
      <c r="K2" t="s">
        <v>33</v>
      </c>
      <c r="L2" t="s">
        <v>33</v>
      </c>
      <c r="M2" t="s">
        <v>33</v>
      </c>
      <c r="N2" t="s">
        <v>33</v>
      </c>
      <c r="P2" t="s">
        <v>35</v>
      </c>
      <c r="U2" t="s">
        <v>37</v>
      </c>
      <c r="Y2" s="3" t="s">
        <v>36</v>
      </c>
      <c r="AC2" s="6" t="s">
        <v>38</v>
      </c>
    </row>
    <row r="3" spans="1:32" x14ac:dyDescent="0.25">
      <c r="C3" t="s">
        <v>9</v>
      </c>
      <c r="D3" t="s">
        <v>10</v>
      </c>
      <c r="E3" t="s">
        <v>10</v>
      </c>
      <c r="F3" t="s">
        <v>10</v>
      </c>
      <c r="G3" t="s">
        <v>10</v>
      </c>
      <c r="H3" t="s">
        <v>11</v>
      </c>
      <c r="J3" t="s">
        <v>34</v>
      </c>
      <c r="K3" t="s">
        <v>34</v>
      </c>
      <c r="L3" t="s">
        <v>34</v>
      </c>
      <c r="M3" t="s">
        <v>34</v>
      </c>
      <c r="N3" t="s">
        <v>34</v>
      </c>
    </row>
    <row r="4" spans="1:32" x14ac:dyDescent="0.25">
      <c r="A4" t="s">
        <v>13</v>
      </c>
      <c r="B4" s="1">
        <v>41812</v>
      </c>
      <c r="C4">
        <v>1</v>
      </c>
      <c r="D4" s="2">
        <v>11891.5</v>
      </c>
      <c r="E4">
        <v>60630.015625</v>
      </c>
      <c r="F4">
        <v>3178.292236328125</v>
      </c>
      <c r="G4">
        <v>18251.51171875</v>
      </c>
      <c r="H4">
        <v>20940.064453125</v>
      </c>
      <c r="AC4" s="6">
        <v>1.9</v>
      </c>
      <c r="AD4" s="6">
        <v>1</v>
      </c>
      <c r="AE4" s="6">
        <f>_xlfn.T.TEST(AC4:AC7,AD4:AD7,1,1)</f>
        <v>6.2867348134280965E-2</v>
      </c>
    </row>
    <row r="5" spans="1:32" x14ac:dyDescent="0.25">
      <c r="A5" t="s">
        <v>14</v>
      </c>
      <c r="B5" s="1">
        <v>41812</v>
      </c>
      <c r="C5">
        <v>1</v>
      </c>
      <c r="D5" s="2">
        <v>3839.011474609375</v>
      </c>
      <c r="E5">
        <v>8595.2724609375</v>
      </c>
      <c r="F5">
        <v>1819.21826171875</v>
      </c>
      <c r="G5">
        <v>7609.65966796875</v>
      </c>
      <c r="H5">
        <v>12405.8544921875</v>
      </c>
      <c r="J5" s="2"/>
      <c r="K5" s="2"/>
      <c r="L5" s="2"/>
      <c r="M5" s="2"/>
      <c r="N5" s="2"/>
      <c r="O5" s="2"/>
      <c r="Q5" s="2"/>
      <c r="AC5" s="6">
        <v>12</v>
      </c>
      <c r="AD5" s="6">
        <v>0.3</v>
      </c>
    </row>
    <row r="6" spans="1:32" x14ac:dyDescent="0.25">
      <c r="A6" t="s">
        <v>15</v>
      </c>
      <c r="B6" s="1">
        <v>41812</v>
      </c>
      <c r="C6">
        <v>1</v>
      </c>
      <c r="D6" s="2">
        <v>6974.9375</v>
      </c>
      <c r="E6">
        <v>14158.4130859375</v>
      </c>
      <c r="F6">
        <v>658.59228515625</v>
      </c>
      <c r="G6">
        <v>4944.2626953125</v>
      </c>
      <c r="H6">
        <v>26944.45703125</v>
      </c>
      <c r="J6" s="2">
        <f>(D6/D5)</f>
        <v>1.8168576848835052</v>
      </c>
      <c r="K6" s="2">
        <f>(E6/E5)</f>
        <v>1.6472326095865517</v>
      </c>
      <c r="L6" s="2">
        <f>(F6/F5)</f>
        <v>0.36201938987465371</v>
      </c>
      <c r="M6" s="2">
        <f>(G6/G5)</f>
        <v>0.64973506188776431</v>
      </c>
      <c r="N6" s="2">
        <f>H6/H5</f>
        <v>2.1719146430597007</v>
      </c>
      <c r="O6" s="2"/>
      <c r="P6">
        <f>J6/N6</f>
        <v>0.83652352116563544</v>
      </c>
      <c r="Q6">
        <f>K6/N6</f>
        <v>0.75842419261283711</v>
      </c>
      <c r="R6">
        <f>L6/N6</f>
        <v>0.16668214426910269</v>
      </c>
      <c r="S6">
        <f>M6/N6</f>
        <v>0.29915312922815662</v>
      </c>
      <c r="T6" s="2"/>
      <c r="AC6" s="6">
        <v>4.0999999999999996</v>
      </c>
      <c r="AD6" s="6">
        <v>0.1</v>
      </c>
    </row>
    <row r="7" spans="1:32" x14ac:dyDescent="0.25">
      <c r="A7" t="s">
        <v>16</v>
      </c>
      <c r="B7" s="1">
        <v>41812</v>
      </c>
      <c r="C7">
        <v>1</v>
      </c>
      <c r="D7" s="2">
        <v>1859.49755859375</v>
      </c>
      <c r="E7">
        <v>5629.90234375</v>
      </c>
      <c r="F7">
        <v>772.42291259765625</v>
      </c>
      <c r="G7">
        <v>2535.51611328125</v>
      </c>
      <c r="H7">
        <v>10863.42578125</v>
      </c>
      <c r="J7" s="2"/>
      <c r="K7" s="2"/>
      <c r="L7" s="2"/>
      <c r="M7" s="2"/>
      <c r="N7" s="2"/>
      <c r="O7" s="2"/>
      <c r="Q7" s="2"/>
      <c r="AC7" s="6">
        <v>3.2</v>
      </c>
      <c r="AD7" s="6">
        <v>0.03</v>
      </c>
    </row>
    <row r="8" spans="1:32" x14ac:dyDescent="0.25">
      <c r="A8" t="s">
        <v>17</v>
      </c>
      <c r="B8" s="1">
        <v>41812</v>
      </c>
      <c r="C8">
        <v>1</v>
      </c>
      <c r="D8" s="2">
        <v>6481.6259765625</v>
      </c>
      <c r="E8">
        <v>11836.2783203125</v>
      </c>
      <c r="F8">
        <v>810.45452880859375</v>
      </c>
      <c r="G8">
        <v>5031.2666015625</v>
      </c>
      <c r="H8">
        <v>29593.693359375</v>
      </c>
      <c r="J8" s="2">
        <f>(D8/D7)</f>
        <v>3.4856867365097521</v>
      </c>
      <c r="K8" s="2">
        <f>(E8/E7)</f>
        <v>2.1023949613357802</v>
      </c>
      <c r="L8" s="2">
        <f>(F8/F7)</f>
        <v>1.0492367789596471</v>
      </c>
      <c r="M8" s="2">
        <f>(G8/G7)</f>
        <v>1.9843165559896447</v>
      </c>
      <c r="N8" s="2">
        <f>H8/H7</f>
        <v>2.7241584703835295</v>
      </c>
      <c r="O8" s="2"/>
      <c r="P8">
        <f>J8/N8</f>
        <v>1.2795462431445879</v>
      </c>
      <c r="Q8">
        <f>K8/N8</f>
        <v>0.77175942008975262</v>
      </c>
      <c r="R8">
        <f>L8/N8</f>
        <v>0.38515996421159993</v>
      </c>
      <c r="S8">
        <f>M8/N8</f>
        <v>0.7284145094944775</v>
      </c>
      <c r="T8" s="2"/>
      <c r="U8" s="2">
        <f>P8/P6</f>
        <v>1.5295998388205894</v>
      </c>
      <c r="V8" s="2">
        <f t="shared" ref="V8:X8" si="0">Q8/Q6</f>
        <v>1.0175828086798953</v>
      </c>
      <c r="W8" s="2">
        <f t="shared" si="0"/>
        <v>2.3107451964967054</v>
      </c>
      <c r="X8" s="2">
        <f t="shared" si="0"/>
        <v>2.4349219123124528</v>
      </c>
    </row>
    <row r="9" spans="1:32" x14ac:dyDescent="0.25">
      <c r="A9" t="s">
        <v>18</v>
      </c>
      <c r="B9" s="1">
        <v>41812</v>
      </c>
      <c r="C9">
        <v>1</v>
      </c>
      <c r="D9" s="2">
        <v>5341.2802734375</v>
      </c>
      <c r="E9">
        <v>21517.16015625</v>
      </c>
      <c r="F9">
        <v>3396.118408203125</v>
      </c>
      <c r="G9">
        <v>11437.7568359375</v>
      </c>
      <c r="H9">
        <v>22701.869140625</v>
      </c>
    </row>
    <row r="10" spans="1:32" x14ac:dyDescent="0.25">
      <c r="A10" t="s">
        <v>19</v>
      </c>
      <c r="B10" s="1">
        <v>41812</v>
      </c>
      <c r="C10">
        <v>1</v>
      </c>
      <c r="D10" s="2">
        <v>5368.4990234375</v>
      </c>
      <c r="E10">
        <v>35400.27734375</v>
      </c>
      <c r="F10">
        <v>2735.34619140625</v>
      </c>
      <c r="G10">
        <v>10355.34765625</v>
      </c>
      <c r="H10">
        <v>15315.24609375</v>
      </c>
    </row>
    <row r="11" spans="1:32" x14ac:dyDescent="0.25">
      <c r="A11" t="s">
        <v>20</v>
      </c>
      <c r="B11" s="1">
        <v>41812</v>
      </c>
      <c r="C11">
        <v>1</v>
      </c>
      <c r="D11" s="2">
        <v>3984.25244140625</v>
      </c>
      <c r="E11">
        <v>3202.595458984375</v>
      </c>
      <c r="F11">
        <v>577.26666259765625</v>
      </c>
      <c r="G11">
        <v>4056.633544921875</v>
      </c>
      <c r="H11">
        <v>33230.9296875</v>
      </c>
      <c r="J11" s="2">
        <f t="shared" ref="J11:M11" si="1">(D11/D10)</f>
        <v>0.74215389143446209</v>
      </c>
      <c r="K11" s="2">
        <f t="shared" si="1"/>
        <v>9.0468089497886386E-2</v>
      </c>
      <c r="L11" s="2">
        <f t="shared" si="1"/>
        <v>0.21103970839642849</v>
      </c>
      <c r="M11" s="2">
        <f t="shared" si="1"/>
        <v>0.39174286364721728</v>
      </c>
      <c r="N11" s="2">
        <f t="shared" ref="N11" si="2">H11/H10</f>
        <v>2.1697940394873063</v>
      </c>
      <c r="O11" s="2"/>
      <c r="P11">
        <f t="shared" ref="P11" si="3">J11/N11</f>
        <v>0.34203886540762335</v>
      </c>
      <c r="Q11">
        <f t="shared" ref="Q11" si="4">K11/N11</f>
        <v>4.1694321143615459E-2</v>
      </c>
      <c r="R11">
        <f t="shared" ref="R11" si="5">L11/N11</f>
        <v>9.7262553291138351E-2</v>
      </c>
      <c r="S11">
        <f t="shared" ref="S11" si="6">M11/N11</f>
        <v>0.18054380117100005</v>
      </c>
    </row>
    <row r="12" spans="1:32" x14ac:dyDescent="0.25">
      <c r="A12" t="s">
        <v>21</v>
      </c>
      <c r="B12" s="1">
        <v>41812</v>
      </c>
      <c r="C12">
        <v>1</v>
      </c>
      <c r="D12" s="2">
        <v>2550.83642578125</v>
      </c>
      <c r="E12">
        <v>8757.0478515625</v>
      </c>
      <c r="F12">
        <v>1569.0172119140625</v>
      </c>
      <c r="G12">
        <v>4357.16015625</v>
      </c>
      <c r="H12">
        <v>10784.47265625</v>
      </c>
      <c r="J12" s="2"/>
      <c r="K12" s="2"/>
      <c r="L12" s="2"/>
      <c r="M12" s="2"/>
      <c r="N12" s="2"/>
      <c r="O12" s="2"/>
      <c r="Q12" s="2"/>
    </row>
    <row r="13" spans="1:32" x14ac:dyDescent="0.25">
      <c r="A13" t="s">
        <v>22</v>
      </c>
      <c r="B13" s="1">
        <v>41812</v>
      </c>
      <c r="C13">
        <v>1</v>
      </c>
      <c r="D13" s="2">
        <v>3175.2314453125</v>
      </c>
      <c r="E13">
        <v>9148.9580078125</v>
      </c>
      <c r="F13">
        <v>497.32980346679688</v>
      </c>
      <c r="G13">
        <v>2601.1337890625</v>
      </c>
      <c r="H13">
        <v>17107.591796875</v>
      </c>
      <c r="J13" s="2">
        <f t="shared" ref="J13:M13" si="7">(D13/D12)</f>
        <v>1.2447805014937463</v>
      </c>
      <c r="K13" s="2">
        <f t="shared" si="7"/>
        <v>1.0447536844485865</v>
      </c>
      <c r="L13" s="2">
        <f t="shared" si="7"/>
        <v>0.31696899160213698</v>
      </c>
      <c r="M13" s="2">
        <f t="shared" si="7"/>
        <v>0.59697915518009603</v>
      </c>
      <c r="N13" s="2">
        <f t="shared" ref="N13" si="8">H13/H12</f>
        <v>1.5863169523602547</v>
      </c>
      <c r="O13" s="2"/>
      <c r="P13">
        <f t="shared" ref="P13" si="9">J13/N13</f>
        <v>0.78469848011247567</v>
      </c>
      <c r="Q13">
        <f t="shared" ref="Q13" si="10">K13/N13</f>
        <v>0.65860336605122627</v>
      </c>
      <c r="R13">
        <f t="shared" ref="R13" si="11">L13/N13</f>
        <v>0.1998144135889893</v>
      </c>
      <c r="S13">
        <f t="shared" ref="S13" si="12">M13/N13</f>
        <v>0.37633031298812047</v>
      </c>
      <c r="T13" s="2"/>
      <c r="U13" s="2">
        <f>P13/P11</f>
        <v>2.2941792862554218</v>
      </c>
      <c r="V13" s="2">
        <f t="shared" ref="V13:X13" si="13">Q13/Q11</f>
        <v>15.795996864481303</v>
      </c>
      <c r="W13" s="2">
        <f t="shared" si="13"/>
        <v>2.0543817412532857</v>
      </c>
      <c r="X13" s="2">
        <f t="shared" si="13"/>
        <v>2.0844266629330765</v>
      </c>
      <c r="Y13" s="5">
        <f>AVERAGE(U8,U13)</f>
        <v>1.9118895625380055</v>
      </c>
      <c r="Z13" s="5">
        <f t="shared" ref="Z13:AB13" si="14">AVERAGE(V8,V13)</f>
        <v>8.4067898365805984</v>
      </c>
      <c r="AA13" s="5">
        <f t="shared" si="14"/>
        <v>2.1825634688749957</v>
      </c>
      <c r="AB13" s="5">
        <f t="shared" si="14"/>
        <v>2.2596742876227647</v>
      </c>
      <c r="AC13" s="6">
        <f>STDEVA(U8,U13)</f>
        <v>0.5406393120370333</v>
      </c>
      <c r="AD13" s="6">
        <f t="shared" ref="AD13:AF13" si="15">STDEVA(V8,V13)</f>
        <v>10.449916794039765</v>
      </c>
      <c r="AE13" s="6">
        <f t="shared" si="15"/>
        <v>0.18127633765103607</v>
      </c>
      <c r="AF13" s="6">
        <f t="shared" si="15"/>
        <v>0.24783756760982703</v>
      </c>
    </row>
    <row r="14" spans="1:32" x14ac:dyDescent="0.25">
      <c r="A14" t="s">
        <v>13</v>
      </c>
      <c r="B14" s="1">
        <v>41813</v>
      </c>
      <c r="C14">
        <v>0.3</v>
      </c>
      <c r="D14" s="2">
        <v>3375.014892578125</v>
      </c>
      <c r="E14">
        <v>19769.01171875</v>
      </c>
      <c r="F14">
        <v>1803.4755859375</v>
      </c>
      <c r="G14">
        <v>6609.2041015625</v>
      </c>
      <c r="H14">
        <v>25762.068359375</v>
      </c>
      <c r="Y14" s="3">
        <f>LOG(Y13,2)</f>
        <v>0.93499919058836878</v>
      </c>
      <c r="Z14" s="3">
        <f t="shared" ref="Z14:AB14" si="16">LOG(Z13,2)</f>
        <v>3.071555007261634</v>
      </c>
      <c r="AA14" s="3">
        <f t="shared" si="16"/>
        <v>1.1260236079898003</v>
      </c>
      <c r="AB14" s="3">
        <f t="shared" si="16"/>
        <v>1.176114835695319</v>
      </c>
    </row>
    <row r="15" spans="1:32" x14ac:dyDescent="0.25">
      <c r="A15" t="s">
        <v>14</v>
      </c>
      <c r="B15" s="1">
        <v>41813</v>
      </c>
      <c r="C15">
        <v>0.3</v>
      </c>
      <c r="D15" s="2">
        <v>3365.670166015625</v>
      </c>
      <c r="E15">
        <v>15180.3603515625</v>
      </c>
      <c r="F15">
        <v>1681.6685791015625</v>
      </c>
      <c r="G15">
        <v>5225.876953125</v>
      </c>
      <c r="H15">
        <v>20836.439453125</v>
      </c>
      <c r="Y15" s="3">
        <f>STDEVA(LOG(U8,2),LOG(U13,2))/10</f>
        <v>4.1353291971076789E-2</v>
      </c>
      <c r="Z15" s="3">
        <f t="shared" ref="Z15:AB15" si="17">STDEVA(LOG(V8,2),LOG(V13,2))/10</f>
        <v>0.27975554640587452</v>
      </c>
      <c r="AA15" s="3">
        <f t="shared" si="17"/>
        <v>1.1996342222322615E-2</v>
      </c>
      <c r="AB15" s="3">
        <f t="shared" si="17"/>
        <v>1.5855094146447445E-2</v>
      </c>
    </row>
    <row r="16" spans="1:32" x14ac:dyDescent="0.25">
      <c r="A16" t="s">
        <v>15</v>
      </c>
      <c r="B16" s="1">
        <v>41813</v>
      </c>
      <c r="C16">
        <v>0.3</v>
      </c>
      <c r="D16" s="2">
        <v>2929.693603515625</v>
      </c>
      <c r="E16">
        <v>11883.375</v>
      </c>
      <c r="F16">
        <v>810.5595703125</v>
      </c>
      <c r="G16">
        <v>5191.3974609375</v>
      </c>
      <c r="H16">
        <v>28000.328125</v>
      </c>
      <c r="J16" s="2">
        <f t="shared" ref="J16:M16" si="18">(D16/D15)</f>
        <v>0.87046366964231636</v>
      </c>
      <c r="K16" s="2">
        <f t="shared" si="18"/>
        <v>0.78281244481636136</v>
      </c>
      <c r="L16" s="2">
        <f t="shared" si="18"/>
        <v>0.48199721418684316</v>
      </c>
      <c r="M16" s="2">
        <f t="shared" si="18"/>
        <v>0.99340216149427674</v>
      </c>
      <c r="N16" s="2">
        <f t="shared" ref="N16" si="19">H16/H15</f>
        <v>1.3438153955233736</v>
      </c>
      <c r="O16" s="2"/>
      <c r="P16">
        <f t="shared" ref="P16" si="20">J16/N16</f>
        <v>0.6477553929967429</v>
      </c>
      <c r="Q16">
        <f t="shared" ref="Q16" si="21">K16/N16</f>
        <v>0.5825297488212513</v>
      </c>
      <c r="R16">
        <f t="shared" ref="R16" si="22">L16/N16</f>
        <v>0.35867814566830475</v>
      </c>
      <c r="S16">
        <f t="shared" ref="S16" si="23">M16/N16</f>
        <v>0.73924005097990264</v>
      </c>
      <c r="T16" s="2"/>
    </row>
    <row r="17" spans="1:32" x14ac:dyDescent="0.25">
      <c r="A17" t="s">
        <v>16</v>
      </c>
      <c r="B17" s="1">
        <v>41813</v>
      </c>
      <c r="C17">
        <v>0.3</v>
      </c>
      <c r="D17" s="2">
        <v>2957.6845703125</v>
      </c>
      <c r="E17">
        <v>14281.2734375</v>
      </c>
      <c r="F17">
        <v>1504.30517578125</v>
      </c>
      <c r="G17">
        <v>4892.3369140625</v>
      </c>
      <c r="H17">
        <v>17621.484375</v>
      </c>
      <c r="J17" s="2"/>
      <c r="K17" s="2"/>
      <c r="L17" s="2"/>
      <c r="M17" s="2"/>
      <c r="N17" s="2"/>
      <c r="O17" s="2"/>
      <c r="Q17" s="2"/>
    </row>
    <row r="18" spans="1:32" x14ac:dyDescent="0.25">
      <c r="A18" t="s">
        <v>17</v>
      </c>
      <c r="B18" s="1">
        <v>41813</v>
      </c>
      <c r="C18">
        <v>0.3</v>
      </c>
      <c r="D18" s="2">
        <v>1489.3319091796875</v>
      </c>
      <c r="E18">
        <v>5408.8095703125</v>
      </c>
      <c r="F18">
        <v>325.55361938476563</v>
      </c>
      <c r="G18">
        <v>1387.013916015625</v>
      </c>
      <c r="H18">
        <v>34243.13671875</v>
      </c>
      <c r="J18" s="2">
        <f t="shared" ref="J18:M18" si="24">(D18/D17)</f>
        <v>0.50354656616487303</v>
      </c>
      <c r="K18" s="2">
        <f t="shared" si="24"/>
        <v>0.37873440306170175</v>
      </c>
      <c r="L18" s="2">
        <f t="shared" si="24"/>
        <v>0.21641461096196235</v>
      </c>
      <c r="M18" s="2">
        <f t="shared" si="24"/>
        <v>0.28350744038678155</v>
      </c>
      <c r="N18" s="2">
        <f t="shared" ref="N18" si="25">H18/H17</f>
        <v>1.9432606237946399</v>
      </c>
      <c r="O18" s="2"/>
      <c r="P18">
        <f t="shared" ref="P18" si="26">J18/N18</f>
        <v>0.25912456620542673</v>
      </c>
      <c r="Q18">
        <f t="shared" ref="Q18" si="27">K18/N18</f>
        <v>0.19489635019832816</v>
      </c>
      <c r="R18">
        <f t="shared" ref="R18" si="28">L18/N18</f>
        <v>0.11136674531044922</v>
      </c>
      <c r="S18">
        <f t="shared" ref="S18" si="29">M18/N18</f>
        <v>0.1458926491461405</v>
      </c>
      <c r="T18" s="2"/>
      <c r="U18" s="2">
        <f t="shared" ref="U18:X18" si="30">P18/P16</f>
        <v>0.40003459485937415</v>
      </c>
      <c r="V18" s="2">
        <f t="shared" si="30"/>
        <v>0.33456892217556417</v>
      </c>
      <c r="W18" s="2">
        <f t="shared" si="30"/>
        <v>0.3104921408103799</v>
      </c>
      <c r="X18" s="2">
        <f t="shared" si="30"/>
        <v>0.1973549037998576</v>
      </c>
    </row>
    <row r="19" spans="1:32" x14ac:dyDescent="0.25">
      <c r="A19" t="s">
        <v>18</v>
      </c>
      <c r="B19" s="1">
        <v>41813</v>
      </c>
      <c r="C19">
        <v>0.3</v>
      </c>
      <c r="D19" s="2">
        <v>2833.406982421875</v>
      </c>
      <c r="E19">
        <v>24758.197265625</v>
      </c>
      <c r="F19">
        <v>2493.531005859375</v>
      </c>
      <c r="G19">
        <v>7695.8857421875</v>
      </c>
      <c r="H19">
        <v>21169.59765625</v>
      </c>
    </row>
    <row r="20" spans="1:32" x14ac:dyDescent="0.25">
      <c r="A20" t="s">
        <v>19</v>
      </c>
      <c r="B20" s="1">
        <v>41813</v>
      </c>
      <c r="C20">
        <v>0.3</v>
      </c>
      <c r="D20" s="2">
        <v>4135.51708984375</v>
      </c>
      <c r="E20">
        <v>24231.310546875</v>
      </c>
      <c r="F20">
        <v>2247.1962890625</v>
      </c>
      <c r="G20">
        <v>7094.90087890625</v>
      </c>
      <c r="H20">
        <v>13836.4521484375</v>
      </c>
    </row>
    <row r="21" spans="1:32" x14ac:dyDescent="0.25">
      <c r="A21" t="s">
        <v>20</v>
      </c>
      <c r="B21" s="1">
        <v>41813</v>
      </c>
      <c r="C21">
        <v>0.3</v>
      </c>
      <c r="D21" s="2">
        <v>591.68524169921875</v>
      </c>
      <c r="E21">
        <v>3513.5546875</v>
      </c>
      <c r="F21">
        <v>287.969482421875</v>
      </c>
      <c r="G21">
        <v>1282.6005859375</v>
      </c>
      <c r="H21">
        <v>27269.318359375</v>
      </c>
      <c r="J21" s="2">
        <f t="shared" ref="J21:M21" si="31">(D21/D20)</f>
        <v>0.14307406518819973</v>
      </c>
      <c r="K21" s="2">
        <f t="shared" si="31"/>
        <v>0.14500060492820216</v>
      </c>
      <c r="L21" s="2">
        <f t="shared" si="31"/>
        <v>0.12814611870955517</v>
      </c>
      <c r="M21" s="2">
        <f t="shared" si="31"/>
        <v>0.18077780194939463</v>
      </c>
      <c r="N21" s="2">
        <f t="shared" ref="N21" si="32">H21/H20</f>
        <v>1.9708316891374806</v>
      </c>
      <c r="O21" s="2"/>
      <c r="P21">
        <f t="shared" ref="P21" si="33">J21/N21</f>
        <v>7.2595780744125843E-2</v>
      </c>
      <c r="Q21">
        <f t="shared" ref="Q21" si="34">K21/N21</f>
        <v>7.3573307009113784E-2</v>
      </c>
      <c r="R21">
        <f t="shared" ref="R21" si="35">L21/N21</f>
        <v>6.5021340693804927E-2</v>
      </c>
      <c r="S21">
        <f t="shared" ref="S21" si="36">M21/N21</f>
        <v>9.1726656794579267E-2</v>
      </c>
    </row>
    <row r="22" spans="1:32" x14ac:dyDescent="0.25">
      <c r="A22" t="s">
        <v>21</v>
      </c>
      <c r="B22" s="1">
        <v>41813</v>
      </c>
      <c r="C22">
        <v>0.3</v>
      </c>
      <c r="D22" s="2">
        <v>888.05548095703125</v>
      </c>
      <c r="E22">
        <v>9667.12890625</v>
      </c>
      <c r="F22">
        <v>1448.3116455078125</v>
      </c>
      <c r="G22">
        <v>3601.401611328125</v>
      </c>
      <c r="H22">
        <v>16347.7451171875</v>
      </c>
      <c r="J22" s="2"/>
      <c r="K22" s="2"/>
      <c r="L22" s="2"/>
      <c r="M22" s="2"/>
      <c r="N22" s="2"/>
      <c r="O22" s="2"/>
      <c r="Q22" s="2"/>
    </row>
    <row r="23" spans="1:32" x14ac:dyDescent="0.25">
      <c r="A23" t="s">
        <v>22</v>
      </c>
      <c r="B23" s="1">
        <v>41813</v>
      </c>
      <c r="C23">
        <v>0.3</v>
      </c>
      <c r="D23" s="2">
        <v>1704.36328125</v>
      </c>
      <c r="E23">
        <v>5497.79150390625</v>
      </c>
      <c r="F23">
        <v>578.03057861328125</v>
      </c>
      <c r="G23">
        <v>2280.899169921875</v>
      </c>
      <c r="H23" s="4">
        <v>18273.140625</v>
      </c>
      <c r="J23" s="2">
        <f t="shared" ref="J23:M23" si="37">(D23/D22)</f>
        <v>1.9192081100758005</v>
      </c>
      <c r="K23" s="2">
        <f t="shared" si="37"/>
        <v>0.56870985762399562</v>
      </c>
      <c r="L23" s="2">
        <f t="shared" si="37"/>
        <v>0.39910649093110756</v>
      </c>
      <c r="M23" s="2">
        <f t="shared" si="37"/>
        <v>0.63333652174402311</v>
      </c>
      <c r="N23" s="2">
        <f t="shared" ref="N23" si="38">H23/H22</f>
        <v>1.1177774362158486</v>
      </c>
      <c r="O23" s="2"/>
      <c r="P23">
        <f t="shared" ref="P23" si="39">J23/N23</f>
        <v>1.7169859114110724</v>
      </c>
      <c r="Q23">
        <f t="shared" ref="Q23" si="40">K23/N23</f>
        <v>0.50878631040300837</v>
      </c>
      <c r="R23">
        <f t="shared" ref="R23" si="41">L23/N23</f>
        <v>0.3570536298194143</v>
      </c>
      <c r="S23">
        <f t="shared" ref="S23" si="42">M23/N23</f>
        <v>0.56660342320751822</v>
      </c>
      <c r="T23" s="2"/>
      <c r="U23" s="2">
        <f t="shared" ref="U23:X23" si="43">P23/P21</f>
        <v>23.651318214523148</v>
      </c>
      <c r="V23" s="2">
        <f t="shared" si="43"/>
        <v>6.9153655189100478</v>
      </c>
      <c r="W23" s="2">
        <f t="shared" si="43"/>
        <v>5.4913298620038065</v>
      </c>
      <c r="X23" s="2">
        <f t="shared" si="43"/>
        <v>6.1770857350270569</v>
      </c>
      <c r="Y23" s="5">
        <f t="shared" ref="Y23:AB23" si="44">AVERAGE(U18,U23)</f>
        <v>12.025676404691261</v>
      </c>
      <c r="Z23" s="5">
        <f t="shared" si="44"/>
        <v>3.6249672205428061</v>
      </c>
      <c r="AA23" s="5">
        <f t="shared" si="44"/>
        <v>2.9009110014070933</v>
      </c>
      <c r="AB23" s="5">
        <f t="shared" si="44"/>
        <v>3.1872203194134574</v>
      </c>
      <c r="AC23" s="6">
        <f t="shared" ref="AC23" si="45">STDEVA(U18,U23)</f>
        <v>16.441140318755949</v>
      </c>
      <c r="AD23" s="6">
        <f t="shared" ref="AD23" si="46">STDEVA(V18,V23)</f>
        <v>4.6533258991603077</v>
      </c>
      <c r="AE23" s="6">
        <f t="shared" ref="AE23" si="47">STDEVA(W18,W23)</f>
        <v>3.6634054848829316</v>
      </c>
      <c r="AF23" s="6">
        <f t="shared" ref="AF23" si="48">STDEVA(X18,X23)</f>
        <v>4.2283082204310229</v>
      </c>
    </row>
    <row r="24" spans="1:32" x14ac:dyDescent="0.25">
      <c r="A24" t="s">
        <v>13</v>
      </c>
      <c r="B24" s="1">
        <v>41814</v>
      </c>
      <c r="C24">
        <v>0.1</v>
      </c>
      <c r="D24" s="2">
        <v>2911.404541015625</v>
      </c>
      <c r="E24">
        <v>20312.4609375</v>
      </c>
      <c r="F24">
        <v>2034.618896484375</v>
      </c>
      <c r="G24">
        <v>3780.417724609375</v>
      </c>
      <c r="H24">
        <v>14246.498046875</v>
      </c>
      <c r="Y24" s="3">
        <f>LOG(Y23,2)</f>
        <v>3.5880461380094282</v>
      </c>
      <c r="Z24" s="3">
        <f>LOG(Z23,2)</f>
        <v>1.8579679493415986</v>
      </c>
      <c r="AA24" s="3">
        <f>LOG(AA23,2)</f>
        <v>1.5365060350056778</v>
      </c>
      <c r="AB24" s="3">
        <f>LOG(AB23,2)</f>
        <v>1.6722987501289428</v>
      </c>
    </row>
    <row r="25" spans="1:32" x14ac:dyDescent="0.25">
      <c r="A25" t="s">
        <v>14</v>
      </c>
      <c r="B25" s="1">
        <v>41814</v>
      </c>
      <c r="C25">
        <v>0.1</v>
      </c>
      <c r="D25" s="2">
        <v>1707.1046142578125</v>
      </c>
      <c r="E25">
        <v>14336.45703125</v>
      </c>
      <c r="F25">
        <v>1418.95654296875</v>
      </c>
      <c r="G25">
        <v>3616.210693359375</v>
      </c>
      <c r="H25">
        <v>9053.4482421875</v>
      </c>
      <c r="Y25" s="3">
        <f>STDEVA(LOG(U18,2),LOG(U23,2))/10</f>
        <v>0.41617844518714453</v>
      </c>
      <c r="Z25" s="3">
        <f t="shared" ref="Z25:AB25" si="49">STDEVA(LOG(V18,2),LOG(V23,2))/10</f>
        <v>0.30896536978698907</v>
      </c>
      <c r="AA25" s="3">
        <f t="shared" si="49"/>
        <v>0.29306230896154506</v>
      </c>
      <c r="AB25" s="3">
        <f t="shared" si="49"/>
        <v>0.3512950387839272</v>
      </c>
    </row>
    <row r="26" spans="1:32" x14ac:dyDescent="0.25">
      <c r="A26" t="s">
        <v>15</v>
      </c>
      <c r="B26" s="1">
        <v>41814</v>
      </c>
      <c r="C26">
        <v>0.1</v>
      </c>
      <c r="D26" s="2">
        <v>2497.28271484375</v>
      </c>
      <c r="E26">
        <v>8609.591796875</v>
      </c>
      <c r="F26">
        <v>465.23260498046875</v>
      </c>
      <c r="G26">
        <v>2332.17578125</v>
      </c>
      <c r="H26">
        <v>36176.125</v>
      </c>
      <c r="J26" s="2">
        <f t="shared" ref="J26:M26" si="50">(D26/D25)</f>
        <v>1.4628762021883928</v>
      </c>
      <c r="K26" s="2">
        <f t="shared" si="50"/>
        <v>0.60053831836611915</v>
      </c>
      <c r="L26" s="2">
        <f t="shared" si="50"/>
        <v>0.32786952305608041</v>
      </c>
      <c r="M26" s="2">
        <f t="shared" si="50"/>
        <v>0.64492253881464612</v>
      </c>
      <c r="N26" s="2">
        <f t="shared" ref="N26" si="51">H26/H25</f>
        <v>3.9958393787933226</v>
      </c>
      <c r="O26" s="2"/>
      <c r="P26">
        <f t="shared" ref="P26" si="52">J26/N26</f>
        <v>0.36609985124831446</v>
      </c>
      <c r="Q26">
        <f t="shared" ref="Q26" si="53">K26/N26</f>
        <v>0.1502909054736509</v>
      </c>
      <c r="R26">
        <f t="shared" ref="R26" si="54">L26/N26</f>
        <v>8.2052728344423995E-2</v>
      </c>
      <c r="S26">
        <f t="shared" ref="S26" si="55">M26/N26</f>
        <v>0.16139851422391308</v>
      </c>
      <c r="T26" s="2"/>
    </row>
    <row r="27" spans="1:32" x14ac:dyDescent="0.25">
      <c r="A27" t="s">
        <v>16</v>
      </c>
      <c r="B27" s="1">
        <v>41814</v>
      </c>
      <c r="C27">
        <v>0.1</v>
      </c>
      <c r="D27" s="2">
        <v>3446.028564453125</v>
      </c>
      <c r="E27">
        <v>21404.47265625</v>
      </c>
      <c r="F27">
        <v>2177.913818359375</v>
      </c>
      <c r="G27">
        <v>4694.08349609375</v>
      </c>
      <c r="H27">
        <v>14589.7685546875</v>
      </c>
      <c r="J27" s="2"/>
      <c r="K27" s="2"/>
      <c r="L27" s="2"/>
      <c r="M27" s="2"/>
      <c r="N27" s="2"/>
      <c r="O27" s="2"/>
      <c r="Q27" s="2"/>
    </row>
    <row r="28" spans="1:32" x14ac:dyDescent="0.25">
      <c r="A28" t="s">
        <v>17</v>
      </c>
      <c r="B28" s="1">
        <v>41814</v>
      </c>
      <c r="C28">
        <v>0.1</v>
      </c>
      <c r="D28" s="2">
        <v>3953.080322265625</v>
      </c>
      <c r="E28">
        <v>8144.24462890625</v>
      </c>
      <c r="F28">
        <v>455.05801391601563</v>
      </c>
      <c r="G28">
        <v>3800.171142578125</v>
      </c>
      <c r="H28">
        <v>29547.798828125</v>
      </c>
      <c r="J28" s="2">
        <f t="shared" ref="J28:M28" si="56">(D28/D27)</f>
        <v>1.1471409038923528</v>
      </c>
      <c r="K28" s="2">
        <f t="shared" si="56"/>
        <v>0.38049265495584034</v>
      </c>
      <c r="L28" s="2">
        <f t="shared" si="56"/>
        <v>0.20894215835354374</v>
      </c>
      <c r="M28" s="2">
        <f t="shared" si="56"/>
        <v>0.80956615827999068</v>
      </c>
      <c r="N28" s="2">
        <f t="shared" ref="N28" si="57">H28/H27</f>
        <v>2.025241093946736</v>
      </c>
      <c r="O28" s="2"/>
      <c r="P28">
        <f t="shared" ref="P28" si="58">J28/N28</f>
        <v>0.56642189777851837</v>
      </c>
      <c r="Q28">
        <f t="shared" ref="Q28" si="59">K28/N28</f>
        <v>0.18787523919650789</v>
      </c>
      <c r="R28">
        <f t="shared" ref="R28" si="60">L28/N28</f>
        <v>0.10316902959260164</v>
      </c>
      <c r="S28">
        <f t="shared" ref="S28" si="61">M28/N28</f>
        <v>0.3997381648534149</v>
      </c>
      <c r="T28" s="2"/>
      <c r="U28" s="2">
        <f t="shared" ref="U28:X28" si="62">P28/P26</f>
        <v>1.5471787159900579</v>
      </c>
      <c r="V28" s="2">
        <f t="shared" si="62"/>
        <v>1.2500772325804259</v>
      </c>
      <c r="W28" s="2">
        <f t="shared" si="62"/>
        <v>1.2573503852247301</v>
      </c>
      <c r="X28" s="2">
        <f t="shared" si="62"/>
        <v>2.4767152707418729</v>
      </c>
    </row>
    <row r="29" spans="1:32" x14ac:dyDescent="0.25">
      <c r="A29" t="s">
        <v>18</v>
      </c>
      <c r="B29" s="1">
        <v>41814</v>
      </c>
      <c r="C29">
        <v>0.1</v>
      </c>
      <c r="D29" s="2">
        <v>2239.53125</v>
      </c>
      <c r="E29">
        <v>21512.060546875</v>
      </c>
      <c r="F29">
        <v>2632.7626953125</v>
      </c>
      <c r="G29">
        <v>5400.98095703125</v>
      </c>
      <c r="H29">
        <v>11204.9072265625</v>
      </c>
    </row>
    <row r="30" spans="1:32" x14ac:dyDescent="0.25">
      <c r="A30" t="s">
        <v>19</v>
      </c>
      <c r="B30" s="1">
        <v>41814</v>
      </c>
      <c r="C30">
        <v>0.1</v>
      </c>
      <c r="D30" s="2">
        <v>2304.18359375</v>
      </c>
      <c r="E30">
        <v>17842.958984375</v>
      </c>
      <c r="F30">
        <v>1814.8717041015625</v>
      </c>
      <c r="G30">
        <v>4310.904296875</v>
      </c>
      <c r="H30">
        <v>12045.6875</v>
      </c>
    </row>
    <row r="31" spans="1:32" x14ac:dyDescent="0.25">
      <c r="A31" t="s">
        <v>20</v>
      </c>
      <c r="B31" s="1">
        <v>41814</v>
      </c>
      <c r="C31">
        <v>0.1</v>
      </c>
      <c r="D31" s="2">
        <v>1928.2540283203125</v>
      </c>
      <c r="E31">
        <v>6601.3017578125</v>
      </c>
      <c r="F31">
        <v>288.70907592773438</v>
      </c>
      <c r="G31">
        <v>1367.2637939453125</v>
      </c>
      <c r="H31">
        <v>42230.28125</v>
      </c>
      <c r="J31" s="2">
        <f t="shared" ref="J31:M31" si="63">(D31/D30)</f>
        <v>0.83684912675822343</v>
      </c>
      <c r="K31" s="2">
        <f t="shared" si="63"/>
        <v>0.36996676188031541</v>
      </c>
      <c r="L31" s="2">
        <f t="shared" si="63"/>
        <v>0.15907960616458972</v>
      </c>
      <c r="M31" s="2">
        <f t="shared" si="63"/>
        <v>0.31716403329492843</v>
      </c>
      <c r="N31" s="2">
        <f t="shared" ref="N31" si="64">H31/H30</f>
        <v>3.5058423398415406</v>
      </c>
      <c r="O31" s="2"/>
      <c r="P31">
        <f t="shared" ref="P31" si="65">J31/N31</f>
        <v>0.23870130075388613</v>
      </c>
      <c r="Q31">
        <f t="shared" ref="Q31" si="66">K31/N31</f>
        <v>0.10552863649226092</v>
      </c>
      <c r="R31">
        <f t="shared" ref="R31" si="67">L31/N31</f>
        <v>4.5375573327059514E-2</v>
      </c>
      <c r="S31">
        <f t="shared" ref="S31" si="68">M31/N31</f>
        <v>9.046728362270387E-2</v>
      </c>
    </row>
    <row r="32" spans="1:32" x14ac:dyDescent="0.25">
      <c r="A32" t="s">
        <v>21</v>
      </c>
      <c r="B32" s="1">
        <v>41814</v>
      </c>
      <c r="C32">
        <v>0.1</v>
      </c>
      <c r="D32" s="2">
        <v>1057.5687255859375</v>
      </c>
      <c r="E32">
        <v>7103.142578125</v>
      </c>
      <c r="F32">
        <v>1401.256103515625</v>
      </c>
      <c r="G32">
        <v>3352.59765625</v>
      </c>
      <c r="H32">
        <v>14299.857421875</v>
      </c>
      <c r="J32" s="2"/>
      <c r="K32" s="2"/>
      <c r="L32" s="2"/>
      <c r="M32" s="2"/>
      <c r="N32" s="2"/>
      <c r="O32" s="2"/>
      <c r="Q32" s="2"/>
    </row>
    <row r="33" spans="1:32" x14ac:dyDescent="0.25">
      <c r="A33" t="s">
        <v>22</v>
      </c>
      <c r="B33" s="1">
        <v>41814</v>
      </c>
      <c r="C33">
        <v>0.1</v>
      </c>
      <c r="D33" s="2">
        <v>4038.151123046875</v>
      </c>
      <c r="E33">
        <v>10626.4091796875</v>
      </c>
      <c r="F33">
        <v>487.32443237304688</v>
      </c>
      <c r="G33">
        <v>3463.514892578125</v>
      </c>
      <c r="H33">
        <v>33710.5078125</v>
      </c>
      <c r="J33" s="2">
        <f t="shared" ref="J33:M33" si="69">(D33/D32)</f>
        <v>3.8183344735440903</v>
      </c>
      <c r="K33" s="2">
        <f t="shared" si="69"/>
        <v>1.4960151880398449</v>
      </c>
      <c r="L33" s="2">
        <f t="shared" si="69"/>
        <v>0.34777684903594275</v>
      </c>
      <c r="M33" s="2">
        <f t="shared" si="69"/>
        <v>1.0330839688208187</v>
      </c>
      <c r="N33" s="2">
        <f t="shared" ref="N33" si="70">H33/H32</f>
        <v>2.3574016731755547</v>
      </c>
      <c r="O33" s="2"/>
      <c r="P33">
        <f t="shared" ref="P33" si="71">J33/N33</f>
        <v>1.6197216269896744</v>
      </c>
      <c r="Q33">
        <f t="shared" ref="Q33" si="72">K33/N33</f>
        <v>0.63460343015054665</v>
      </c>
      <c r="R33">
        <f t="shared" ref="R33" si="73">L33/N33</f>
        <v>0.14752549512169788</v>
      </c>
      <c r="S33">
        <f t="shared" ref="S33" si="74">M33/N33</f>
        <v>0.43822992940748851</v>
      </c>
      <c r="T33" s="2"/>
      <c r="U33" s="2">
        <f t="shared" ref="U33:X33" si="75">P33/P31</f>
        <v>6.7855584442738097</v>
      </c>
      <c r="V33" s="2">
        <f t="shared" si="75"/>
        <v>6.0135660920539431</v>
      </c>
      <c r="W33" s="2">
        <f t="shared" si="75"/>
        <v>3.2512095011639608</v>
      </c>
      <c r="X33" s="2">
        <f t="shared" si="75"/>
        <v>4.8440708271416399</v>
      </c>
      <c r="Y33" s="5">
        <f t="shared" ref="Y33:AB33" si="76">AVERAGE(U28,U33)</f>
        <v>4.1663685801319339</v>
      </c>
      <c r="Z33" s="5">
        <f t="shared" si="76"/>
        <v>3.6318216623171846</v>
      </c>
      <c r="AA33" s="5">
        <f t="shared" si="76"/>
        <v>2.2542799431943452</v>
      </c>
      <c r="AB33" s="5">
        <f t="shared" si="76"/>
        <v>3.6603930489417564</v>
      </c>
      <c r="AC33" s="6">
        <f t="shared" ref="AC33" si="77">STDEVA(U28,U33)</f>
        <v>3.7040938282995852</v>
      </c>
      <c r="AD33" s="6">
        <f t="shared" ref="AD33" si="78">STDEVA(V28,V33)</f>
        <v>3.3682952746402965</v>
      </c>
      <c r="AE33" s="6">
        <f t="shared" ref="AE33" si="79">STDEVA(W28,W33)</f>
        <v>1.4098713016112447</v>
      </c>
      <c r="AF33" s="6">
        <f t="shared" ref="AF33" si="80">STDEVA(X28,X33)</f>
        <v>1.6739731674099276</v>
      </c>
    </row>
    <row r="34" spans="1:32" x14ac:dyDescent="0.25">
      <c r="A34" t="s">
        <v>13</v>
      </c>
      <c r="B34" s="1">
        <v>41815</v>
      </c>
      <c r="C34">
        <v>0.03</v>
      </c>
      <c r="D34" s="2">
        <v>2567.751708984375</v>
      </c>
      <c r="E34">
        <v>17614.681640625</v>
      </c>
      <c r="F34">
        <v>1371.8226318359375</v>
      </c>
      <c r="G34">
        <v>3489.14013671875</v>
      </c>
      <c r="H34">
        <v>17614.22265625</v>
      </c>
      <c r="Y34" s="3">
        <f>LOG(Y33,2)</f>
        <v>2.0587904738497778</v>
      </c>
      <c r="Z34" s="3">
        <f t="shared" ref="Z34:AB34" si="81">LOG(Z33,2)</f>
        <v>1.8606933619880155</v>
      </c>
      <c r="AA34" s="3">
        <f t="shared" si="81"/>
        <v>1.1726666848003382</v>
      </c>
      <c r="AB34" s="3">
        <f t="shared" si="81"/>
        <v>1.871998571818996</v>
      </c>
    </row>
    <row r="35" spans="1:32" x14ac:dyDescent="0.25">
      <c r="A35" t="s">
        <v>14</v>
      </c>
      <c r="B35" s="1">
        <v>41815</v>
      </c>
      <c r="C35">
        <v>0.03</v>
      </c>
      <c r="D35" s="2">
        <v>1575.7139892578125</v>
      </c>
      <c r="E35">
        <v>9798.7890625</v>
      </c>
      <c r="F35">
        <v>1101.084716796875</v>
      </c>
      <c r="G35">
        <v>2658.2001953125</v>
      </c>
      <c r="H35">
        <v>10943.19921875</v>
      </c>
      <c r="Y35" s="3">
        <f>STDEVA(LOG(U28,2),LOG(U33,2))/10</f>
        <v>0.15081369293510158</v>
      </c>
      <c r="Z35" s="3">
        <f t="shared" ref="Z35:AB35" si="82">STDEVA(LOG(V28,2),LOG(V33,2))/10</f>
        <v>0.16024478932595704</v>
      </c>
      <c r="AA35" s="3">
        <f t="shared" si="82"/>
        <v>9.6915332933768833E-2</v>
      </c>
      <c r="AB35" s="3">
        <f t="shared" si="82"/>
        <v>6.8433224147411598E-2</v>
      </c>
    </row>
    <row r="36" spans="1:32" x14ac:dyDescent="0.25">
      <c r="A36" t="s">
        <v>15</v>
      </c>
      <c r="B36" s="1">
        <v>41815</v>
      </c>
      <c r="C36">
        <v>0.03</v>
      </c>
      <c r="D36" s="2">
        <v>1375.71398925781</v>
      </c>
      <c r="E36">
        <v>9398.7890625</v>
      </c>
      <c r="F36">
        <v>901.08471679687</v>
      </c>
      <c r="G36">
        <v>2158.2001953125</v>
      </c>
      <c r="H36">
        <v>19842.265625</v>
      </c>
      <c r="J36" s="2">
        <f t="shared" ref="J36:M36" si="83">(D36/D35)</f>
        <v>0.87307341220331114</v>
      </c>
      <c r="K36" s="2">
        <f t="shared" si="83"/>
        <v>0.95917862937464371</v>
      </c>
      <c r="L36" s="2">
        <f t="shared" si="83"/>
        <v>0.81836093358754658</v>
      </c>
      <c r="M36" s="2">
        <f t="shared" si="83"/>
        <v>0.81190280518310642</v>
      </c>
      <c r="N36" s="2">
        <f t="shared" ref="N36" si="84">H36/H35</f>
        <v>1.8132051905810509</v>
      </c>
      <c r="O36" s="2"/>
      <c r="P36">
        <f t="shared" ref="P36" si="85">J36/N36</f>
        <v>0.48150833493010808</v>
      </c>
      <c r="Q36">
        <f t="shared" ref="Q36" si="86">K36/N36</f>
        <v>0.52899618551569993</v>
      </c>
      <c r="R36">
        <f t="shared" ref="R36" si="87">L36/N36</f>
        <v>0.45133387982708045</v>
      </c>
      <c r="S36">
        <f t="shared" ref="S36" si="88">M36/N36</f>
        <v>0.44777216026109434</v>
      </c>
      <c r="T36" s="2"/>
    </row>
    <row r="37" spans="1:32" x14ac:dyDescent="0.25">
      <c r="A37" t="s">
        <v>16</v>
      </c>
      <c r="B37" s="1">
        <v>41815</v>
      </c>
      <c r="C37">
        <v>0.03</v>
      </c>
      <c r="D37" s="2">
        <v>935.77459716796875</v>
      </c>
      <c r="E37">
        <v>12610.0556640625</v>
      </c>
      <c r="F37">
        <v>1537.38818359375</v>
      </c>
      <c r="G37">
        <v>3857.368408203125</v>
      </c>
      <c r="H37">
        <v>7756.42431640625</v>
      </c>
      <c r="J37" s="2"/>
      <c r="K37" s="2"/>
      <c r="L37" s="2"/>
      <c r="M37" s="2"/>
      <c r="N37" s="2"/>
      <c r="O37" s="2"/>
      <c r="Q37" s="2"/>
    </row>
    <row r="38" spans="1:32" x14ac:dyDescent="0.25">
      <c r="A38" t="s">
        <v>17</v>
      </c>
      <c r="B38" s="1">
        <v>41815</v>
      </c>
      <c r="C38">
        <v>0.03</v>
      </c>
      <c r="D38" s="2">
        <v>1502.943359375</v>
      </c>
      <c r="E38">
        <v>4280.24267578125</v>
      </c>
      <c r="F38">
        <v>300.24310302734375</v>
      </c>
      <c r="G38">
        <v>1626.301025390625</v>
      </c>
      <c r="H38">
        <v>20010.94140625</v>
      </c>
      <c r="J38" s="2">
        <f t="shared" ref="J38:M38" si="89">(D38/D37)</f>
        <v>1.6060954891525294</v>
      </c>
      <c r="K38" s="2">
        <f t="shared" si="89"/>
        <v>0.33943091052163621</v>
      </c>
      <c r="L38" s="2">
        <f t="shared" si="89"/>
        <v>0.19529427000375726</v>
      </c>
      <c r="M38" s="2">
        <f t="shared" si="89"/>
        <v>0.42160894508601099</v>
      </c>
      <c r="N38" s="2">
        <f t="shared" ref="N38" si="90">H38/H37</f>
        <v>2.5799183476751284</v>
      </c>
      <c r="O38" s="2"/>
      <c r="P38">
        <f t="shared" ref="P38" si="91">J38/N38</f>
        <v>0.62253733363300001</v>
      </c>
      <c r="Q38">
        <f t="shared" ref="Q38" si="92">K38/N38</f>
        <v>0.13156653226157777</v>
      </c>
      <c r="R38">
        <f t="shared" ref="R38" si="93">L38/N38</f>
        <v>7.5697849189585803E-2</v>
      </c>
      <c r="S38">
        <f t="shared" ref="S38" si="94">M38/N38</f>
        <v>0.16341949173156597</v>
      </c>
      <c r="T38" s="2"/>
      <c r="U38" s="2">
        <f t="shared" ref="U38:X38" si="95">P38/P36</f>
        <v>1.2928900466974524</v>
      </c>
      <c r="V38" s="2">
        <f t="shared" si="95"/>
        <v>0.2487097938774703</v>
      </c>
      <c r="W38" s="2">
        <f t="shared" si="95"/>
        <v>0.16772028995161614</v>
      </c>
      <c r="X38" s="2">
        <f t="shared" si="95"/>
        <v>0.36496125984312344</v>
      </c>
    </row>
    <row r="39" spans="1:32" x14ac:dyDescent="0.25">
      <c r="A39" t="s">
        <v>18</v>
      </c>
      <c r="B39" s="1">
        <v>41815</v>
      </c>
      <c r="C39">
        <v>0.03</v>
      </c>
      <c r="D39" s="2">
        <v>2344.052978515625</v>
      </c>
      <c r="E39">
        <v>16113.39453125</v>
      </c>
      <c r="F39">
        <v>1547.51416015625</v>
      </c>
      <c r="G39">
        <v>3761.663818359375</v>
      </c>
      <c r="H39">
        <v>12665.3388671875</v>
      </c>
    </row>
    <row r="40" spans="1:32" x14ac:dyDescent="0.25">
      <c r="A40" t="s">
        <v>19</v>
      </c>
      <c r="B40" s="1">
        <v>41815</v>
      </c>
      <c r="C40">
        <v>0.03</v>
      </c>
      <c r="D40" s="2">
        <v>534.68896484375</v>
      </c>
      <c r="E40">
        <v>4653.85888671875</v>
      </c>
      <c r="F40">
        <v>1049.46484375</v>
      </c>
      <c r="G40">
        <v>2525.061767578125</v>
      </c>
      <c r="H40">
        <v>6569.90478515625</v>
      </c>
    </row>
    <row r="41" spans="1:32" x14ac:dyDescent="0.25">
      <c r="A41" t="s">
        <v>20</v>
      </c>
      <c r="B41" s="1">
        <v>41815</v>
      </c>
      <c r="C41">
        <v>0.03</v>
      </c>
      <c r="D41" s="2">
        <v>482.82489013671875</v>
      </c>
      <c r="E41">
        <v>2173.735595703125</v>
      </c>
      <c r="F41">
        <v>233.39088439941406</v>
      </c>
      <c r="G41">
        <v>966.3848876953125</v>
      </c>
      <c r="H41">
        <v>17435.087890625</v>
      </c>
      <c r="J41" s="2">
        <f t="shared" ref="J41:M41" si="96">(D41/D40)</f>
        <v>0.9030014118167049</v>
      </c>
      <c r="K41" s="2">
        <f t="shared" si="96"/>
        <v>0.46708240378894239</v>
      </c>
      <c r="L41" s="2">
        <f t="shared" si="96"/>
        <v>0.22239037904828726</v>
      </c>
      <c r="M41" s="2">
        <f t="shared" si="96"/>
        <v>0.38271732600910036</v>
      </c>
      <c r="N41" s="2">
        <f t="shared" ref="N41" si="97">H41/H40</f>
        <v>2.6537809086696447</v>
      </c>
      <c r="O41" s="2"/>
      <c r="P41">
        <f t="shared" ref="P41" si="98">J41/N41</f>
        <v>0.34026976713363449</v>
      </c>
      <c r="Q41">
        <f t="shared" ref="Q41" si="99">K41/N41</f>
        <v>0.17600639233744939</v>
      </c>
      <c r="R41">
        <f t="shared" ref="R41" si="100">L41/N41</f>
        <v>8.3801333532003142E-2</v>
      </c>
      <c r="S41">
        <f t="shared" ref="S41" si="101">M41/N41</f>
        <v>0.14421587130979804</v>
      </c>
    </row>
    <row r="42" spans="1:32" x14ac:dyDescent="0.25">
      <c r="A42" t="s">
        <v>21</v>
      </c>
      <c r="B42" s="1">
        <v>41815</v>
      </c>
      <c r="C42">
        <v>0.03</v>
      </c>
      <c r="D42" s="2">
        <v>326.966796875</v>
      </c>
      <c r="E42">
        <v>3534.2216796875</v>
      </c>
      <c r="F42">
        <v>551.62890625</v>
      </c>
      <c r="G42">
        <v>1119.07177734375</v>
      </c>
      <c r="H42">
        <v>10754.1845703125</v>
      </c>
      <c r="J42" s="2"/>
      <c r="K42" s="2"/>
      <c r="L42" s="2"/>
      <c r="M42" s="2"/>
      <c r="N42" s="2"/>
      <c r="O42" s="2"/>
      <c r="Q42" s="2"/>
    </row>
    <row r="43" spans="1:32" x14ac:dyDescent="0.25">
      <c r="A43" t="s">
        <v>22</v>
      </c>
      <c r="B43" s="1">
        <v>41815</v>
      </c>
      <c r="C43">
        <v>0.03</v>
      </c>
      <c r="D43" s="2">
        <v>780.41943359375</v>
      </c>
      <c r="E43">
        <v>4018.240966796875</v>
      </c>
      <c r="F43">
        <v>280.72369384765625</v>
      </c>
      <c r="G43">
        <v>1025.4642333984375</v>
      </c>
      <c r="H43">
        <v>14092.6416015625</v>
      </c>
      <c r="J43" s="2">
        <f t="shared" ref="J43:M43" si="102">(D43/D42)</f>
        <v>2.3868461294927932</v>
      </c>
      <c r="K43" s="2">
        <f t="shared" si="102"/>
        <v>1.1369521583468336</v>
      </c>
      <c r="L43" s="2">
        <f t="shared" si="102"/>
        <v>0.50889953493559559</v>
      </c>
      <c r="M43" s="2">
        <f t="shared" si="102"/>
        <v>0.91635251121469519</v>
      </c>
      <c r="N43" s="2">
        <f t="shared" ref="N43" si="103">H43/H42</f>
        <v>1.3104333024435892</v>
      </c>
      <c r="O43" s="2"/>
      <c r="P43">
        <f t="shared" ref="P43" si="104">J43/N43</f>
        <v>1.8214174846152009</v>
      </c>
      <c r="Q43">
        <f t="shared" ref="Q43" si="105">K43/N43</f>
        <v>0.86761543393833007</v>
      </c>
      <c r="R43">
        <f t="shared" ref="R43" si="106">L43/N43</f>
        <v>0.38834447658392168</v>
      </c>
      <c r="S43">
        <f t="shared" ref="S43" si="107">M43/N43</f>
        <v>0.6992744380854452</v>
      </c>
      <c r="T43" s="2"/>
      <c r="U43" s="2">
        <f t="shared" ref="U43:X43" si="108">P43/P41</f>
        <v>5.3528631119904162</v>
      </c>
      <c r="V43" s="2">
        <f t="shared" si="108"/>
        <v>4.9294541091149053</v>
      </c>
      <c r="W43" s="2">
        <f t="shared" si="108"/>
        <v>4.6341085543181197</v>
      </c>
      <c r="X43" s="2">
        <f t="shared" si="108"/>
        <v>4.8488036145709321</v>
      </c>
      <c r="Y43" s="5">
        <f t="shared" ref="Y43:AB43" si="109">AVERAGE(U38,U43)</f>
        <v>3.3228765793439345</v>
      </c>
      <c r="Z43" s="5">
        <f t="shared" si="109"/>
        <v>2.5890819514961878</v>
      </c>
      <c r="AA43" s="5">
        <f t="shared" si="109"/>
        <v>2.4009144221348677</v>
      </c>
      <c r="AB43" s="5">
        <f t="shared" si="109"/>
        <v>2.6068824372070276</v>
      </c>
      <c r="AC43" s="6">
        <f t="shared" ref="AC43" si="110">STDEVA(U38,U43)</f>
        <v>2.8708344859033881</v>
      </c>
      <c r="AD43" s="6">
        <f t="shared" ref="AD43" si="111">STDEVA(V38,V43)</f>
        <v>3.3097860463047737</v>
      </c>
      <c r="AE43" s="6">
        <f t="shared" ref="AE43" si="112">STDEVA(W38,W43)</f>
        <v>3.1582134291455692</v>
      </c>
      <c r="AF43" s="6">
        <f t="shared" ref="AF43" si="113">STDEVA(X38,X43)</f>
        <v>3.1705553347994906</v>
      </c>
    </row>
    <row r="44" spans="1:32" x14ac:dyDescent="0.25">
      <c r="B44" s="1"/>
      <c r="D44" s="2"/>
      <c r="Y44" s="3">
        <f>LOG(Y43,2)</f>
        <v>1.7324327084150803</v>
      </c>
      <c r="Z44" s="3">
        <f t="shared" ref="Z44:AB44" si="114">LOG(Z43,2)</f>
        <v>1.3724406311885675</v>
      </c>
      <c r="AA44" s="3">
        <f t="shared" si="114"/>
        <v>1.2635839812601433</v>
      </c>
      <c r="AB44" s="3">
        <f t="shared" si="114"/>
        <v>1.3823255230028315</v>
      </c>
    </row>
    <row r="45" spans="1:32" x14ac:dyDescent="0.25">
      <c r="B45" s="1"/>
      <c r="D45" s="2"/>
      <c r="Y45" s="3">
        <f>STDEVA(LOG(U38,2),LOG(U43,2))/10</f>
        <v>0.14493646694287135</v>
      </c>
      <c r="Z45" s="3">
        <f t="shared" ref="Z45:AB45" si="115">STDEVA(LOG(V38,2),LOG(V43,2))/10</f>
        <v>0.30468472229592025</v>
      </c>
      <c r="AA45" s="3">
        <f t="shared" si="115"/>
        <v>0.33857423183534269</v>
      </c>
      <c r="AB45" s="3">
        <f t="shared" si="115"/>
        <v>0.26387906928346549</v>
      </c>
    </row>
    <row r="46" spans="1:32" x14ac:dyDescent="0.25">
      <c r="B46" s="1"/>
      <c r="D46" s="2"/>
      <c r="J46" s="2"/>
      <c r="K46" s="2"/>
      <c r="L46" s="2"/>
      <c r="M46" s="2"/>
      <c r="N46" s="2"/>
      <c r="O46" s="2"/>
    </row>
    <row r="47" spans="1:32" x14ac:dyDescent="0.25">
      <c r="B47" s="1"/>
      <c r="D47" s="2"/>
      <c r="J47" s="2"/>
      <c r="K47" s="2"/>
      <c r="L47" s="2"/>
      <c r="M47" s="2"/>
      <c r="N47" s="2"/>
      <c r="O47" s="2"/>
      <c r="Q47" s="2"/>
    </row>
    <row r="48" spans="1:32" x14ac:dyDescent="0.25">
      <c r="B48" s="1"/>
      <c r="D48" s="2"/>
      <c r="J48" s="2"/>
      <c r="K48" s="2"/>
      <c r="L48" s="2"/>
      <c r="M48" s="2"/>
      <c r="N48" s="2"/>
      <c r="O48" s="2"/>
      <c r="U48" s="2"/>
      <c r="V48" s="2"/>
      <c r="W48" s="2"/>
      <c r="X48" s="2"/>
    </row>
    <row r="49" spans="2:28" x14ac:dyDescent="0.25">
      <c r="B49" s="1"/>
      <c r="D49" s="2"/>
    </row>
    <row r="50" spans="2:28" x14ac:dyDescent="0.25">
      <c r="B50" s="1"/>
      <c r="D50" s="2"/>
    </row>
    <row r="51" spans="2:28" x14ac:dyDescent="0.25">
      <c r="B51" s="1"/>
      <c r="D51" s="2"/>
      <c r="J51" s="2"/>
      <c r="K51" s="2"/>
      <c r="L51" s="2"/>
      <c r="M51" s="2"/>
      <c r="N51" s="2"/>
      <c r="O51" s="2"/>
    </row>
    <row r="52" spans="2:28" x14ac:dyDescent="0.25">
      <c r="B52" s="1"/>
      <c r="D52" s="2"/>
      <c r="J52" s="2"/>
      <c r="K52" s="2"/>
      <c r="L52" s="2"/>
      <c r="M52" s="2"/>
      <c r="N52" s="2"/>
      <c r="O52" s="2"/>
      <c r="Q52" s="2"/>
    </row>
    <row r="53" spans="2:28" x14ac:dyDescent="0.25">
      <c r="B53" s="1"/>
      <c r="D53" s="2"/>
      <c r="J53" s="2"/>
      <c r="K53" s="2"/>
      <c r="L53" s="2"/>
      <c r="M53" s="2"/>
      <c r="N53" s="2"/>
      <c r="O53" s="2"/>
      <c r="U53" s="2"/>
      <c r="V53" s="2"/>
      <c r="W53" s="2"/>
      <c r="X53" s="2"/>
      <c r="Y53" s="5"/>
      <c r="Z53" s="5"/>
      <c r="AA53" s="5"/>
      <c r="AB53" s="5"/>
    </row>
    <row r="54" spans="2:28" x14ac:dyDescent="0.25">
      <c r="B54" s="1"/>
    </row>
    <row r="55" spans="2:28" x14ac:dyDescent="0.25">
      <c r="B55" s="1"/>
    </row>
    <row r="56" spans="2:28" x14ac:dyDescent="0.25">
      <c r="B56" s="1"/>
    </row>
    <row r="57" spans="2:28" x14ac:dyDescent="0.25">
      <c r="B57" s="1"/>
    </row>
    <row r="58" spans="2:28" x14ac:dyDescent="0.25">
      <c r="B58" s="1"/>
    </row>
    <row r="59" spans="2:28" x14ac:dyDescent="0.25">
      <c r="B59" s="1"/>
    </row>
    <row r="60" spans="2:28" x14ac:dyDescent="0.25">
      <c r="B60" s="1"/>
    </row>
    <row r="61" spans="2:28" x14ac:dyDescent="0.25">
      <c r="B61" s="1"/>
    </row>
    <row r="62" spans="2:28" x14ac:dyDescent="0.25">
      <c r="B62" s="1"/>
    </row>
    <row r="63" spans="2:28" x14ac:dyDescent="0.25">
      <c r="B63" s="1"/>
    </row>
    <row r="64" spans="2:28" x14ac:dyDescent="0.25">
      <c r="B64" s="1"/>
    </row>
    <row r="65" spans="2:2" x14ac:dyDescent="0.25">
      <c r="B65" s="1"/>
    </row>
    <row r="66" spans="2:2" x14ac:dyDescent="0.25">
      <c r="B66" s="1"/>
    </row>
    <row r="67" spans="2:2" x14ac:dyDescent="0.25">
      <c r="B67" s="1"/>
    </row>
    <row r="68" spans="2:2" x14ac:dyDescent="0.25">
      <c r="B68" s="1"/>
    </row>
    <row r="69" spans="2:2" x14ac:dyDescent="0.25">
      <c r="B69" s="1"/>
    </row>
    <row r="70" spans="2:2" x14ac:dyDescent="0.25">
      <c r="B70" s="1"/>
    </row>
    <row r="71" spans="2:2" x14ac:dyDescent="0.25">
      <c r="B71" s="1"/>
    </row>
    <row r="72" spans="2:2" x14ac:dyDescent="0.25">
      <c r="B72" s="1"/>
    </row>
    <row r="73" spans="2:2" x14ac:dyDescent="0.25">
      <c r="B73" s="1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F73"/>
  <sheetViews>
    <sheetView workbookViewId="0">
      <pane xSplit="3" topLeftCell="Q1" activePane="topRight" state="frozen"/>
      <selection pane="topRight" activeCell="T24" sqref="T24"/>
    </sheetView>
  </sheetViews>
  <sheetFormatPr defaultRowHeight="15" x14ac:dyDescent="0.25"/>
  <cols>
    <col min="2" max="2" width="9.7109375" bestFit="1" customWidth="1"/>
    <col min="4" max="4" width="10.5703125" customWidth="1"/>
    <col min="11" max="11" width="10.85546875" customWidth="1"/>
    <col min="12" max="12" width="9.5703125" customWidth="1"/>
    <col min="14" max="15" width="11.7109375" customWidth="1"/>
    <col min="25" max="28" width="9.140625" style="3"/>
    <col min="29" max="32" width="9.140625" style="6"/>
  </cols>
  <sheetData>
    <row r="2" spans="1:32" x14ac:dyDescent="0.25">
      <c r="B2" t="s">
        <v>1</v>
      </c>
      <c r="C2" t="s">
        <v>32</v>
      </c>
      <c r="D2" t="s">
        <v>3</v>
      </c>
      <c r="E2" t="s">
        <v>4</v>
      </c>
      <c r="F2" t="s">
        <v>5</v>
      </c>
      <c r="G2" t="s">
        <v>6</v>
      </c>
      <c r="H2" t="s">
        <v>7</v>
      </c>
      <c r="J2" t="s">
        <v>33</v>
      </c>
      <c r="K2" t="s">
        <v>33</v>
      </c>
      <c r="L2" t="s">
        <v>33</v>
      </c>
      <c r="M2" t="s">
        <v>33</v>
      </c>
      <c r="N2" t="s">
        <v>33</v>
      </c>
      <c r="P2" t="s">
        <v>35</v>
      </c>
      <c r="U2" t="s">
        <v>37</v>
      </c>
      <c r="Y2" s="3" t="s">
        <v>36</v>
      </c>
      <c r="AC2" s="6" t="s">
        <v>38</v>
      </c>
    </row>
    <row r="3" spans="1:32" x14ac:dyDescent="0.25">
      <c r="C3" t="s">
        <v>9</v>
      </c>
      <c r="D3" t="s">
        <v>10</v>
      </c>
      <c r="E3" t="s">
        <v>10</v>
      </c>
      <c r="F3" t="s">
        <v>10</v>
      </c>
      <c r="G3" t="s">
        <v>10</v>
      </c>
      <c r="H3" t="s">
        <v>11</v>
      </c>
      <c r="J3" t="s">
        <v>34</v>
      </c>
      <c r="K3" t="s">
        <v>34</v>
      </c>
      <c r="L3" t="s">
        <v>34</v>
      </c>
      <c r="M3" t="s">
        <v>34</v>
      </c>
      <c r="N3" t="s">
        <v>34</v>
      </c>
    </row>
    <row r="4" spans="1:32" x14ac:dyDescent="0.25">
      <c r="A4" t="s">
        <v>13</v>
      </c>
      <c r="B4" s="1">
        <v>41803</v>
      </c>
      <c r="C4">
        <v>1</v>
      </c>
      <c r="D4" s="2">
        <v>6244.90380859375</v>
      </c>
      <c r="E4">
        <v>40801.95703125</v>
      </c>
      <c r="F4">
        <v>5074.6162109375</v>
      </c>
      <c r="G4">
        <v>4826.31396484375</v>
      </c>
      <c r="H4">
        <v>102531.45</v>
      </c>
    </row>
    <row r="5" spans="1:32" x14ac:dyDescent="0.25">
      <c r="A5" t="s">
        <v>14</v>
      </c>
      <c r="B5" s="1">
        <v>41803</v>
      </c>
      <c r="C5">
        <v>1</v>
      </c>
      <c r="D5" s="2">
        <v>7655.052734375</v>
      </c>
      <c r="E5">
        <v>30079.91796875</v>
      </c>
      <c r="F5">
        <v>3972.150146484375</v>
      </c>
      <c r="G5">
        <v>6833.78564453125</v>
      </c>
      <c r="H5">
        <v>58680.74</v>
      </c>
      <c r="J5" s="2"/>
      <c r="K5" s="2"/>
      <c r="L5" s="2"/>
      <c r="M5" s="2"/>
      <c r="N5" s="2"/>
      <c r="O5" s="2"/>
      <c r="Q5" s="2"/>
    </row>
    <row r="6" spans="1:32" x14ac:dyDescent="0.25">
      <c r="A6" t="s">
        <v>15</v>
      </c>
      <c r="B6" s="1">
        <v>41803</v>
      </c>
      <c r="C6">
        <v>1</v>
      </c>
      <c r="D6" s="2">
        <v>7906.6533203125</v>
      </c>
      <c r="E6">
        <v>20093.16015625</v>
      </c>
      <c r="F6">
        <v>1627.4256591796875</v>
      </c>
      <c r="G6">
        <v>6051.244140625</v>
      </c>
      <c r="H6">
        <v>165689.70000000001</v>
      </c>
      <c r="J6" s="2">
        <f>(D6/D5)</f>
        <v>1.0328672570481048</v>
      </c>
      <c r="K6" s="2">
        <f>(E6/E5)</f>
        <v>0.66799251836806095</v>
      </c>
      <c r="L6" s="2">
        <f>(F6/F5)</f>
        <v>0.40970899869433958</v>
      </c>
      <c r="M6" s="2">
        <f>(G6/G5)</f>
        <v>0.88548931081376836</v>
      </c>
      <c r="N6" s="2">
        <f>H6/H5</f>
        <v>2.8235789119223789</v>
      </c>
      <c r="O6" s="2"/>
      <c r="P6">
        <f>J6/N6</f>
        <v>0.36580074057321005</v>
      </c>
      <c r="Q6">
        <f>K6/N6</f>
        <v>0.23657653609307885</v>
      </c>
      <c r="R6">
        <f>L6/N6</f>
        <v>0.14510272653063455</v>
      </c>
      <c r="S6">
        <f>M6/N6</f>
        <v>0.31360529966945394</v>
      </c>
      <c r="T6" s="2"/>
    </row>
    <row r="7" spans="1:32" x14ac:dyDescent="0.25">
      <c r="A7" t="s">
        <v>16</v>
      </c>
      <c r="B7" s="1">
        <v>41803</v>
      </c>
      <c r="C7">
        <v>1</v>
      </c>
      <c r="D7" s="2">
        <v>4427.49462890625</v>
      </c>
      <c r="E7">
        <v>18632.484375</v>
      </c>
      <c r="F7">
        <v>3449.74560546875</v>
      </c>
      <c r="G7">
        <v>6141.6640625</v>
      </c>
      <c r="H7">
        <v>62860.800000000003</v>
      </c>
      <c r="J7" s="2"/>
      <c r="K7" s="2"/>
      <c r="L7" s="2"/>
      <c r="M7" s="2"/>
      <c r="N7" s="2"/>
      <c r="O7" s="2"/>
      <c r="Q7" s="2"/>
    </row>
    <row r="8" spans="1:32" x14ac:dyDescent="0.25">
      <c r="A8" t="s">
        <v>17</v>
      </c>
      <c r="B8" s="1">
        <v>41803</v>
      </c>
      <c r="C8">
        <v>1</v>
      </c>
      <c r="D8" s="2">
        <v>5951.4521484375</v>
      </c>
      <c r="E8">
        <v>8460.794921875</v>
      </c>
      <c r="F8">
        <v>1310.8497314453125</v>
      </c>
      <c r="G8">
        <v>6798.39599609375</v>
      </c>
      <c r="H8">
        <v>116774.75</v>
      </c>
      <c r="J8" s="2">
        <f>(D8/D7)</f>
        <v>1.3442031323045833</v>
      </c>
      <c r="K8" s="2">
        <f>(E8/E7)</f>
        <v>0.45408839484804342</v>
      </c>
      <c r="L8" s="2">
        <f>(F8/F7)</f>
        <v>0.37998446301874333</v>
      </c>
      <c r="M8" s="2">
        <f>(G8/G7)</f>
        <v>1.1069306179743121</v>
      </c>
      <c r="N8" s="2">
        <f>H8/H7</f>
        <v>1.8576720309000203</v>
      </c>
      <c r="O8" s="2"/>
      <c r="P8">
        <f>J8/N8</f>
        <v>0.72359550552813823</v>
      </c>
      <c r="Q8">
        <f>K8/N8</f>
        <v>0.24443948517007219</v>
      </c>
      <c r="R8">
        <f>L8/N8</f>
        <v>0.2045487344903639</v>
      </c>
      <c r="S8">
        <f>M8/N8</f>
        <v>0.59586977656008377</v>
      </c>
      <c r="T8" s="2"/>
      <c r="U8" s="2">
        <f>P8/P6</f>
        <v>1.9781138343084366</v>
      </c>
      <c r="V8" s="2">
        <f t="shared" ref="V8:X8" si="0">Q8/Q6</f>
        <v>1.0332363860205465</v>
      </c>
      <c r="W8" s="2">
        <f t="shared" si="0"/>
        <v>1.4096822256966957</v>
      </c>
      <c r="X8" s="2">
        <f t="shared" si="0"/>
        <v>1.9000628407368818</v>
      </c>
    </row>
    <row r="9" spans="1:32" x14ac:dyDescent="0.25">
      <c r="A9" t="s">
        <v>18</v>
      </c>
      <c r="B9" s="1">
        <v>41803</v>
      </c>
      <c r="C9">
        <v>1</v>
      </c>
      <c r="D9" s="2">
        <v>5684.7724609375</v>
      </c>
      <c r="E9">
        <v>26398.6171875</v>
      </c>
      <c r="F9">
        <v>3442.290771484375</v>
      </c>
      <c r="G9">
        <v>5726.78125</v>
      </c>
      <c r="H9">
        <v>93044.74</v>
      </c>
    </row>
    <row r="10" spans="1:32" x14ac:dyDescent="0.25">
      <c r="A10" t="s">
        <v>19</v>
      </c>
      <c r="B10" s="1">
        <v>41803</v>
      </c>
      <c r="C10">
        <v>1</v>
      </c>
      <c r="D10" s="2">
        <v>2965.71044921875</v>
      </c>
      <c r="E10">
        <v>12540.5322265625</v>
      </c>
      <c r="F10">
        <v>1634.179443359375</v>
      </c>
      <c r="G10">
        <v>3743.875</v>
      </c>
      <c r="H10">
        <v>39407.913999999997</v>
      </c>
    </row>
    <row r="11" spans="1:32" x14ac:dyDescent="0.25">
      <c r="A11" t="s">
        <v>20</v>
      </c>
      <c r="B11" s="1">
        <v>41803</v>
      </c>
      <c r="C11">
        <v>1</v>
      </c>
      <c r="D11" s="2">
        <v>7233.306640625</v>
      </c>
      <c r="E11">
        <v>15556.666015625</v>
      </c>
      <c r="F11">
        <v>1290.577392578125</v>
      </c>
      <c r="G11">
        <v>4965.541015625</v>
      </c>
      <c r="H11">
        <v>129541.27</v>
      </c>
      <c r="J11" s="2">
        <f t="shared" ref="J11:M11" si="1">(D11/D10)</f>
        <v>2.4389793826738724</v>
      </c>
      <c r="K11" s="2">
        <f t="shared" si="1"/>
        <v>1.2405108279753814</v>
      </c>
      <c r="L11" s="2">
        <f t="shared" si="1"/>
        <v>0.78974031757803242</v>
      </c>
      <c r="M11" s="2">
        <f t="shared" si="1"/>
        <v>1.3263105781109146</v>
      </c>
      <c r="N11" s="2">
        <f t="shared" ref="N11" si="2">H11/H10</f>
        <v>3.2871892178814646</v>
      </c>
      <c r="O11" s="2"/>
      <c r="P11">
        <f t="shared" ref="P11" si="3">J11/N11</f>
        <v>0.74196501053436514</v>
      </c>
      <c r="Q11">
        <f t="shared" ref="Q11" si="4">K11/N11</f>
        <v>0.37737737189794895</v>
      </c>
      <c r="R11">
        <f t="shared" ref="R11" si="5">L11/N11</f>
        <v>0.24024790337046861</v>
      </c>
      <c r="S11">
        <f t="shared" ref="S11" si="6">M11/N11</f>
        <v>0.4034786226774309</v>
      </c>
    </row>
    <row r="12" spans="1:32" x14ac:dyDescent="0.25">
      <c r="A12" t="s">
        <v>21</v>
      </c>
      <c r="B12" s="1">
        <v>41803</v>
      </c>
      <c r="C12">
        <v>1</v>
      </c>
      <c r="D12" s="2">
        <v>3725.938232421875</v>
      </c>
      <c r="E12">
        <v>13295.1025390625</v>
      </c>
      <c r="F12">
        <v>2404.224853515625</v>
      </c>
      <c r="G12">
        <v>4797.19091796875</v>
      </c>
      <c r="H12">
        <v>45667.315999999999</v>
      </c>
      <c r="J12" s="2"/>
      <c r="K12" s="2"/>
      <c r="L12" s="2"/>
      <c r="M12" s="2"/>
      <c r="N12" s="2"/>
      <c r="O12" s="2"/>
      <c r="Q12" s="2"/>
    </row>
    <row r="13" spans="1:32" x14ac:dyDescent="0.25">
      <c r="A13" t="s">
        <v>22</v>
      </c>
      <c r="B13" s="1">
        <v>41803</v>
      </c>
      <c r="C13">
        <v>1</v>
      </c>
      <c r="D13" s="2">
        <v>5246.39306640625</v>
      </c>
      <c r="E13">
        <v>18729.16015625</v>
      </c>
      <c r="F13">
        <v>1378.873291015625</v>
      </c>
      <c r="G13">
        <v>7981.1337890625</v>
      </c>
      <c r="H13">
        <v>107707.66</v>
      </c>
      <c r="J13" s="2">
        <f t="shared" ref="J13:M13" si="7">(D13/D12)</f>
        <v>1.4080730111824944</v>
      </c>
      <c r="K13" s="2">
        <f t="shared" si="7"/>
        <v>1.4087262660232691</v>
      </c>
      <c r="L13" s="2">
        <f t="shared" si="7"/>
        <v>0.57352093711174335</v>
      </c>
      <c r="M13" s="2">
        <f t="shared" si="7"/>
        <v>1.6637098513564914</v>
      </c>
      <c r="N13" s="2">
        <f t="shared" ref="N13" si="8">H13/H12</f>
        <v>2.3585283619470871</v>
      </c>
      <c r="O13" s="2"/>
      <c r="P13">
        <f t="shared" ref="P13" si="9">J13/N13</f>
        <v>0.59701338932386516</v>
      </c>
      <c r="Q13">
        <f t="shared" ref="Q13" si="10">K13/N13</f>
        <v>0.5972903649376905</v>
      </c>
      <c r="R13">
        <f t="shared" ref="R13" si="11">L13/N13</f>
        <v>0.24316898043925669</v>
      </c>
      <c r="S13">
        <f t="shared" ref="S13" si="12">M13/N13</f>
        <v>0.70540167258493891</v>
      </c>
      <c r="T13" s="2"/>
      <c r="U13" s="2">
        <f>P13/P11</f>
        <v>0.80463819836179951</v>
      </c>
      <c r="V13" s="2">
        <f t="shared" ref="V13:X13" si="13">Q13/Q11</f>
        <v>1.582740273837115</v>
      </c>
      <c r="W13" s="2">
        <f t="shared" si="13"/>
        <v>1.0121585954666323</v>
      </c>
      <c r="X13" s="2">
        <f t="shared" si="13"/>
        <v>1.748299991469155</v>
      </c>
      <c r="Y13" s="5">
        <f>AVERAGE(U8,U13)</f>
        <v>1.3913760163351181</v>
      </c>
      <c r="Z13" s="5">
        <f t="shared" ref="Z13:AB13" si="14">AVERAGE(V8,V13)</f>
        <v>1.3079883299288309</v>
      </c>
      <c r="AA13" s="5">
        <f t="shared" si="14"/>
        <v>1.210920410581664</v>
      </c>
      <c r="AB13" s="5">
        <f t="shared" si="14"/>
        <v>1.8241814161030185</v>
      </c>
      <c r="AC13" s="6">
        <f>STDEVA(U8,U13)</f>
        <v>0.82977257973506291</v>
      </c>
      <c r="AD13" s="6">
        <f t="shared" ref="AD13:AF13" si="15">STDEVA(V8,V13)</f>
        <v>0.38855792536346667</v>
      </c>
      <c r="AE13" s="6">
        <f t="shared" si="15"/>
        <v>0.2810916546175718</v>
      </c>
      <c r="AF13" s="6">
        <f t="shared" si="15"/>
        <v>0.10731253984940145</v>
      </c>
    </row>
    <row r="14" spans="1:32" x14ac:dyDescent="0.25">
      <c r="A14" t="s">
        <v>13</v>
      </c>
      <c r="B14" s="1">
        <v>41804</v>
      </c>
      <c r="C14">
        <v>10</v>
      </c>
      <c r="D14" s="2">
        <v>4449.013671875</v>
      </c>
      <c r="E14">
        <v>28910.78515625</v>
      </c>
      <c r="F14">
        <v>3579.832763671875</v>
      </c>
      <c r="G14">
        <v>4101.76318359375</v>
      </c>
      <c r="H14">
        <v>73845.625</v>
      </c>
      <c r="Y14" s="3">
        <f>LOG(Y13,2)</f>
        <v>0.47651235776208156</v>
      </c>
      <c r="Z14" s="3">
        <f t="shared" ref="Z14:AB14" si="16">LOG(Z13,2)</f>
        <v>0.38734966894844919</v>
      </c>
      <c r="AA14" s="3">
        <f t="shared" si="16"/>
        <v>0.27610404502190589</v>
      </c>
      <c r="AB14" s="3">
        <f t="shared" si="16"/>
        <v>0.86724921365682672</v>
      </c>
    </row>
    <row r="15" spans="1:32" x14ac:dyDescent="0.25">
      <c r="A15" t="s">
        <v>14</v>
      </c>
      <c r="B15" s="1">
        <v>41804</v>
      </c>
      <c r="C15">
        <v>10</v>
      </c>
      <c r="D15" s="2">
        <v>3998.69921875</v>
      </c>
      <c r="E15">
        <v>19873.33984375</v>
      </c>
      <c r="F15">
        <v>2527.69287109375</v>
      </c>
      <c r="G15">
        <v>4040.89599609375</v>
      </c>
      <c r="H15">
        <v>41824.233999999997</v>
      </c>
      <c r="Y15" s="3">
        <f>STDEVA(LOG(U8,2),LOG(U13,2))/10</f>
        <v>9.1762188701685315E-2</v>
      </c>
      <c r="Z15" s="3">
        <f t="shared" ref="Z15:AB15" si="17">STDEVA(LOG(V8,2),LOG(V13,2))/10</f>
        <v>4.3505039944786127E-2</v>
      </c>
      <c r="AA15" s="3">
        <f t="shared" si="17"/>
        <v>3.3795081007616766E-2</v>
      </c>
      <c r="AB15" s="3">
        <f t="shared" si="17"/>
        <v>8.4919546866499673E-3</v>
      </c>
    </row>
    <row r="16" spans="1:32" x14ac:dyDescent="0.25">
      <c r="A16" t="s">
        <v>15</v>
      </c>
      <c r="B16" s="1">
        <v>41804</v>
      </c>
      <c r="C16">
        <v>10</v>
      </c>
      <c r="D16" s="2">
        <v>4689.3779296875</v>
      </c>
      <c r="E16">
        <v>12364.431640625</v>
      </c>
      <c r="F16">
        <v>1369.68017578125</v>
      </c>
      <c r="G16">
        <v>5111.6162109375</v>
      </c>
      <c r="H16">
        <v>98411.38</v>
      </c>
      <c r="J16" s="2">
        <f t="shared" ref="J16:M16" si="18">(D16/D15)</f>
        <v>1.1727258473702875</v>
      </c>
      <c r="K16" s="2">
        <f t="shared" si="18"/>
        <v>0.62216173717340773</v>
      </c>
      <c r="L16" s="2">
        <f t="shared" si="18"/>
        <v>0.54186969922045158</v>
      </c>
      <c r="M16" s="2">
        <f t="shared" si="18"/>
        <v>1.2649709905621904</v>
      </c>
      <c r="N16" s="2">
        <f t="shared" ref="N16" si="19">H16/H15</f>
        <v>2.3529750718208016</v>
      </c>
      <c r="O16" s="2"/>
      <c r="P16">
        <f t="shared" ref="P16" si="20">J16/N16</f>
        <v>0.49840130540048505</v>
      </c>
      <c r="Q16">
        <f t="shared" ref="Q16" si="21">K16/N16</f>
        <v>0.26441492926313098</v>
      </c>
      <c r="R16">
        <f t="shared" ref="R16" si="22">L16/N16</f>
        <v>0.23029130470181175</v>
      </c>
      <c r="S16">
        <f t="shared" ref="S16" si="23">M16/N16</f>
        <v>0.53760492650834524</v>
      </c>
      <c r="T16" s="2"/>
    </row>
    <row r="17" spans="1:32" x14ac:dyDescent="0.25">
      <c r="A17" t="s">
        <v>16</v>
      </c>
      <c r="B17" s="1">
        <v>41804</v>
      </c>
      <c r="C17">
        <v>10</v>
      </c>
      <c r="D17" s="2">
        <v>4802.5673828125</v>
      </c>
      <c r="E17">
        <v>17265.8125</v>
      </c>
      <c r="F17">
        <v>2979.561279296875</v>
      </c>
      <c r="G17">
        <v>4016.577392578125</v>
      </c>
      <c r="H17">
        <v>44475.21</v>
      </c>
      <c r="J17" s="2"/>
      <c r="K17" s="2"/>
      <c r="L17" s="2"/>
      <c r="M17" s="2"/>
      <c r="N17" s="2"/>
      <c r="O17" s="2"/>
      <c r="Q17" s="2"/>
    </row>
    <row r="18" spans="1:32" x14ac:dyDescent="0.25">
      <c r="A18" t="s">
        <v>17</v>
      </c>
      <c r="B18" s="1">
        <v>41804</v>
      </c>
      <c r="C18">
        <v>10</v>
      </c>
      <c r="D18" s="2">
        <v>4681.04248046875</v>
      </c>
      <c r="E18">
        <v>16719.93359375</v>
      </c>
      <c r="F18">
        <v>1426.431396484375</v>
      </c>
      <c r="G18">
        <v>7509.31494140625</v>
      </c>
      <c r="H18">
        <v>88888</v>
      </c>
      <c r="J18" s="2">
        <f t="shared" ref="J18:M18" si="24">(D18/D17)</f>
        <v>0.97469584648022534</v>
      </c>
      <c r="K18" s="2">
        <f t="shared" si="24"/>
        <v>0.96838382750594565</v>
      </c>
      <c r="L18" s="2">
        <f t="shared" si="24"/>
        <v>0.47873873459014349</v>
      </c>
      <c r="M18" s="2">
        <f t="shared" si="24"/>
        <v>1.8695805426983787</v>
      </c>
      <c r="N18" s="2">
        <f t="shared" ref="N18" si="25">H18/H17</f>
        <v>1.9985965215228889</v>
      </c>
      <c r="O18" s="2"/>
      <c r="P18">
        <f t="shared" ref="P18" si="26">J18/N18</f>
        <v>0.48769015455782311</v>
      </c>
      <c r="Q18">
        <f t="shared" ref="Q18" si="27">K18/N18</f>
        <v>0.48453192881975865</v>
      </c>
      <c r="R18">
        <f t="shared" ref="R18" si="28">L18/N18</f>
        <v>0.23953746012994886</v>
      </c>
      <c r="S18">
        <f t="shared" ref="S18" si="29">M18/N18</f>
        <v>0.93544671101188415</v>
      </c>
      <c r="T18" s="2"/>
      <c r="U18" s="2">
        <f t="shared" ref="U18:X18" si="30">P18/P16</f>
        <v>0.97850898316958634</v>
      </c>
      <c r="V18" s="2">
        <f t="shared" si="30"/>
        <v>1.8324681218645544</v>
      </c>
      <c r="W18" s="2">
        <f t="shared" si="30"/>
        <v>1.0401498243284057</v>
      </c>
      <c r="X18" s="2">
        <f t="shared" si="30"/>
        <v>1.7400262997726885</v>
      </c>
    </row>
    <row r="19" spans="1:32" x14ac:dyDescent="0.25">
      <c r="A19" t="s">
        <v>18</v>
      </c>
      <c r="B19" s="1">
        <v>41804</v>
      </c>
      <c r="C19">
        <v>10</v>
      </c>
      <c r="D19" s="2">
        <v>3765.461181640625</v>
      </c>
      <c r="E19">
        <v>20839.552734375</v>
      </c>
      <c r="F19">
        <v>3285.544677734375</v>
      </c>
      <c r="G19">
        <v>8368.7998046875</v>
      </c>
      <c r="H19">
        <v>61596.836000000003</v>
      </c>
    </row>
    <row r="20" spans="1:32" x14ac:dyDescent="0.25">
      <c r="A20" t="s">
        <v>19</v>
      </c>
      <c r="B20" s="1">
        <v>41804</v>
      </c>
      <c r="C20">
        <v>10</v>
      </c>
      <c r="D20" s="2">
        <v>4272.09619140625</v>
      </c>
      <c r="E20">
        <v>17996.17578125</v>
      </c>
      <c r="F20">
        <v>3308.443359375</v>
      </c>
      <c r="G20">
        <v>4144.32177734375</v>
      </c>
      <c r="H20">
        <v>58156.324000000001</v>
      </c>
    </row>
    <row r="21" spans="1:32" x14ac:dyDescent="0.25">
      <c r="A21" t="s">
        <v>20</v>
      </c>
      <c r="B21" s="1">
        <v>41804</v>
      </c>
      <c r="C21">
        <v>10</v>
      </c>
      <c r="D21" s="2">
        <v>3228.127197265625</v>
      </c>
      <c r="E21">
        <v>8795.900390625</v>
      </c>
      <c r="F21">
        <v>750.46942138671875</v>
      </c>
      <c r="G21">
        <v>5167.599609375</v>
      </c>
      <c r="H21">
        <v>118817.03</v>
      </c>
      <c r="J21" s="2">
        <f t="shared" ref="J21:M21" si="31">(D21/D20)</f>
        <v>0.75563073784699109</v>
      </c>
      <c r="K21" s="2">
        <f t="shared" si="31"/>
        <v>0.48876497415575054</v>
      </c>
      <c r="L21" s="2">
        <f t="shared" si="31"/>
        <v>0.22683459859155344</v>
      </c>
      <c r="M21" s="2">
        <f t="shared" si="31"/>
        <v>1.2469108064015018</v>
      </c>
      <c r="N21" s="2">
        <f t="shared" ref="N21" si="32">H21/H20</f>
        <v>2.0430629349956853</v>
      </c>
      <c r="O21" s="2"/>
      <c r="P21">
        <f t="shared" ref="P21" si="33">J21/N21</f>
        <v>0.3698519144485321</v>
      </c>
      <c r="Q21">
        <f t="shared" ref="Q21" si="34">K21/N21</f>
        <v>0.23923148219454277</v>
      </c>
      <c r="R21">
        <f t="shared" ref="R21" si="35">L21/N21</f>
        <v>0.11102673084910744</v>
      </c>
      <c r="S21">
        <f t="shared" ref="S21" si="36">M21/N21</f>
        <v>0.61031443772148664</v>
      </c>
    </row>
    <row r="22" spans="1:32" x14ac:dyDescent="0.25">
      <c r="A22" t="s">
        <v>21</v>
      </c>
      <c r="B22" s="1">
        <v>41804</v>
      </c>
      <c r="C22">
        <v>10</v>
      </c>
      <c r="D22" s="2">
        <v>4634.0849609375</v>
      </c>
      <c r="E22">
        <v>11423.6015625</v>
      </c>
      <c r="F22">
        <v>2331.6708984375</v>
      </c>
      <c r="G22">
        <v>5229.8984375</v>
      </c>
      <c r="H22">
        <v>46516.633000000002</v>
      </c>
      <c r="J22" s="2"/>
      <c r="K22" s="2"/>
      <c r="L22" s="2"/>
      <c r="M22" s="2"/>
      <c r="N22" s="2"/>
      <c r="O22" s="2"/>
      <c r="Q22" s="2"/>
    </row>
    <row r="23" spans="1:32" x14ac:dyDescent="0.25">
      <c r="A23" t="s">
        <v>22</v>
      </c>
      <c r="B23" s="1">
        <v>41804</v>
      </c>
      <c r="C23">
        <v>10</v>
      </c>
      <c r="D23" s="2">
        <v>7259.11962890625</v>
      </c>
      <c r="E23">
        <v>19911.0390625</v>
      </c>
      <c r="F23">
        <v>1254.204345703125</v>
      </c>
      <c r="G23">
        <v>6564.9130859375</v>
      </c>
      <c r="H23" s="4">
        <v>85499.1</v>
      </c>
      <c r="J23" s="2">
        <f t="shared" ref="J23:M23" si="37">(D23/D22)</f>
        <v>1.5664623523513672</v>
      </c>
      <c r="K23" s="2">
        <f t="shared" si="37"/>
        <v>1.7429738733064291</v>
      </c>
      <c r="L23" s="2">
        <f t="shared" si="37"/>
        <v>0.53789938646298363</v>
      </c>
      <c r="M23" s="2">
        <f t="shared" si="37"/>
        <v>1.2552658841068556</v>
      </c>
      <c r="N23" s="2">
        <f t="shared" ref="N23" si="38">H23/H22</f>
        <v>1.8380328602029301</v>
      </c>
      <c r="O23" s="2"/>
      <c r="P23">
        <f t="shared" ref="P23" si="39">J23/N23</f>
        <v>0.85224937283135416</v>
      </c>
      <c r="Q23">
        <f t="shared" ref="Q23" si="40">K23/N23</f>
        <v>0.94828221575646587</v>
      </c>
      <c r="R23">
        <f t="shared" ref="R23" si="41">L23/N23</f>
        <v>0.29264949398325568</v>
      </c>
      <c r="S23">
        <f t="shared" ref="S23" si="42">M23/N23</f>
        <v>0.68293984905594485</v>
      </c>
      <c r="T23" s="2"/>
      <c r="U23" s="2">
        <f t="shared" ref="U23:X23" si="43">P23/P21</f>
        <v>2.304298935702688</v>
      </c>
      <c r="V23" s="2">
        <f t="shared" si="43"/>
        <v>3.9638688313828356</v>
      </c>
      <c r="W23" s="2">
        <f t="shared" si="43"/>
        <v>2.6358471671203705</v>
      </c>
      <c r="X23" s="2">
        <f t="shared" si="43"/>
        <v>1.1189967119335957</v>
      </c>
      <c r="Y23" s="5">
        <f t="shared" ref="Y23:AB23" si="44">AVERAGE(U18,U23)</f>
        <v>1.6414039594361371</v>
      </c>
      <c r="Z23" s="5">
        <f t="shared" si="44"/>
        <v>2.8981684766236953</v>
      </c>
      <c r="AA23" s="5">
        <f t="shared" si="44"/>
        <v>1.837998495724388</v>
      </c>
      <c r="AB23" s="5">
        <f t="shared" si="44"/>
        <v>1.4295115058531422</v>
      </c>
      <c r="AC23" s="6">
        <f t="shared" ref="AC23" si="45">STDEVA(U18,U23)</f>
        <v>0.93747506586514717</v>
      </c>
      <c r="AD23" s="6">
        <f t="shared" ref="AD23" si="46">STDEVA(V18,V23)</f>
        <v>1.5071278951261944</v>
      </c>
      <c r="AE23" s="6">
        <f t="shared" ref="AE23" si="47">STDEVA(W18,W23)</f>
        <v>1.1283284118095533</v>
      </c>
      <c r="AF23" s="6">
        <f t="shared" ref="AF23" si="48">STDEVA(X18,X23)</f>
        <v>0.43913423287850817</v>
      </c>
    </row>
    <row r="24" spans="1:32" x14ac:dyDescent="0.25">
      <c r="A24" t="s">
        <v>13</v>
      </c>
      <c r="B24" s="1">
        <v>41805</v>
      </c>
      <c r="C24">
        <v>100</v>
      </c>
      <c r="D24" s="2">
        <v>3955.923095703125</v>
      </c>
      <c r="E24">
        <v>27168.1953125</v>
      </c>
      <c r="F24">
        <v>4022.62841796875</v>
      </c>
      <c r="G24">
        <v>4216.8798828125</v>
      </c>
      <c r="H24">
        <v>86813.3</v>
      </c>
      <c r="Y24" s="3">
        <f>LOG(Y23,2)</f>
        <v>0.71493033851966159</v>
      </c>
      <c r="Z24" s="3">
        <f t="shared" ref="Z24:AB24" si="49">LOG(Z23,2)</f>
        <v>1.5351414642269916</v>
      </c>
      <c r="AA24" s="3">
        <f t="shared" si="49"/>
        <v>0.87813558588056351</v>
      </c>
      <c r="AB24" s="3">
        <f t="shared" si="49"/>
        <v>0.51552223198053015</v>
      </c>
    </row>
    <row r="25" spans="1:32" x14ac:dyDescent="0.25">
      <c r="A25" t="s">
        <v>14</v>
      </c>
      <c r="B25" s="1">
        <v>41805</v>
      </c>
      <c r="C25">
        <v>100</v>
      </c>
      <c r="D25" s="2">
        <v>3457.38330078125</v>
      </c>
      <c r="E25">
        <v>18365.23828125</v>
      </c>
      <c r="F25">
        <v>2973.042236328125</v>
      </c>
      <c r="G25">
        <v>4003.171630859375</v>
      </c>
      <c r="H25">
        <v>61795.722999999998</v>
      </c>
      <c r="Y25" s="3">
        <f>STDEVA(LOG(U18,2),LOG(U23,2))/10</f>
        <v>8.7375126456190638E-2</v>
      </c>
      <c r="Z25" s="3">
        <f t="shared" ref="Z25:AB25" si="50">STDEVA(LOG(V18,2),LOG(V23,2))/10</f>
        <v>7.8709549362170866E-2</v>
      </c>
      <c r="AA25" s="3">
        <f t="shared" si="50"/>
        <v>9.4856633166878562E-2</v>
      </c>
      <c r="AB25" s="3">
        <f t="shared" si="50"/>
        <v>4.5035865290920483E-2</v>
      </c>
    </row>
    <row r="26" spans="1:32" x14ac:dyDescent="0.25">
      <c r="A26" t="s">
        <v>15</v>
      </c>
      <c r="B26" s="1">
        <v>41805</v>
      </c>
      <c r="C26">
        <v>100</v>
      </c>
      <c r="D26" s="2">
        <v>4607.12744140625</v>
      </c>
      <c r="E26">
        <v>8717.9189453125</v>
      </c>
      <c r="F26">
        <v>1300.39404296875</v>
      </c>
      <c r="G26">
        <v>4040.24755859375</v>
      </c>
      <c r="H26">
        <v>134921.5</v>
      </c>
      <c r="J26" s="2">
        <f t="shared" ref="J26:M26" si="51">(D26/D25)</f>
        <v>1.332547490573347</v>
      </c>
      <c r="K26" s="2">
        <f t="shared" si="51"/>
        <v>0.47469675110140358</v>
      </c>
      <c r="L26" s="2">
        <f t="shared" si="51"/>
        <v>0.43739507871062405</v>
      </c>
      <c r="M26" s="2">
        <f t="shared" si="51"/>
        <v>1.0092616383091264</v>
      </c>
      <c r="N26" s="2">
        <f t="shared" ref="N26" si="52">H26/H25</f>
        <v>2.1833468960303288</v>
      </c>
      <c r="O26" s="2"/>
      <c r="P26">
        <f t="shared" ref="P26" si="53">J26/N26</f>
        <v>0.61032330363815745</v>
      </c>
      <c r="Q26">
        <f t="shared" ref="Q26" si="54">K26/N26</f>
        <v>0.21741700870552344</v>
      </c>
      <c r="R26">
        <f t="shared" ref="R26" si="55">L26/N26</f>
        <v>0.20033237938775453</v>
      </c>
      <c r="S26">
        <f t="shared" ref="S26" si="56">M26/N26</f>
        <v>0.46225436743200277</v>
      </c>
      <c r="T26" s="2"/>
    </row>
    <row r="27" spans="1:32" x14ac:dyDescent="0.25">
      <c r="A27" t="s">
        <v>16</v>
      </c>
      <c r="B27" s="1">
        <v>41805</v>
      </c>
      <c r="C27">
        <v>100</v>
      </c>
      <c r="D27" s="2">
        <v>5445.05517578125</v>
      </c>
      <c r="E27">
        <v>17134.68359375</v>
      </c>
      <c r="F27">
        <v>3288.036865234375</v>
      </c>
      <c r="G27">
        <v>4437.69189453125</v>
      </c>
      <c r="H27">
        <v>46699.32</v>
      </c>
      <c r="J27" s="2"/>
      <c r="K27" s="2"/>
      <c r="L27" s="2"/>
      <c r="M27" s="2"/>
      <c r="N27" s="2"/>
      <c r="O27" s="2"/>
      <c r="Q27" s="2"/>
    </row>
    <row r="28" spans="1:32" x14ac:dyDescent="0.25">
      <c r="A28" t="s">
        <v>17</v>
      </c>
      <c r="B28" s="1">
        <v>41805</v>
      </c>
      <c r="C28">
        <v>100</v>
      </c>
      <c r="D28" s="2">
        <v>3646.546142578125</v>
      </c>
      <c r="E28">
        <v>6019.5244140625</v>
      </c>
      <c r="F28">
        <v>1243.0726318359375</v>
      </c>
      <c r="G28">
        <v>5523.408203125</v>
      </c>
      <c r="H28">
        <v>122484.164</v>
      </c>
      <c r="J28" s="2">
        <f t="shared" ref="J28:M28" si="57">(D28/D27)</f>
        <v>0.66969865774682857</v>
      </c>
      <c r="K28" s="2">
        <f t="shared" si="57"/>
        <v>0.35130642367146864</v>
      </c>
      <c r="L28" s="2">
        <f t="shared" si="57"/>
        <v>0.37805921368443351</v>
      </c>
      <c r="M28" s="2">
        <f t="shared" si="57"/>
        <v>1.2446578839625444</v>
      </c>
      <c r="N28" s="2">
        <f t="shared" ref="N28" si="58">H28/H27</f>
        <v>2.6228254287214461</v>
      </c>
      <c r="O28" s="2"/>
      <c r="P28">
        <f t="shared" ref="P28" si="59">J28/N28</f>
        <v>0.25533481962361787</v>
      </c>
      <c r="Q28">
        <f t="shared" ref="Q28" si="60">K28/N28</f>
        <v>0.13394197716114131</v>
      </c>
      <c r="R28">
        <f t="shared" ref="R28" si="61">L28/N28</f>
        <v>0.14414196596710852</v>
      </c>
      <c r="S28">
        <f t="shared" ref="S28" si="62">M28/N28</f>
        <v>0.47454850419430328</v>
      </c>
      <c r="T28" s="2"/>
      <c r="U28" s="2">
        <f t="shared" ref="U28:X28" si="63">P28/P26</f>
        <v>0.41835993825167506</v>
      </c>
      <c r="V28" s="2">
        <f t="shared" si="63"/>
        <v>0.61606025194908565</v>
      </c>
      <c r="W28" s="2">
        <f t="shared" si="63"/>
        <v>0.71951407160254244</v>
      </c>
      <c r="X28" s="2">
        <f t="shared" si="63"/>
        <v>1.0265960424140481</v>
      </c>
    </row>
    <row r="29" spans="1:32" x14ac:dyDescent="0.25">
      <c r="A29" t="s">
        <v>18</v>
      </c>
      <c r="B29" s="1">
        <v>41805</v>
      </c>
      <c r="C29">
        <v>100</v>
      </c>
      <c r="D29" s="2">
        <v>3419.583251953125</v>
      </c>
      <c r="E29">
        <v>8065.6220703125</v>
      </c>
      <c r="F29">
        <v>2826.009521484375</v>
      </c>
      <c r="G29">
        <v>5292.9697265625</v>
      </c>
      <c r="H29">
        <v>54372.906000000003</v>
      </c>
    </row>
    <row r="30" spans="1:32" x14ac:dyDescent="0.25">
      <c r="A30" t="s">
        <v>19</v>
      </c>
      <c r="B30" s="1">
        <v>41805</v>
      </c>
      <c r="C30">
        <v>100</v>
      </c>
      <c r="D30" s="2">
        <v>4729.48779296875</v>
      </c>
      <c r="E30">
        <v>21524.1796875</v>
      </c>
      <c r="F30">
        <v>2947.087158203125</v>
      </c>
      <c r="G30">
        <v>4279.849609375</v>
      </c>
      <c r="H30">
        <v>70183.411999999997</v>
      </c>
    </row>
    <row r="31" spans="1:32" x14ac:dyDescent="0.25">
      <c r="A31" t="s">
        <v>20</v>
      </c>
      <c r="B31" s="1">
        <v>41805</v>
      </c>
      <c r="C31">
        <v>100</v>
      </c>
      <c r="D31" s="2">
        <v>5201.0771484375</v>
      </c>
      <c r="E31">
        <v>14271.78515625</v>
      </c>
      <c r="F31">
        <v>1016.1029663085938</v>
      </c>
      <c r="G31">
        <v>3482.189208984375</v>
      </c>
      <c r="H31">
        <v>148811.17000000001</v>
      </c>
      <c r="J31" s="2">
        <f t="shared" ref="J31:M31" si="64">(D31/D30)</f>
        <v>1.0997125642590417</v>
      </c>
      <c r="K31" s="2">
        <f t="shared" si="64"/>
        <v>0.66305826114888955</v>
      </c>
      <c r="L31" s="2">
        <f t="shared" si="64"/>
        <v>0.34478212274119646</v>
      </c>
      <c r="M31" s="2">
        <f t="shared" si="64"/>
        <v>0.813624198700031</v>
      </c>
      <c r="N31" s="2">
        <f t="shared" ref="N31" si="65">H31/H30</f>
        <v>2.1203182598190016</v>
      </c>
      <c r="O31" s="2"/>
      <c r="P31">
        <f t="shared" ref="P31" si="66">J31/N31</f>
        <v>0.51865447989535185</v>
      </c>
      <c r="Q31">
        <f t="shared" ref="Q31" si="67">K31/N31</f>
        <v>0.31271638494755533</v>
      </c>
      <c r="R31">
        <f t="shared" ref="R31" si="68">L31/N31</f>
        <v>0.16260866553619568</v>
      </c>
      <c r="S31">
        <f t="shared" ref="S31" si="69">M31/N31</f>
        <v>0.38372739324967425</v>
      </c>
    </row>
    <row r="32" spans="1:32" x14ac:dyDescent="0.25">
      <c r="A32" t="s">
        <v>21</v>
      </c>
      <c r="B32" s="1">
        <v>41805</v>
      </c>
      <c r="C32">
        <v>100</v>
      </c>
      <c r="D32" s="2">
        <v>4398.57763671875</v>
      </c>
      <c r="E32">
        <v>18730.619140625</v>
      </c>
      <c r="F32">
        <v>2495.358642578125</v>
      </c>
      <c r="G32">
        <v>4852.7082519531205</v>
      </c>
      <c r="H32">
        <v>37472.925999999999</v>
      </c>
      <c r="J32" s="2"/>
      <c r="K32" s="2"/>
      <c r="L32" s="2"/>
      <c r="M32" s="2"/>
      <c r="N32" s="2"/>
      <c r="O32" s="2"/>
      <c r="Q32" s="2"/>
    </row>
    <row r="33" spans="1:32" x14ac:dyDescent="0.25">
      <c r="A33" t="s">
        <v>22</v>
      </c>
      <c r="B33" s="1">
        <v>41805</v>
      </c>
      <c r="C33">
        <v>100</v>
      </c>
      <c r="D33" s="2">
        <v>6724.02001953125</v>
      </c>
      <c r="E33">
        <v>13889.494140625</v>
      </c>
      <c r="F33">
        <v>1477.2022705078125</v>
      </c>
      <c r="G33">
        <v>9139.4052734375</v>
      </c>
      <c r="H33">
        <v>34702.17</v>
      </c>
      <c r="J33" s="2">
        <f t="shared" ref="J33:M33" si="70">(D33/D32)</f>
        <v>1.5286805360442002</v>
      </c>
      <c r="K33" s="2">
        <f t="shared" si="70"/>
        <v>0.74153951005815699</v>
      </c>
      <c r="L33" s="2">
        <f t="shared" si="70"/>
        <v>0.59197994440655399</v>
      </c>
      <c r="M33" s="2">
        <f t="shared" si="70"/>
        <v>1.8833617845785531</v>
      </c>
      <c r="N33" s="2">
        <f t="shared" ref="N33" si="71">H33/H32</f>
        <v>0.92605979047379428</v>
      </c>
      <c r="O33" s="2"/>
      <c r="P33">
        <f t="shared" ref="P33" si="72">J33/N33</f>
        <v>1.6507363258500736</v>
      </c>
      <c r="Q33">
        <f t="shared" ref="Q33" si="73">K33/N33</f>
        <v>0.80074690391078063</v>
      </c>
      <c r="R33">
        <f t="shared" ref="R33" si="74">L33/N33</f>
        <v>0.6392459218034755</v>
      </c>
      <c r="S33">
        <f t="shared" ref="S33" si="75">M33/N33</f>
        <v>2.0337367024811437</v>
      </c>
      <c r="T33" s="2"/>
      <c r="U33" s="2">
        <f t="shared" ref="U33:X33" si="76">P33/P31</f>
        <v>3.1827283670298967</v>
      </c>
      <c r="V33" s="2">
        <f t="shared" si="76"/>
        <v>2.5606170397661492</v>
      </c>
      <c r="W33" s="2">
        <f t="shared" si="76"/>
        <v>3.9311922257992045</v>
      </c>
      <c r="X33" s="2">
        <f t="shared" si="76"/>
        <v>5.2999518362711262</v>
      </c>
      <c r="Y33" s="5">
        <f t="shared" ref="Y33:AB33" si="77">AVERAGE(U28,U33)</f>
        <v>1.8005441526407859</v>
      </c>
      <c r="Z33" s="5">
        <f t="shared" si="77"/>
        <v>1.5883386458576174</v>
      </c>
      <c r="AA33" s="5">
        <f t="shared" si="77"/>
        <v>2.3253531487008736</v>
      </c>
      <c r="AB33" s="5">
        <f t="shared" si="77"/>
        <v>3.163273939342587</v>
      </c>
      <c r="AC33" s="6">
        <f t="shared" ref="AC33" si="78">STDEVA(U28,U33)</f>
        <v>1.9547036616870823</v>
      </c>
      <c r="AD33" s="6">
        <f t="shared" ref="AD33" si="79">STDEVA(V28,V33)</f>
        <v>1.3750092910677758</v>
      </c>
      <c r="AE33" s="6">
        <f t="shared" ref="AE33" si="80">STDEVA(W28,W33)</f>
        <v>2.2709994018211535</v>
      </c>
      <c r="AF33" s="6">
        <f t="shared" ref="AF33" si="81">STDEVA(X28,X33)</f>
        <v>3.021718860259162</v>
      </c>
    </row>
    <row r="34" spans="1:32" x14ac:dyDescent="0.25">
      <c r="A34" t="s">
        <v>13</v>
      </c>
      <c r="B34" s="1">
        <v>41806</v>
      </c>
      <c r="C34">
        <v>1000</v>
      </c>
      <c r="D34" s="2">
        <v>2968.1875</v>
      </c>
      <c r="E34">
        <v>14776.658203125</v>
      </c>
      <c r="F34">
        <v>3230.806640625</v>
      </c>
      <c r="G34">
        <v>5721.8095703125</v>
      </c>
      <c r="H34">
        <v>22997.724609375</v>
      </c>
      <c r="Y34" s="3">
        <f>LOG(Y33,2)</f>
        <v>0.84843297748703383</v>
      </c>
      <c r="Z34" s="3">
        <f t="shared" ref="Z34:AB34" si="82">LOG(Z33,2)</f>
        <v>0.66751853881151435</v>
      </c>
      <c r="AA34" s="3">
        <f t="shared" si="82"/>
        <v>1.2174498332916246</v>
      </c>
      <c r="AB34" s="3">
        <f t="shared" si="82"/>
        <v>1.6614184985735925</v>
      </c>
    </row>
    <row r="35" spans="1:32" x14ac:dyDescent="0.25">
      <c r="A35" t="s">
        <v>14</v>
      </c>
      <c r="B35" s="1">
        <v>41806</v>
      </c>
      <c r="C35">
        <v>1000</v>
      </c>
      <c r="D35" s="2">
        <v>1459.8333740234375</v>
      </c>
      <c r="E35">
        <v>7260.45556640625</v>
      </c>
      <c r="F35">
        <v>1424.9664306640625</v>
      </c>
      <c r="G35">
        <v>2204.06689453125</v>
      </c>
      <c r="H35">
        <v>17215.6640625</v>
      </c>
      <c r="Y35" s="3">
        <f>STDEVA(LOG(U28,2),LOG(U33,2))/10</f>
        <v>0.20700179235500818</v>
      </c>
      <c r="Z35" s="3">
        <f t="shared" ref="Z35:AB35" si="83">STDEVA(LOG(V28,2),LOG(V33,2))/10</f>
        <v>0.14533506084345976</v>
      </c>
      <c r="AA35" s="3">
        <f t="shared" si="83"/>
        <v>0.1732321176727836</v>
      </c>
      <c r="AB35" s="3">
        <f t="shared" si="83"/>
        <v>0.16745070957715968</v>
      </c>
    </row>
    <row r="36" spans="1:32" x14ac:dyDescent="0.25">
      <c r="A36" t="s">
        <v>15</v>
      </c>
      <c r="B36" s="1">
        <v>41806</v>
      </c>
      <c r="C36">
        <v>1000</v>
      </c>
      <c r="D36" s="2">
        <v>3435.355224609375</v>
      </c>
      <c r="E36">
        <v>6414.14697265625</v>
      </c>
      <c r="F36">
        <v>861.62213134765625</v>
      </c>
      <c r="G36">
        <v>2776.89111328125</v>
      </c>
      <c r="H36">
        <v>28075.146484375</v>
      </c>
      <c r="J36" s="2">
        <f t="shared" ref="J36:M36" si="84">(D36/D35)</f>
        <v>2.3532516009969098</v>
      </c>
      <c r="K36" s="2">
        <f t="shared" si="84"/>
        <v>0.88343588277492868</v>
      </c>
      <c r="L36" s="2">
        <f t="shared" si="84"/>
        <v>0.60466135398440457</v>
      </c>
      <c r="M36" s="2">
        <f t="shared" si="84"/>
        <v>1.2598942074631656</v>
      </c>
      <c r="N36" s="2">
        <f t="shared" ref="N36" si="85">H36/H35</f>
        <v>1.630790795083511</v>
      </c>
      <c r="O36" s="2"/>
      <c r="P36">
        <f t="shared" ref="P36" si="86">J36/N36</f>
        <v>1.4430125605880688</v>
      </c>
      <c r="Q36">
        <f t="shared" ref="Q36" si="87">K36/N36</f>
        <v>0.54172238734625</v>
      </c>
      <c r="R36">
        <f t="shared" ref="R36" si="88">L36/N36</f>
        <v>0.37077800279921286</v>
      </c>
      <c r="S36">
        <f t="shared" ref="S36" si="89">M36/N36</f>
        <v>0.77256642069692805</v>
      </c>
      <c r="T36" s="2"/>
    </row>
    <row r="37" spans="1:32" x14ac:dyDescent="0.25">
      <c r="A37" t="s">
        <v>16</v>
      </c>
      <c r="B37" s="1">
        <v>41806</v>
      </c>
      <c r="C37">
        <v>1000</v>
      </c>
      <c r="D37" s="2">
        <v>2887.48974609375</v>
      </c>
      <c r="E37">
        <v>4312.49462890625</v>
      </c>
      <c r="F37">
        <v>2851.755126953125</v>
      </c>
      <c r="G37">
        <v>7210.68310546875</v>
      </c>
      <c r="H37">
        <v>17807.71484375</v>
      </c>
      <c r="J37" s="2"/>
      <c r="K37" s="2"/>
      <c r="L37" s="2"/>
      <c r="M37" s="2"/>
      <c r="N37" s="2"/>
      <c r="O37" s="2"/>
      <c r="Q37" s="2"/>
    </row>
    <row r="38" spans="1:32" x14ac:dyDescent="0.25">
      <c r="A38" t="s">
        <v>17</v>
      </c>
      <c r="B38" s="1">
        <v>41806</v>
      </c>
      <c r="C38">
        <v>1000</v>
      </c>
      <c r="D38" s="2">
        <v>2109.6103515625</v>
      </c>
      <c r="E38">
        <v>2666.14501953125</v>
      </c>
      <c r="F38">
        <v>642.84197998046875</v>
      </c>
      <c r="G38">
        <v>3525.253173828125</v>
      </c>
      <c r="H38">
        <v>36622.94140625</v>
      </c>
      <c r="J38" s="2">
        <f t="shared" ref="J38:M38" si="90">(D38/D37)</f>
        <v>0.73060358202706011</v>
      </c>
      <c r="K38" s="2">
        <f t="shared" si="90"/>
        <v>0.61823729626474855</v>
      </c>
      <c r="L38" s="2">
        <f t="shared" si="90"/>
        <v>0.22541976830503488</v>
      </c>
      <c r="M38" s="2">
        <f t="shared" si="90"/>
        <v>0.4888930940751634</v>
      </c>
      <c r="N38" s="2">
        <f t="shared" ref="N38" si="91">H38/H37</f>
        <v>2.0565772603385777</v>
      </c>
      <c r="O38" s="2"/>
      <c r="P38">
        <f t="shared" ref="P38" si="92">J38/N38</f>
        <v>0.3552521931059277</v>
      </c>
      <c r="Q38">
        <f t="shared" ref="Q38" si="93">K38/N38</f>
        <v>0.30061467088426674</v>
      </c>
      <c r="R38">
        <f t="shared" ref="R38" si="94">L38/N38</f>
        <v>0.10960919030482894</v>
      </c>
      <c r="S38">
        <f t="shared" ref="S38" si="95">M38/N38</f>
        <v>0.23772172507376463</v>
      </c>
      <c r="T38" s="2"/>
      <c r="U38" s="2">
        <f t="shared" ref="U38:X38" si="96">P38/P36</f>
        <v>0.24618787307100937</v>
      </c>
      <c r="V38" s="2">
        <f t="shared" si="96"/>
        <v>0.55492384643155679</v>
      </c>
      <c r="W38" s="2">
        <f t="shared" si="96"/>
        <v>0.29561945281901075</v>
      </c>
      <c r="X38" s="2">
        <f t="shared" si="96"/>
        <v>0.30770393160411647</v>
      </c>
    </row>
    <row r="39" spans="1:32" x14ac:dyDescent="0.25">
      <c r="A39" t="s">
        <v>18</v>
      </c>
      <c r="B39" s="1">
        <v>41806</v>
      </c>
      <c r="C39">
        <v>1000</v>
      </c>
      <c r="D39" s="2">
        <v>1077.6025390625</v>
      </c>
      <c r="E39">
        <v>5366.17138671875</v>
      </c>
      <c r="F39">
        <v>4474.6689453125</v>
      </c>
      <c r="G39">
        <v>13202.9541015625</v>
      </c>
      <c r="H39">
        <v>23829.568359375</v>
      </c>
    </row>
    <row r="40" spans="1:32" x14ac:dyDescent="0.25">
      <c r="A40" t="s">
        <v>19</v>
      </c>
      <c r="B40" s="1">
        <v>41806</v>
      </c>
      <c r="C40">
        <v>1000</v>
      </c>
      <c r="D40" s="2">
        <v>691.22528076171875</v>
      </c>
      <c r="E40">
        <v>4039.358154296875</v>
      </c>
      <c r="F40">
        <v>2516.8876953125</v>
      </c>
      <c r="G40">
        <v>5163.23876953125</v>
      </c>
      <c r="H40">
        <v>13926.2900390625</v>
      </c>
    </row>
    <row r="41" spans="1:32" x14ac:dyDescent="0.25">
      <c r="A41" t="s">
        <v>20</v>
      </c>
      <c r="B41" s="1">
        <v>41806</v>
      </c>
      <c r="C41">
        <v>1000</v>
      </c>
      <c r="D41" s="2">
        <v>852.44342041015625</v>
      </c>
      <c r="E41">
        <v>3596.0400390625</v>
      </c>
      <c r="F41">
        <v>837.854248046875</v>
      </c>
      <c r="G41">
        <v>2766.98486328125</v>
      </c>
      <c r="H41">
        <v>41077.74609375</v>
      </c>
      <c r="J41" s="2">
        <f t="shared" ref="J41:M41" si="97">(D41/D40)</f>
        <v>1.233235305674552</v>
      </c>
      <c r="K41" s="2">
        <f t="shared" si="97"/>
        <v>0.89025035703684896</v>
      </c>
      <c r="L41" s="2">
        <f t="shared" si="97"/>
        <v>0.33289298112399329</v>
      </c>
      <c r="M41" s="2">
        <f t="shared" si="97"/>
        <v>0.53590100841539301</v>
      </c>
      <c r="N41" s="2">
        <f t="shared" ref="N41" si="98">H41/H40</f>
        <v>2.9496546444551361</v>
      </c>
      <c r="O41" s="2"/>
      <c r="P41">
        <f t="shared" ref="P41" si="99">J41/N41</f>
        <v>0.41809481255469377</v>
      </c>
      <c r="Q41">
        <f t="shared" ref="Q41" si="100">K41/N41</f>
        <v>0.30181511544423434</v>
      </c>
      <c r="R41">
        <f t="shared" ref="R41" si="101">L41/N41</f>
        <v>0.11285829063065982</v>
      </c>
      <c r="S41">
        <f t="shared" ref="S41" si="102">M41/N41</f>
        <v>0.1816826283113511</v>
      </c>
    </row>
    <row r="42" spans="1:32" x14ac:dyDescent="0.25">
      <c r="A42" t="s">
        <v>21</v>
      </c>
      <c r="B42" s="1">
        <v>41806</v>
      </c>
      <c r="C42">
        <v>1000</v>
      </c>
      <c r="D42" s="2">
        <v>4127.74755859375</v>
      </c>
      <c r="E42">
        <v>10220.796875</v>
      </c>
      <c r="F42">
        <v>3495.340576171875</v>
      </c>
      <c r="G42">
        <v>11836.232421875</v>
      </c>
      <c r="H42">
        <v>18721.3203125</v>
      </c>
      <c r="J42" s="2"/>
      <c r="K42" s="2"/>
      <c r="L42" s="2"/>
      <c r="M42" s="2"/>
      <c r="N42" s="2"/>
      <c r="O42" s="2"/>
      <c r="Q42" s="2"/>
    </row>
    <row r="43" spans="1:32" x14ac:dyDescent="0.25">
      <c r="A43" t="s">
        <v>22</v>
      </c>
      <c r="B43" s="1">
        <v>41806</v>
      </c>
      <c r="C43">
        <v>1000</v>
      </c>
      <c r="D43" s="2">
        <v>985.57891845703125</v>
      </c>
      <c r="E43">
        <v>3248.18896484375</v>
      </c>
      <c r="F43">
        <v>1242.2481689453125</v>
      </c>
      <c r="G43">
        <v>11272.5341796875</v>
      </c>
      <c r="H43">
        <v>36293.9453125</v>
      </c>
      <c r="J43" s="2">
        <f t="shared" ref="J43:M43" si="103">(D43/D42)</f>
        <v>0.23876918451689436</v>
      </c>
      <c r="K43" s="2">
        <f t="shared" si="103"/>
        <v>0.31780192920072586</v>
      </c>
      <c r="L43" s="2">
        <f t="shared" si="103"/>
        <v>0.35540118105052659</v>
      </c>
      <c r="M43" s="2">
        <f t="shared" si="103"/>
        <v>0.95237519659163605</v>
      </c>
      <c r="N43" s="2">
        <f t="shared" ref="N43" si="104">H43/H42</f>
        <v>1.9386423984352732</v>
      </c>
      <c r="O43" s="2"/>
      <c r="P43">
        <f t="shared" ref="P43" si="105">J43/N43</f>
        <v>0.1231630881020713</v>
      </c>
      <c r="Q43">
        <f t="shared" ref="Q43" si="106">K43/N43</f>
        <v>0.16393014485664389</v>
      </c>
      <c r="R43">
        <f t="shared" ref="R43" si="107">L43/N43</f>
        <v>0.18332477476886908</v>
      </c>
      <c r="S43">
        <f t="shared" ref="S43" si="108">M43/N43</f>
        <v>0.49125883007630594</v>
      </c>
      <c r="T43" s="2"/>
      <c r="U43" s="2">
        <f t="shared" ref="U43:X43" si="109">P43/P41</f>
        <v>0.29458171783932269</v>
      </c>
      <c r="V43" s="2">
        <f t="shared" si="109"/>
        <v>0.54314756441326373</v>
      </c>
      <c r="W43" s="2">
        <f t="shared" si="109"/>
        <v>1.6243802182758373</v>
      </c>
      <c r="X43" s="2">
        <f t="shared" si="109"/>
        <v>2.7039394720469994</v>
      </c>
      <c r="Y43" s="5">
        <f t="shared" ref="Y43:AB43" si="110">AVERAGE(U38,U43)</f>
        <v>0.27038479545516603</v>
      </c>
      <c r="Z43" s="5">
        <f t="shared" si="110"/>
        <v>0.5490357054224102</v>
      </c>
      <c r="AA43" s="5">
        <f t="shared" si="110"/>
        <v>0.95999983554742407</v>
      </c>
      <c r="AB43" s="5">
        <f t="shared" si="110"/>
        <v>1.505821701825558</v>
      </c>
      <c r="AC43" s="6">
        <f t="shared" ref="AC43" si="111">STDEVA(U38,U43)</f>
        <v>3.4219615803363475E-2</v>
      </c>
      <c r="AD43" s="6">
        <f t="shared" ref="AD43" si="112">STDEVA(V38,V43)</f>
        <v>8.327088872300225E-3</v>
      </c>
      <c r="AE43" s="6">
        <f t="shared" ref="AE43" si="113">STDEVA(W38,W43)</f>
        <v>0.93957574782914954</v>
      </c>
      <c r="AF43" s="6">
        <f t="shared" ref="AF43" si="114">STDEVA(X38,X43)</f>
        <v>1.6943943999673736</v>
      </c>
    </row>
    <row r="44" spans="1:32" x14ac:dyDescent="0.25">
      <c r="B44" s="1"/>
      <c r="D44" s="2"/>
      <c r="Y44" s="3">
        <f>LOG(Y43,2)</f>
        <v>-1.8869140680386016</v>
      </c>
      <c r="Z44" s="3">
        <f t="shared" ref="Z44:AB44" si="115">LOG(Z43,2)</f>
        <v>-0.86502811986304973</v>
      </c>
      <c r="AA44" s="3">
        <f t="shared" si="115"/>
        <v>-5.8893936194126924E-2</v>
      </c>
      <c r="AB44" s="3">
        <f t="shared" si="115"/>
        <v>0.59055095651698952</v>
      </c>
    </row>
    <row r="45" spans="1:32" x14ac:dyDescent="0.25">
      <c r="B45" s="1"/>
      <c r="D45" s="2"/>
      <c r="Y45" s="3">
        <f>STDEVA(LOG(U38,2),LOG(U43,2))/10</f>
        <v>1.8307574346918248E-2</v>
      </c>
      <c r="Z45" s="3">
        <f t="shared" ref="Z45:AB45" si="116">STDEVA(LOG(V38,2),LOG(V43,2))/10</f>
        <v>2.1881838122137726E-3</v>
      </c>
      <c r="AA45" s="3">
        <f t="shared" si="116"/>
        <v>0.17381223858263672</v>
      </c>
      <c r="AB45" s="3">
        <f t="shared" si="116"/>
        <v>0.22170965955803221</v>
      </c>
    </row>
    <row r="46" spans="1:32" x14ac:dyDescent="0.25">
      <c r="B46" s="1"/>
      <c r="D46" s="2"/>
      <c r="J46" s="2"/>
      <c r="K46" s="2"/>
      <c r="L46" s="2"/>
      <c r="M46" s="2"/>
      <c r="N46" s="2"/>
      <c r="O46" s="2"/>
    </row>
    <row r="47" spans="1:32" x14ac:dyDescent="0.25">
      <c r="B47" s="1"/>
      <c r="D47" s="2"/>
      <c r="J47" s="2"/>
      <c r="K47" s="2"/>
      <c r="L47" s="2"/>
      <c r="M47" s="2"/>
      <c r="N47" s="2"/>
      <c r="O47" s="2"/>
      <c r="Q47" s="2"/>
    </row>
    <row r="48" spans="1:32" x14ac:dyDescent="0.25">
      <c r="B48" s="1"/>
      <c r="D48" s="2"/>
      <c r="J48" s="2"/>
      <c r="K48" s="2"/>
      <c r="L48" s="2"/>
      <c r="M48" s="2"/>
      <c r="N48" s="2"/>
      <c r="O48" s="2"/>
      <c r="U48" s="2"/>
      <c r="V48" s="2"/>
      <c r="W48" s="2"/>
      <c r="X48" s="2"/>
    </row>
    <row r="49" spans="2:28" x14ac:dyDescent="0.25">
      <c r="B49" s="1"/>
      <c r="D49" s="2"/>
    </row>
    <row r="50" spans="2:28" x14ac:dyDescent="0.25">
      <c r="B50" s="1"/>
      <c r="D50" s="2"/>
    </row>
    <row r="51" spans="2:28" x14ac:dyDescent="0.25">
      <c r="B51" s="1"/>
      <c r="D51" s="2"/>
      <c r="J51" s="2"/>
      <c r="K51" s="2"/>
      <c r="L51" s="2"/>
      <c r="M51" s="2"/>
      <c r="N51" s="2"/>
      <c r="O51" s="2"/>
    </row>
    <row r="52" spans="2:28" x14ac:dyDescent="0.25">
      <c r="B52" s="1"/>
      <c r="D52" s="2"/>
      <c r="J52" s="2"/>
      <c r="K52" s="2"/>
      <c r="L52" s="2"/>
      <c r="M52" s="2"/>
      <c r="N52" s="2"/>
      <c r="O52" s="2"/>
      <c r="Q52" s="2"/>
    </row>
    <row r="53" spans="2:28" x14ac:dyDescent="0.25">
      <c r="B53" s="1"/>
      <c r="D53" s="2"/>
      <c r="J53" s="2"/>
      <c r="K53" s="2"/>
      <c r="L53" s="2"/>
      <c r="M53" s="2"/>
      <c r="N53" s="2"/>
      <c r="O53" s="2"/>
      <c r="U53" s="2"/>
      <c r="V53" s="2"/>
      <c r="W53" s="2"/>
      <c r="X53" s="2"/>
      <c r="Y53" s="5"/>
      <c r="Z53" s="5"/>
      <c r="AA53" s="5"/>
      <c r="AB53" s="5"/>
    </row>
    <row r="54" spans="2:28" x14ac:dyDescent="0.25">
      <c r="B54" s="1"/>
    </row>
    <row r="55" spans="2:28" x14ac:dyDescent="0.25">
      <c r="B55" s="1"/>
    </row>
    <row r="56" spans="2:28" x14ac:dyDescent="0.25">
      <c r="B56" s="1"/>
    </row>
    <row r="57" spans="2:28" x14ac:dyDescent="0.25">
      <c r="B57" s="1"/>
    </row>
    <row r="58" spans="2:28" x14ac:dyDescent="0.25">
      <c r="B58" s="1"/>
    </row>
    <row r="59" spans="2:28" x14ac:dyDescent="0.25">
      <c r="B59" s="1"/>
    </row>
    <row r="60" spans="2:28" x14ac:dyDescent="0.25">
      <c r="B60" s="1"/>
    </row>
    <row r="61" spans="2:28" x14ac:dyDescent="0.25">
      <c r="B61" s="1"/>
    </row>
    <row r="62" spans="2:28" x14ac:dyDescent="0.25">
      <c r="B62" s="1"/>
    </row>
    <row r="63" spans="2:28" x14ac:dyDescent="0.25">
      <c r="B63" s="1"/>
    </row>
    <row r="64" spans="2:28" x14ac:dyDescent="0.25">
      <c r="B64" s="1"/>
    </row>
    <row r="65" spans="2:2" x14ac:dyDescent="0.25">
      <c r="B65" s="1"/>
    </row>
    <row r="66" spans="2:2" x14ac:dyDescent="0.25">
      <c r="B66" s="1"/>
    </row>
    <row r="67" spans="2:2" x14ac:dyDescent="0.25">
      <c r="B67" s="1"/>
    </row>
    <row r="68" spans="2:2" x14ac:dyDescent="0.25">
      <c r="B68" s="1"/>
    </row>
    <row r="69" spans="2:2" x14ac:dyDescent="0.25">
      <c r="B69" s="1"/>
    </row>
    <row r="70" spans="2:2" x14ac:dyDescent="0.25">
      <c r="B70" s="1"/>
    </row>
    <row r="71" spans="2:2" x14ac:dyDescent="0.25">
      <c r="B71" s="1"/>
    </row>
    <row r="72" spans="2:2" x14ac:dyDescent="0.25">
      <c r="B72" s="1"/>
    </row>
    <row r="73" spans="2:2" x14ac:dyDescent="0.25">
      <c r="B73" s="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Ni12h</vt:lpstr>
      <vt:lpstr>Zn12h</vt:lpstr>
      <vt:lpstr>Cd12h</vt:lpstr>
      <vt:lpstr>Pb12h</vt:lpstr>
      <vt:lpstr>Ni_final</vt:lpstr>
      <vt:lpstr>Zn_final</vt:lpstr>
      <vt:lpstr>Cd_final</vt:lpstr>
      <vt:lpstr>Pb_final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U.S. EPA User or Contractor</dc:creator>
  <cp:lastModifiedBy>Santo Domingo, Jorge</cp:lastModifiedBy>
  <dcterms:created xsi:type="dcterms:W3CDTF">2014-11-25T19:18:07Z</dcterms:created>
  <dcterms:modified xsi:type="dcterms:W3CDTF">2018-10-17T17:34:04Z</dcterms:modified>
</cp:coreProperties>
</file>