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.AD.EPA.GOV\ORD\CIN\USERS\MAIN\L-P\mjahne\Net MyDocuments\aa MJ Files\Greywater QMRA\Cross Connections\"/>
    </mc:Choice>
  </mc:AlternateContent>
  <bookViews>
    <workbookView xWindow="0" yWindow="0" windowWidth="19200" windowHeight="11370" tabRatio="912" firstSheet="13" activeTab="1"/>
  </bookViews>
  <sheets>
    <sheet name="metadata" sheetId="58" r:id="rId1"/>
    <sheet name="WW 40000 event 95" sheetId="20" r:id="rId2"/>
    <sheet name="WW 4500 event 95 " sheetId="24" r:id="rId3"/>
    <sheet name="WW 1000 event 95 " sheetId="23" r:id="rId4"/>
    <sheet name="GW 40000 event 95" sheetId="28" r:id="rId5"/>
    <sheet name="GW 4500 event 95 " sheetId="26" r:id="rId6"/>
    <sheet name="GW 1000 event 95" sheetId="30" r:id="rId7"/>
    <sheet name="WW 40000 annual 95th" sheetId="21" r:id="rId8"/>
    <sheet name="WW 4500 annual 95th " sheetId="25" r:id="rId9"/>
    <sheet name="WW 1000 annual 95th" sheetId="22" r:id="rId10"/>
    <sheet name="GW 40000 annual 95th  " sheetId="29" r:id="rId11"/>
    <sheet name="GW 4500 annual 95th " sheetId="27" r:id="rId12"/>
    <sheet name="GW 1000 annual 95th " sheetId="31" r:id="rId13"/>
    <sheet name="GW raw 40000 annual 95th" sheetId="41" r:id="rId14"/>
    <sheet name="GW raw 4500 annual 95th" sheetId="38" r:id="rId15"/>
    <sheet name="GW raw 1000 annual 95th" sheetId="39" r:id="rId16"/>
    <sheet name="GW raw 40000 event 95" sheetId="42" r:id="rId17"/>
    <sheet name="GW raw 4500 event 95" sheetId="37" r:id="rId18"/>
    <sheet name="GW raw 1000 event 95" sheetId="40" r:id="rId19"/>
    <sheet name="WW raw 1000 event 95 " sheetId="43" r:id="rId20"/>
    <sheet name="WW raw 40000 event 95 " sheetId="45" r:id="rId21"/>
    <sheet name="WW raw 4500 event 95 " sheetId="48" r:id="rId22"/>
    <sheet name="WW raw 40000 annual 95th " sheetId="46" r:id="rId23"/>
    <sheet name="WW raw 4500 annual 95th" sheetId="47" r:id="rId24"/>
    <sheet name="WW raw 1000 annual 95th" sheetId="54" r:id="rId25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54" l="1"/>
  <c r="S13" i="54"/>
  <c r="T12" i="54"/>
  <c r="S12" i="54"/>
  <c r="R12" i="54"/>
  <c r="T5" i="54" l="1"/>
  <c r="S5" i="54"/>
  <c r="R5" i="54"/>
  <c r="T9" i="54"/>
  <c r="S9" i="54"/>
  <c r="R9" i="54"/>
  <c r="T7" i="54"/>
  <c r="S7" i="54"/>
  <c r="T6" i="54"/>
  <c r="S6" i="54"/>
  <c r="R6" i="54"/>
  <c r="O6" i="39" l="1"/>
</calcChain>
</file>

<file path=xl/sharedStrings.xml><?xml version="1.0" encoding="utf-8"?>
<sst xmlns="http://schemas.openxmlformats.org/spreadsheetml/2006/main" count="475" uniqueCount="118">
  <si>
    <t>&gt;</t>
  </si>
  <si>
    <t>[1]</t>
  </si>
  <si>
    <t>Campylobacter</t>
  </si>
  <si>
    <t>Cryptosporidium lower bound</t>
  </si>
  <si>
    <t>Cryptosporidium upper bound</t>
  </si>
  <si>
    <t xml:space="preserve">Rotavirus </t>
  </si>
  <si>
    <t>Norovirus lower bound</t>
  </si>
  <si>
    <t>Norovirus upper bound</t>
  </si>
  <si>
    <t xml:space="preserve">Norovirus </t>
  </si>
  <si>
    <t>Cryptosporidium</t>
  </si>
  <si>
    <t>no dilution</t>
  </si>
  <si>
    <t>1 day</t>
  </si>
  <si>
    <t>5 days</t>
  </si>
  <si>
    <t>30 days</t>
  </si>
  <si>
    <t>Norovirus fr=1</t>
  </si>
  <si>
    <t>Norovirus fr=.01</t>
  </si>
  <si>
    <t xml:space="preserve">Rotavirus fr=1 </t>
  </si>
  <si>
    <t xml:space="preserve">Rotavirus fr=0.25 </t>
  </si>
  <si>
    <t>Norovirus fr=0.25</t>
  </si>
  <si>
    <t xml:space="preserve">Rotavirus fr=0.01 </t>
  </si>
  <si>
    <t>Cryptosporidium fr=1</t>
  </si>
  <si>
    <t>Cryptosporidium fr=0.25</t>
  </si>
  <si>
    <t>Campylobacter fr=1</t>
  </si>
  <si>
    <t>Campylobacter fr=0.25</t>
  </si>
  <si>
    <t>Campylobacter fr=0.01</t>
  </si>
  <si>
    <t>Cryptosporidium fr=0.01</t>
  </si>
  <si>
    <t>Cryptosporidium up</t>
  </si>
  <si>
    <t>Cryptosporidium low</t>
  </si>
  <si>
    <t>Norovirus up fr=1</t>
  </si>
  <si>
    <t>Cryptosporidium up fr=1</t>
  </si>
  <si>
    <t>Norovirus low fr=1</t>
  </si>
  <si>
    <t>Cryptosporidium low fr=1</t>
  </si>
  <si>
    <t>WW 40000 event 95th% Probabilty of infection</t>
  </si>
  <si>
    <t>Dilution factor 1 intrusion:X parts water</t>
  </si>
  <si>
    <t>WW 4500 event 95th% Probabilty of infection</t>
  </si>
  <si>
    <t>WW 1000 event 95th% Probabilty of infection</t>
  </si>
  <si>
    <t>GW 40000 event 95th% Probabilty of infection</t>
  </si>
  <si>
    <t>GW 4500 event 95th% Probabilty of infection</t>
  </si>
  <si>
    <t>GW 1000 event 95th% Probabilty of infection</t>
  </si>
  <si>
    <t>WW 40000  95th% Dilution factor (1 intrusion water: X total water) to achieve annual Pinf at benchmark</t>
  </si>
  <si>
    <t>Duration</t>
  </si>
  <si>
    <t>WW 4500  95th% Dilution factor (1 intrusion water: X total water) to achieve annual Pinf at benchmark</t>
  </si>
  <si>
    <t>WW 1000  95th% Dilution factor (1 intrusion water: X total water) to achieve annual Pinf at benchmark</t>
  </si>
  <si>
    <t>GW 40000  95th% Dilution factor (1 intrusion water: X total water) to achieve annual Pinf at benchmark</t>
  </si>
  <si>
    <t>GW 4500  95th% Dilution factor (1 intrusion water: X total water) to achieve annual Pinf at benchmark</t>
  </si>
  <si>
    <t>GW 1000  95th% Dilution factor (1 intrusion water: X total water) to achieve annual Pinf at benchmark</t>
  </si>
  <si>
    <t>GW raw 40000  95th% Dilution factor (1 intrusion water: X total water) to achieve annual Pinf at benchmark</t>
  </si>
  <si>
    <t>GW raw 4500  95th% Dilution factor (1 intrusion water: X total water) to achieve annual Pinf at benchmark</t>
  </si>
  <si>
    <t>GW raw 1000  95th% Dilution factor (1 intrusion water: X total water) to achieve annual Pinf at benchmark</t>
  </si>
  <si>
    <t>WW raw 4500  95th% Dilution factor (1 intrusion water: X total water) to achieve annual Pinf at benchmark</t>
  </si>
  <si>
    <t>WW raw 40000  95th% Dilution factor (1 intrusion water: X total water) to achieve annual Pinf at benchmark</t>
  </si>
  <si>
    <t>GW raw 40000 event 95th% Probabilty of infection</t>
  </si>
  <si>
    <t>GW raw 4500 event 95th% Probabilty of infection</t>
  </si>
  <si>
    <t>GW raw 1000 event 95th% Probabilty of infection</t>
  </si>
  <si>
    <t>WW raw 4500 event 95th% Probabilty of infection</t>
  </si>
  <si>
    <t>WW raw 40000 event 95th% Probabilty of infection</t>
  </si>
  <si>
    <t>WW raw 1000  95th% Dilution factor (1 intrusion water: X total water) to achieve annual Pinf at benchmark</t>
  </si>
  <si>
    <t>File names</t>
  </si>
  <si>
    <t>description</t>
  </si>
  <si>
    <t>unit</t>
  </si>
  <si>
    <t>intrusion water</t>
  </si>
  <si>
    <t>water system</t>
  </si>
  <si>
    <t>WW 40000 event 95</t>
  </si>
  <si>
    <t>WW 4500 event 95</t>
  </si>
  <si>
    <t>WW 1000 event 95</t>
  </si>
  <si>
    <t>GW 40000 event 95</t>
  </si>
  <si>
    <t>GW 4500 event 95</t>
  </si>
  <si>
    <t>GW 1000 event 95</t>
  </si>
  <si>
    <t>WW raw 40000 event 95</t>
  </si>
  <si>
    <t>WW raw 4500 event 95</t>
  </si>
  <si>
    <t>WW raw 1000 event 95</t>
  </si>
  <si>
    <t>GW raw 40000 event 95</t>
  </si>
  <si>
    <t>GW raw 4500 event 95</t>
  </si>
  <si>
    <t>GW raw 1000 event 95</t>
  </si>
  <si>
    <t>WW 40000 annual 95</t>
  </si>
  <si>
    <t>WW 4500 annual 95</t>
  </si>
  <si>
    <t>WW 1000 annual 95</t>
  </si>
  <si>
    <t>GW 40000 annual 95</t>
  </si>
  <si>
    <t>GW 4500 annual 95</t>
  </si>
  <si>
    <t>GW 1000 annual 95</t>
  </si>
  <si>
    <t>WW raw 40000 annual 95</t>
  </si>
  <si>
    <t>WW raw 4500 annual 95</t>
  </si>
  <si>
    <t>WW raw 1000 annual 95</t>
  </si>
  <si>
    <t>GW raw 40000 annual 95</t>
  </si>
  <si>
    <t>GW raw 4500 annual 95</t>
  </si>
  <si>
    <t>GW raw 1000 annual 95</t>
  </si>
  <si>
    <t>95th percentile probability of infection for cross-connection event</t>
  </si>
  <si>
    <t>infections per person per event</t>
  </si>
  <si>
    <t>Onsite Non-potabel reuse system</t>
  </si>
  <si>
    <t>exposure</t>
  </si>
  <si>
    <t>indoor non-potable reuse</t>
  </si>
  <si>
    <t>potable</t>
  </si>
  <si>
    <t>reclaimed greywater from 40,000 person domestic collection</t>
  </si>
  <si>
    <t>reclaimed wastewater from 40,000 person domestic collection</t>
  </si>
  <si>
    <t>reclaimed wastewater from 4,500 person office collection</t>
  </si>
  <si>
    <t>reclaimed wastewater from 1000 person domestic collection</t>
  </si>
  <si>
    <t>reclaimed greywater from 4,500 person office collection</t>
  </si>
  <si>
    <t>reclaimed greywater from 1,000 person domestic collection</t>
  </si>
  <si>
    <t>watewater from 40,000 person domestic collection</t>
  </si>
  <si>
    <t>watewater from 4,500 person office collection</t>
  </si>
  <si>
    <t>watewater from 1,000 person domestic collection</t>
  </si>
  <si>
    <t>greywater from 40,000 person domestic collection</t>
  </si>
  <si>
    <t>greywater from 4,.500 person office collection</t>
  </si>
  <si>
    <t>greywater from 1,000 person domestic collection</t>
  </si>
  <si>
    <t>95th percentile dilution factor to achieve an annual risk that meets the 10^-5 health benchmark</t>
  </si>
  <si>
    <t>1 part intrusion water: X parts water</t>
  </si>
  <si>
    <t>Norovirus low</t>
  </si>
  <si>
    <t>Norovirus up</t>
  </si>
  <si>
    <t>Norovirus up fr=0.01</t>
  </si>
  <si>
    <t>Norovirus low fr=0.01</t>
  </si>
  <si>
    <t>Cryptosporidium up fr=0.01</t>
  </si>
  <si>
    <t>Cryptosporidium low fr=0.01</t>
  </si>
  <si>
    <t>Norovirus up fr=0.001</t>
  </si>
  <si>
    <t>Norovirus low fr=0.001</t>
  </si>
  <si>
    <t xml:space="preserve">Rotavirus fr=0.001 </t>
  </si>
  <si>
    <t>Cryptosporidium up fr=0.001</t>
  </si>
  <si>
    <t>Cryptosporidium low fr=0.001</t>
  </si>
  <si>
    <t>Campylobacter fr=0.001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</si>
</sst>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1" fontId="0" fillId="0" borderId="0" xfId="0" applyNumberFormat="1"/>
    <xf numFmtId="0" fontId="2" fillId="0" borderId="0" xfId="0" applyFont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1" fontId="3" fillId="0" borderId="0" xfId="0" applyNumberFormat="1" applyFont="1"/>
    <xf numFmtId="0" fontId="8" fillId="0" borderId="0" xfId="0" applyFont="1" applyFill="1"/>
    <xf numFmtId="0" fontId="8" fillId="0" borderId="0" xfId="0" applyFont="1"/>
    <xf numFmtId="0" fontId="4" fillId="0" borderId="0" xfId="0" applyFont="1" applyFill="1"/>
    <xf numFmtId="11" fontId="0" fillId="0" borderId="0" xfId="0" applyNumberFormat="1" applyFill="1"/>
    <xf numFmtId="0" fontId="1" fillId="0" borderId="0" xfId="0" applyFont="1" applyFill="1"/>
    <xf numFmtId="164" fontId="0" fillId="0" borderId="0" xfId="0" applyNumberFormat="1"/>
    <xf numFmtId="164" fontId="0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/>
    <xf numFmtId="164" fontId="0" fillId="0" borderId="0" xfId="0" applyNumberFormat="1" applyBorder="1" applyAlignment="1">
      <alignment vertical="center"/>
    </xf>
    <xf numFmtId="164" fontId="0" fillId="0" borderId="0" xfId="0" applyNumberFormat="1" applyFill="1"/>
    <xf numFmtId="164" fontId="2" fillId="0" borderId="0" xfId="0" applyNumberFormat="1" applyFont="1"/>
    <xf numFmtId="164" fontId="8" fillId="0" borderId="0" xfId="0" applyNumberFormat="1" applyFont="1" applyFill="1"/>
    <xf numFmtId="164" fontId="8" fillId="0" borderId="0" xfId="0" applyNumberFormat="1" applyFont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10" sqref="F10"/>
    </sheetView>
  </sheetViews>
  <sheetFormatPr defaultRowHeight="15" x14ac:dyDescent="0.25"/>
  <cols>
    <col min="1" max="1" width="25.85546875" customWidth="1"/>
    <col min="2" max="2" width="19.85546875" customWidth="1"/>
  </cols>
  <sheetData>
    <row r="1" spans="1:6" x14ac:dyDescent="0.25">
      <c r="A1" t="s">
        <v>57</v>
      </c>
      <c r="B1" t="s">
        <v>58</v>
      </c>
      <c r="C1" t="s">
        <v>59</v>
      </c>
      <c r="D1" t="s">
        <v>61</v>
      </c>
      <c r="E1" t="s">
        <v>60</v>
      </c>
      <c r="F1" t="s">
        <v>89</v>
      </c>
    </row>
    <row r="2" spans="1:6" x14ac:dyDescent="0.25">
      <c r="A2" t="s">
        <v>62</v>
      </c>
      <c r="B2" t="s">
        <v>86</v>
      </c>
      <c r="C2" t="s">
        <v>87</v>
      </c>
      <c r="D2" t="s">
        <v>88</v>
      </c>
      <c r="E2" t="s">
        <v>93</v>
      </c>
      <c r="F2" t="s">
        <v>90</v>
      </c>
    </row>
    <row r="3" spans="1:6" x14ac:dyDescent="0.25">
      <c r="A3" t="s">
        <v>63</v>
      </c>
      <c r="B3" t="s">
        <v>86</v>
      </c>
      <c r="C3" t="s">
        <v>87</v>
      </c>
      <c r="D3" t="s">
        <v>88</v>
      </c>
      <c r="E3" t="s">
        <v>94</v>
      </c>
      <c r="F3" t="s">
        <v>90</v>
      </c>
    </row>
    <row r="4" spans="1:6" x14ac:dyDescent="0.25">
      <c r="A4" t="s">
        <v>64</v>
      </c>
      <c r="B4" t="s">
        <v>86</v>
      </c>
      <c r="C4" t="s">
        <v>87</v>
      </c>
      <c r="D4" t="s">
        <v>88</v>
      </c>
      <c r="E4" t="s">
        <v>95</v>
      </c>
      <c r="F4" t="s">
        <v>90</v>
      </c>
    </row>
    <row r="5" spans="1:6" x14ac:dyDescent="0.25">
      <c r="A5" t="s">
        <v>65</v>
      </c>
      <c r="B5" t="s">
        <v>86</v>
      </c>
      <c r="C5" t="s">
        <v>87</v>
      </c>
      <c r="D5" t="s">
        <v>88</v>
      </c>
      <c r="E5" t="s">
        <v>92</v>
      </c>
      <c r="F5" t="s">
        <v>90</v>
      </c>
    </row>
    <row r="6" spans="1:6" x14ac:dyDescent="0.25">
      <c r="A6" t="s">
        <v>66</v>
      </c>
      <c r="B6" t="s">
        <v>86</v>
      </c>
      <c r="C6" t="s">
        <v>87</v>
      </c>
      <c r="D6" t="s">
        <v>88</v>
      </c>
      <c r="E6" t="s">
        <v>96</v>
      </c>
      <c r="F6" t="s">
        <v>90</v>
      </c>
    </row>
    <row r="7" spans="1:6" x14ac:dyDescent="0.25">
      <c r="A7" t="s">
        <v>67</v>
      </c>
      <c r="B7" t="s">
        <v>86</v>
      </c>
      <c r="C7" t="s">
        <v>87</v>
      </c>
      <c r="D7" t="s">
        <v>88</v>
      </c>
      <c r="E7" t="s">
        <v>97</v>
      </c>
      <c r="F7" t="s">
        <v>90</v>
      </c>
    </row>
    <row r="8" spans="1:6" x14ac:dyDescent="0.25">
      <c r="A8" t="s">
        <v>68</v>
      </c>
      <c r="B8" t="s">
        <v>86</v>
      </c>
      <c r="C8" t="s">
        <v>87</v>
      </c>
      <c r="D8" t="s">
        <v>88</v>
      </c>
      <c r="E8" t="s">
        <v>98</v>
      </c>
      <c r="F8" t="s">
        <v>91</v>
      </c>
    </row>
    <row r="9" spans="1:6" x14ac:dyDescent="0.25">
      <c r="A9" t="s">
        <v>69</v>
      </c>
      <c r="B9" t="s">
        <v>86</v>
      </c>
      <c r="C9" t="s">
        <v>87</v>
      </c>
      <c r="D9" t="s">
        <v>88</v>
      </c>
      <c r="E9" t="s">
        <v>99</v>
      </c>
      <c r="F9" t="s">
        <v>91</v>
      </c>
    </row>
    <row r="10" spans="1:6" x14ac:dyDescent="0.25">
      <c r="A10" t="s">
        <v>70</v>
      </c>
      <c r="B10" t="s">
        <v>86</v>
      </c>
      <c r="C10" t="s">
        <v>87</v>
      </c>
      <c r="D10" t="s">
        <v>88</v>
      </c>
      <c r="E10" t="s">
        <v>100</v>
      </c>
      <c r="F10" t="s">
        <v>91</v>
      </c>
    </row>
    <row r="11" spans="1:6" x14ac:dyDescent="0.25">
      <c r="A11" t="s">
        <v>71</v>
      </c>
      <c r="B11" t="s">
        <v>86</v>
      </c>
      <c r="C11" t="s">
        <v>87</v>
      </c>
      <c r="D11" t="s">
        <v>88</v>
      </c>
      <c r="E11" t="s">
        <v>101</v>
      </c>
      <c r="F11" t="s">
        <v>91</v>
      </c>
    </row>
    <row r="12" spans="1:6" x14ac:dyDescent="0.25">
      <c r="A12" t="s">
        <v>72</v>
      </c>
      <c r="B12" t="s">
        <v>86</v>
      </c>
      <c r="C12" t="s">
        <v>87</v>
      </c>
      <c r="D12" t="s">
        <v>88</v>
      </c>
      <c r="E12" t="s">
        <v>102</v>
      </c>
      <c r="F12" t="s">
        <v>91</v>
      </c>
    </row>
    <row r="13" spans="1:6" x14ac:dyDescent="0.25">
      <c r="A13" t="s">
        <v>73</v>
      </c>
      <c r="B13" t="s">
        <v>86</v>
      </c>
      <c r="C13" t="s">
        <v>87</v>
      </c>
      <c r="D13" t="s">
        <v>88</v>
      </c>
      <c r="E13" t="s">
        <v>103</v>
      </c>
      <c r="F13" t="s">
        <v>91</v>
      </c>
    </row>
    <row r="14" spans="1:6" x14ac:dyDescent="0.25">
      <c r="A14" t="s">
        <v>74</v>
      </c>
      <c r="B14" t="s">
        <v>104</v>
      </c>
      <c r="C14" t="s">
        <v>105</v>
      </c>
      <c r="D14" t="s">
        <v>88</v>
      </c>
      <c r="E14" t="s">
        <v>93</v>
      </c>
      <c r="F14" t="s">
        <v>90</v>
      </c>
    </row>
    <row r="15" spans="1:6" x14ac:dyDescent="0.25">
      <c r="A15" t="s">
        <v>75</v>
      </c>
      <c r="B15" t="s">
        <v>104</v>
      </c>
      <c r="C15" t="s">
        <v>105</v>
      </c>
      <c r="D15" t="s">
        <v>88</v>
      </c>
      <c r="E15" t="s">
        <v>94</v>
      </c>
      <c r="F15" t="s">
        <v>90</v>
      </c>
    </row>
    <row r="16" spans="1:6" x14ac:dyDescent="0.25">
      <c r="A16" t="s">
        <v>76</v>
      </c>
      <c r="B16" t="s">
        <v>104</v>
      </c>
      <c r="C16" t="s">
        <v>105</v>
      </c>
      <c r="D16" t="s">
        <v>88</v>
      </c>
      <c r="E16" t="s">
        <v>95</v>
      </c>
      <c r="F16" t="s">
        <v>90</v>
      </c>
    </row>
    <row r="17" spans="1:6" x14ac:dyDescent="0.25">
      <c r="A17" t="s">
        <v>77</v>
      </c>
      <c r="B17" t="s">
        <v>104</v>
      </c>
      <c r="C17" t="s">
        <v>105</v>
      </c>
      <c r="D17" t="s">
        <v>88</v>
      </c>
      <c r="E17" t="s">
        <v>92</v>
      </c>
      <c r="F17" t="s">
        <v>90</v>
      </c>
    </row>
    <row r="18" spans="1:6" x14ac:dyDescent="0.25">
      <c r="A18" t="s">
        <v>78</v>
      </c>
      <c r="B18" t="s">
        <v>104</v>
      </c>
      <c r="C18" t="s">
        <v>105</v>
      </c>
      <c r="D18" t="s">
        <v>88</v>
      </c>
      <c r="E18" t="s">
        <v>96</v>
      </c>
      <c r="F18" t="s">
        <v>90</v>
      </c>
    </row>
    <row r="19" spans="1:6" x14ac:dyDescent="0.25">
      <c r="A19" t="s">
        <v>79</v>
      </c>
      <c r="B19" t="s">
        <v>104</v>
      </c>
      <c r="C19" t="s">
        <v>105</v>
      </c>
      <c r="D19" t="s">
        <v>88</v>
      </c>
      <c r="E19" t="s">
        <v>97</v>
      </c>
      <c r="F19" t="s">
        <v>90</v>
      </c>
    </row>
    <row r="20" spans="1:6" x14ac:dyDescent="0.25">
      <c r="A20" t="s">
        <v>80</v>
      </c>
      <c r="B20" t="s">
        <v>104</v>
      </c>
      <c r="C20" t="s">
        <v>105</v>
      </c>
      <c r="D20" t="s">
        <v>88</v>
      </c>
      <c r="E20" t="s">
        <v>98</v>
      </c>
      <c r="F20" t="s">
        <v>91</v>
      </c>
    </row>
    <row r="21" spans="1:6" x14ac:dyDescent="0.25">
      <c r="A21" t="s">
        <v>81</v>
      </c>
      <c r="B21" t="s">
        <v>104</v>
      </c>
      <c r="C21" t="s">
        <v>105</v>
      </c>
      <c r="D21" t="s">
        <v>88</v>
      </c>
      <c r="E21" t="s">
        <v>99</v>
      </c>
      <c r="F21" t="s">
        <v>91</v>
      </c>
    </row>
    <row r="22" spans="1:6" x14ac:dyDescent="0.25">
      <c r="A22" t="s">
        <v>82</v>
      </c>
      <c r="B22" t="s">
        <v>104</v>
      </c>
      <c r="C22" t="s">
        <v>105</v>
      </c>
      <c r="D22" t="s">
        <v>88</v>
      </c>
      <c r="E22" t="s">
        <v>100</v>
      </c>
      <c r="F22" t="s">
        <v>91</v>
      </c>
    </row>
    <row r="23" spans="1:6" x14ac:dyDescent="0.25">
      <c r="A23" t="s">
        <v>83</v>
      </c>
      <c r="B23" t="s">
        <v>104</v>
      </c>
      <c r="C23" t="s">
        <v>105</v>
      </c>
      <c r="D23" t="s">
        <v>88</v>
      </c>
      <c r="E23" t="s">
        <v>101</v>
      </c>
      <c r="F23" t="s">
        <v>91</v>
      </c>
    </row>
    <row r="24" spans="1:6" x14ac:dyDescent="0.25">
      <c r="A24" t="s">
        <v>84</v>
      </c>
      <c r="B24" t="s">
        <v>104</v>
      </c>
      <c r="C24" t="s">
        <v>105</v>
      </c>
      <c r="D24" t="s">
        <v>88</v>
      </c>
      <c r="E24" t="s">
        <v>102</v>
      </c>
      <c r="F24" t="s">
        <v>91</v>
      </c>
    </row>
    <row r="25" spans="1:6" x14ac:dyDescent="0.25">
      <c r="A25" t="s">
        <v>85</v>
      </c>
      <c r="B25" t="s">
        <v>104</v>
      </c>
      <c r="C25" t="s">
        <v>105</v>
      </c>
      <c r="D25" t="s">
        <v>88</v>
      </c>
      <c r="E25" t="s">
        <v>103</v>
      </c>
      <c r="F25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B4" sqref="B4"/>
    </sheetView>
  </sheetViews>
  <sheetFormatPr defaultRowHeight="15" x14ac:dyDescent="0.25"/>
  <sheetData>
    <row r="1" spans="1:5" x14ac:dyDescent="0.25">
      <c r="A1" t="s">
        <v>32</v>
      </c>
    </row>
    <row r="2" spans="1:5" x14ac:dyDescent="0.25">
      <c r="B2" t="s">
        <v>33</v>
      </c>
    </row>
    <row r="3" spans="1:5" x14ac:dyDescent="0.25">
      <c r="B3">
        <v>1</v>
      </c>
      <c r="C3">
        <v>10</v>
      </c>
      <c r="D3">
        <v>100</v>
      </c>
      <c r="E3">
        <v>1000</v>
      </c>
    </row>
    <row r="4" spans="1:5" x14ac:dyDescent="0.25">
      <c r="A4" t="s">
        <v>7</v>
      </c>
      <c r="B4" s="17">
        <v>6.886533E-4</v>
      </c>
      <c r="C4" s="17">
        <v>6.8913520000000005E-5</v>
      </c>
      <c r="D4" s="17">
        <v>6.8918870000000003E-6</v>
      </c>
      <c r="E4" s="17">
        <v>6.8918869999999999E-7</v>
      </c>
    </row>
    <row r="5" spans="1:5" x14ac:dyDescent="0.25">
      <c r="A5" t="s">
        <v>6</v>
      </c>
      <c r="B5" s="17">
        <v>6.7201100000000003E-4</v>
      </c>
      <c r="C5" s="17">
        <v>6.722934E-5</v>
      </c>
      <c r="D5" s="17">
        <v>6.7232170000000001E-6</v>
      </c>
      <c r="E5" s="17">
        <v>6.7232450000000005E-7</v>
      </c>
    </row>
    <row r="6" spans="1:5" x14ac:dyDescent="0.25">
      <c r="A6" t="s">
        <v>5</v>
      </c>
      <c r="B6" s="17">
        <v>2.4434259999999998E-3</v>
      </c>
      <c r="C6" s="17">
        <v>2.6812309999999997E-4</v>
      </c>
      <c r="D6" s="17">
        <v>2.708128E-5</v>
      </c>
      <c r="E6" s="17">
        <v>2.7108540000000002E-6</v>
      </c>
    </row>
    <row r="7" spans="1:5" x14ac:dyDescent="0.25">
      <c r="A7" t="s">
        <v>4</v>
      </c>
      <c r="B7" s="17">
        <v>3.886409E-3</v>
      </c>
      <c r="C7" s="17">
        <v>3.895662E-4</v>
      </c>
      <c r="D7" s="17">
        <v>3.8965889999999998E-5</v>
      </c>
      <c r="E7" s="17">
        <v>3.8966820000000002E-6</v>
      </c>
    </row>
    <row r="8" spans="1:5" x14ac:dyDescent="0.25">
      <c r="A8" t="s">
        <v>3</v>
      </c>
      <c r="B8" s="17">
        <v>3.7726859999999999E-3</v>
      </c>
      <c r="C8" s="17">
        <v>3.7791060000000001E-4</v>
      </c>
      <c r="D8" s="17">
        <v>3.7797489999999998E-5</v>
      </c>
      <c r="E8" s="17">
        <v>3.7798129999999999E-6</v>
      </c>
    </row>
    <row r="9" spans="1:5" x14ac:dyDescent="0.25">
      <c r="A9" t="s">
        <v>2</v>
      </c>
      <c r="B9" s="17">
        <v>4.5444200000000004E-3</v>
      </c>
      <c r="C9" s="17">
        <v>4.6186369999999999E-4</v>
      </c>
      <c r="D9" s="17">
        <v>4.6262250000000002E-5</v>
      </c>
      <c r="E9" s="17">
        <v>4.626986E-6</v>
      </c>
    </row>
    <row r="11" spans="1:5" x14ac:dyDescent="0.25">
      <c r="B11" s="6"/>
      <c r="C11" s="6"/>
      <c r="D11" s="6"/>
      <c r="E11" s="6"/>
    </row>
    <row r="12" spans="1:5" x14ac:dyDescent="0.25">
      <c r="B12" s="6"/>
      <c r="C12" s="6"/>
      <c r="D12" s="6"/>
      <c r="E12" s="6"/>
    </row>
    <row r="13" spans="1:5" x14ac:dyDescent="0.25">
      <c r="B13" s="6"/>
      <c r="C13" s="6"/>
      <c r="D13" s="6"/>
      <c r="E13" s="6"/>
    </row>
    <row r="14" spans="1:5" x14ac:dyDescent="0.25">
      <c r="B14" s="6"/>
      <c r="C14" s="6"/>
      <c r="D14" s="6"/>
      <c r="E1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4" sqref="B4:E7"/>
    </sheetView>
  </sheetViews>
  <sheetFormatPr defaultRowHeight="15" x14ac:dyDescent="0.25"/>
  <sheetData>
    <row r="1" spans="1:5" x14ac:dyDescent="0.25">
      <c r="A1" t="s">
        <v>34</v>
      </c>
    </row>
    <row r="2" spans="1:5" x14ac:dyDescent="0.25">
      <c r="B2" t="s">
        <v>33</v>
      </c>
    </row>
    <row r="3" spans="1:5" x14ac:dyDescent="0.25">
      <c r="B3">
        <v>1</v>
      </c>
      <c r="C3">
        <v>10</v>
      </c>
      <c r="D3">
        <v>100</v>
      </c>
      <c r="E3">
        <v>1000</v>
      </c>
    </row>
    <row r="4" spans="1:5" x14ac:dyDescent="0.25">
      <c r="A4" s="8" t="s">
        <v>8</v>
      </c>
      <c r="B4" s="17">
        <v>1.9059540000000001E-3</v>
      </c>
      <c r="C4" s="17">
        <v>2.015707E-4</v>
      </c>
      <c r="D4" s="17">
        <v>1.9913920000000001E-5</v>
      </c>
      <c r="E4" s="17">
        <v>2.0644099999999999E-6</v>
      </c>
    </row>
    <row r="5" spans="1:5" x14ac:dyDescent="0.25">
      <c r="A5" s="8" t="s">
        <v>5</v>
      </c>
      <c r="B5" s="17">
        <v>3.8239329999999998E-3</v>
      </c>
      <c r="C5" s="17">
        <v>4.8091950000000002E-4</v>
      </c>
      <c r="D5" s="17">
        <v>5.1059159999999998E-5</v>
      </c>
      <c r="E5" s="17">
        <v>5.0074980000000003E-6</v>
      </c>
    </row>
    <row r="6" spans="1:5" x14ac:dyDescent="0.25">
      <c r="A6" s="8" t="s">
        <v>9</v>
      </c>
      <c r="B6" s="17">
        <v>6.2847939999999998E-3</v>
      </c>
      <c r="C6" s="17">
        <v>6.8771299999999995E-4</v>
      </c>
      <c r="D6" s="17">
        <v>5.4794760000000003E-5</v>
      </c>
      <c r="E6" s="17">
        <v>6.5932900000000002E-6</v>
      </c>
    </row>
    <row r="7" spans="1:5" x14ac:dyDescent="0.25">
      <c r="A7" s="8" t="s">
        <v>2</v>
      </c>
      <c r="B7" s="17">
        <v>4.8204199999999997E-3</v>
      </c>
      <c r="C7" s="17">
        <v>5.1662120000000005E-4</v>
      </c>
      <c r="D7" s="17">
        <v>5.6974330000000003E-5</v>
      </c>
      <c r="E7" s="17">
        <v>5.5082369999999996E-6</v>
      </c>
    </row>
    <row r="8" spans="1:5" x14ac:dyDescent="0.25">
      <c r="B8" s="1"/>
      <c r="C8" s="1"/>
      <c r="D8" s="1"/>
      <c r="E8" s="1"/>
    </row>
    <row r="9" spans="1:5" x14ac:dyDescent="0.25">
      <c r="B9" s="6"/>
      <c r="C9" s="1"/>
      <c r="D9" s="1"/>
      <c r="E9" s="1"/>
    </row>
    <row r="10" spans="1:5" x14ac:dyDescent="0.25">
      <c r="B10" s="6"/>
      <c r="C10" s="1"/>
      <c r="D10" s="1"/>
      <c r="E10" s="1"/>
    </row>
    <row r="11" spans="1:5" x14ac:dyDescent="0.25">
      <c r="B11" s="6"/>
      <c r="C11" s="1"/>
      <c r="D11" s="1"/>
      <c r="E11" s="1"/>
    </row>
    <row r="12" spans="1:5" x14ac:dyDescent="0.25">
      <c r="B12" s="6"/>
      <c r="C12" s="1"/>
      <c r="D12" s="1"/>
      <c r="E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opLeftCell="A2" workbookViewId="0">
      <selection activeCell="B5" sqref="B5:E8"/>
    </sheetView>
  </sheetViews>
  <sheetFormatPr defaultRowHeight="15" x14ac:dyDescent="0.25"/>
  <sheetData>
    <row r="2" spans="1:7" x14ac:dyDescent="0.25">
      <c r="A2" t="s">
        <v>35</v>
      </c>
    </row>
    <row r="3" spans="1:7" x14ac:dyDescent="0.25">
      <c r="B3" t="s">
        <v>33</v>
      </c>
    </row>
    <row r="4" spans="1:7" x14ac:dyDescent="0.25">
      <c r="B4">
        <v>1</v>
      </c>
      <c r="C4">
        <v>10</v>
      </c>
      <c r="D4">
        <v>100</v>
      </c>
      <c r="E4">
        <v>1000</v>
      </c>
    </row>
    <row r="5" spans="1:7" x14ac:dyDescent="0.25">
      <c r="A5" s="8" t="s">
        <v>8</v>
      </c>
      <c r="B5" s="17">
        <v>8.3583370000000004E-4</v>
      </c>
      <c r="C5" s="17">
        <v>8.8414860000000003E-5</v>
      </c>
      <c r="D5" s="17">
        <v>7.9695760000000001E-6</v>
      </c>
      <c r="E5" s="17">
        <v>8.6742690000000001E-7</v>
      </c>
    </row>
    <row r="6" spans="1:7" x14ac:dyDescent="0.25">
      <c r="A6" s="8" t="s">
        <v>5</v>
      </c>
      <c r="B6" s="17">
        <v>5.9853469999999998E-4</v>
      </c>
      <c r="C6" s="17">
        <v>7.5341130000000005E-5</v>
      </c>
      <c r="D6" s="17">
        <v>7.4089569999999996E-6</v>
      </c>
      <c r="E6" s="17">
        <v>6.8073349999999997E-7</v>
      </c>
    </row>
    <row r="7" spans="1:7" x14ac:dyDescent="0.25">
      <c r="A7" s="8" t="s">
        <v>9</v>
      </c>
      <c r="B7" s="17">
        <v>6.5908730000000003E-4</v>
      </c>
      <c r="C7" s="17">
        <v>6.5043960000000007E-5</v>
      </c>
      <c r="D7" s="17">
        <v>7.5094459999999996E-6</v>
      </c>
      <c r="E7" s="17">
        <v>6.8474630000000001E-7</v>
      </c>
    </row>
    <row r="8" spans="1:7" x14ac:dyDescent="0.25">
      <c r="A8" s="8" t="s">
        <v>2</v>
      </c>
      <c r="B8" s="17">
        <v>6.6498350000000002E-4</v>
      </c>
      <c r="C8" s="17">
        <v>5.128566E-5</v>
      </c>
      <c r="D8" s="17">
        <v>6.3435060000000001E-6</v>
      </c>
      <c r="E8" s="17">
        <v>5.6382870000000004E-7</v>
      </c>
    </row>
    <row r="10" spans="1:7" x14ac:dyDescent="0.25">
      <c r="B10" s="1"/>
      <c r="C10" s="1"/>
      <c r="D10" s="1"/>
      <c r="E10" s="1"/>
      <c r="F10" s="1"/>
      <c r="G10" s="1"/>
    </row>
    <row r="11" spans="1:7" x14ac:dyDescent="0.25">
      <c r="B11" s="1"/>
      <c r="C11" s="1"/>
      <c r="D11" s="1"/>
      <c r="E11" s="1"/>
      <c r="F11" s="1"/>
      <c r="G11" s="1"/>
    </row>
    <row r="12" spans="1:7" x14ac:dyDescent="0.25">
      <c r="B12" s="1"/>
      <c r="C12" s="1"/>
      <c r="D12" s="1"/>
      <c r="E12" s="1"/>
      <c r="F12" s="1"/>
      <c r="G12" s="1"/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B14" s="1"/>
      <c r="C14" s="1"/>
      <c r="D14" s="1"/>
      <c r="E14" s="1"/>
    </row>
    <row r="15" spans="1:7" x14ac:dyDescent="0.25">
      <c r="B15" s="1"/>
      <c r="C15" s="1"/>
      <c r="D15" s="1"/>
      <c r="E15" s="1"/>
    </row>
    <row r="17" spans="1:3" x14ac:dyDescent="0.25">
      <c r="A17" s="8"/>
    </row>
    <row r="18" spans="1:3" x14ac:dyDescent="0.25">
      <c r="A18" s="8"/>
      <c r="C18" s="1"/>
    </row>
    <row r="19" spans="1:3" x14ac:dyDescent="0.25">
      <c r="A19" s="8"/>
      <c r="C19" s="1"/>
    </row>
    <row r="20" spans="1:3" x14ac:dyDescent="0.25">
      <c r="A2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4" sqref="B4:E7"/>
    </sheetView>
  </sheetViews>
  <sheetFormatPr defaultRowHeight="15" x14ac:dyDescent="0.25"/>
  <sheetData>
    <row r="1" spans="1:6" x14ac:dyDescent="0.25">
      <c r="A1" t="s">
        <v>36</v>
      </c>
    </row>
    <row r="2" spans="1:6" x14ac:dyDescent="0.25">
      <c r="B2" t="s">
        <v>33</v>
      </c>
    </row>
    <row r="3" spans="1:6" x14ac:dyDescent="0.25">
      <c r="B3">
        <v>1</v>
      </c>
      <c r="C3">
        <v>10</v>
      </c>
      <c r="D3">
        <v>100</v>
      </c>
      <c r="E3">
        <v>1000</v>
      </c>
    </row>
    <row r="4" spans="1:6" x14ac:dyDescent="0.25">
      <c r="A4" s="8" t="s">
        <v>8</v>
      </c>
      <c r="B4" s="17">
        <v>1.4568370000000001E-3</v>
      </c>
      <c r="C4" s="17">
        <v>1.3026739999999999E-4</v>
      </c>
      <c r="D4" s="17">
        <v>1.411626E-5</v>
      </c>
      <c r="E4" s="17">
        <v>1.4626720000000001E-6</v>
      </c>
    </row>
    <row r="5" spans="1:6" x14ac:dyDescent="0.25">
      <c r="A5" s="8" t="s">
        <v>5</v>
      </c>
      <c r="B5" s="17">
        <v>2.6993579999999998E-3</v>
      </c>
      <c r="C5" s="17">
        <v>3.0652709999999999E-4</v>
      </c>
      <c r="D5" s="17">
        <v>3.1507329999999998E-5</v>
      </c>
      <c r="E5" s="17">
        <v>3.114686E-6</v>
      </c>
    </row>
    <row r="6" spans="1:6" x14ac:dyDescent="0.25">
      <c r="A6" s="8" t="s">
        <v>9</v>
      </c>
      <c r="B6" s="17">
        <v>3.2139439999999998E-3</v>
      </c>
      <c r="C6" s="17">
        <v>3.3071179999999997E-4</v>
      </c>
      <c r="D6" s="17">
        <v>3.3995370000000001E-5</v>
      </c>
      <c r="E6" s="17">
        <v>3.4986019999999999E-6</v>
      </c>
    </row>
    <row r="7" spans="1:6" x14ac:dyDescent="0.25">
      <c r="A7" s="8" t="s">
        <v>2</v>
      </c>
      <c r="B7" s="17">
        <v>3.3177100000000002E-3</v>
      </c>
      <c r="C7" s="17">
        <v>3.5421429999999999E-4</v>
      </c>
      <c r="D7" s="17">
        <v>3.499975E-5</v>
      </c>
      <c r="E7" s="17">
        <v>3.409949E-6</v>
      </c>
    </row>
    <row r="8" spans="1:6" x14ac:dyDescent="0.25">
      <c r="B8" s="1"/>
      <c r="C8" s="1"/>
      <c r="D8" s="1"/>
      <c r="E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4" spans="1:6" x14ac:dyDescent="0.25">
      <c r="B14" s="1"/>
      <c r="C14" s="1"/>
      <c r="D14" s="1"/>
      <c r="E14" s="1"/>
    </row>
    <row r="16" spans="1:6" x14ac:dyDescent="0.25">
      <c r="B16" s="1"/>
      <c r="C16" s="1"/>
      <c r="D16" s="1"/>
      <c r="E1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WhiteSpace="0" view="pageLayout" zoomScaleNormal="100" workbookViewId="0">
      <selection activeCell="B4" sqref="B4:E7"/>
    </sheetView>
  </sheetViews>
  <sheetFormatPr defaultRowHeight="15" x14ac:dyDescent="0.25"/>
  <sheetData>
    <row r="1" spans="1:6" x14ac:dyDescent="0.25">
      <c r="A1" t="s">
        <v>37</v>
      </c>
    </row>
    <row r="2" spans="1:6" x14ac:dyDescent="0.25">
      <c r="B2" t="s">
        <v>33</v>
      </c>
    </row>
    <row r="3" spans="1:6" x14ac:dyDescent="0.25">
      <c r="B3">
        <v>1</v>
      </c>
      <c r="C3">
        <v>10</v>
      </c>
      <c r="D3">
        <v>100</v>
      </c>
      <c r="E3">
        <v>1000</v>
      </c>
    </row>
    <row r="4" spans="1:6" x14ac:dyDescent="0.25">
      <c r="A4" s="8" t="s">
        <v>8</v>
      </c>
      <c r="B4" s="17">
        <v>6.314298E-5</v>
      </c>
      <c r="C4" s="17">
        <v>6.2461019999999998E-6</v>
      </c>
      <c r="D4" s="17">
        <v>6.3804800000000002E-7</v>
      </c>
      <c r="E4" s="17">
        <v>6.3203709999999995E-8</v>
      </c>
    </row>
    <row r="5" spans="1:6" x14ac:dyDescent="0.25">
      <c r="A5" s="8" t="s">
        <v>5</v>
      </c>
      <c r="B5" s="17">
        <v>2.132917E-4</v>
      </c>
      <c r="C5" s="17">
        <v>2.3330900000000001E-5</v>
      </c>
      <c r="D5" s="17">
        <v>2.1212850000000001E-6</v>
      </c>
      <c r="E5" s="17">
        <v>2.1490730000000001E-7</v>
      </c>
    </row>
    <row r="6" spans="1:6" x14ac:dyDescent="0.25">
      <c r="A6" s="8" t="s">
        <v>9</v>
      </c>
      <c r="B6" s="17">
        <v>2.461082E-4</v>
      </c>
      <c r="C6" s="17">
        <v>2.4548600000000001E-5</v>
      </c>
      <c r="D6" s="17">
        <v>2.4767829999999999E-6</v>
      </c>
      <c r="E6" s="17">
        <v>2.4391750000000001E-7</v>
      </c>
    </row>
    <row r="7" spans="1:6" x14ac:dyDescent="0.25">
      <c r="A7" s="8" t="s">
        <v>2</v>
      </c>
      <c r="B7" s="17">
        <v>2.2361080000000001E-4</v>
      </c>
      <c r="C7" s="17">
        <v>2.230063E-5</v>
      </c>
      <c r="D7" s="17">
        <v>2.2191590000000002E-6</v>
      </c>
      <c r="E7" s="17">
        <v>2.335506E-7</v>
      </c>
    </row>
    <row r="8" spans="1:6" x14ac:dyDescent="0.25">
      <c r="B8" s="1"/>
      <c r="C8" s="1"/>
      <c r="D8" s="1"/>
      <c r="E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C12" s="1"/>
      <c r="D12" s="1"/>
      <c r="E12" s="1"/>
      <c r="F12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4" sqref="B4:E7"/>
    </sheetView>
  </sheetViews>
  <sheetFormatPr defaultRowHeight="15" x14ac:dyDescent="0.25"/>
  <sheetData>
    <row r="1" spans="1:8" x14ac:dyDescent="0.25">
      <c r="A1" t="s">
        <v>38</v>
      </c>
    </row>
    <row r="2" spans="1:8" x14ac:dyDescent="0.25">
      <c r="B2" t="s">
        <v>33</v>
      </c>
    </row>
    <row r="3" spans="1:8" x14ac:dyDescent="0.25">
      <c r="B3">
        <v>1</v>
      </c>
      <c r="C3">
        <v>10</v>
      </c>
      <c r="D3">
        <v>100</v>
      </c>
      <c r="E3">
        <v>1000</v>
      </c>
      <c r="G3" s="1"/>
    </row>
    <row r="4" spans="1:8" x14ac:dyDescent="0.25">
      <c r="A4" s="8" t="s">
        <v>8</v>
      </c>
      <c r="B4" s="18">
        <v>6.7877159999999998E-4</v>
      </c>
      <c r="C4" s="17">
        <v>6.9128249999999997E-5</v>
      </c>
      <c r="D4" s="17">
        <v>6.7629640000000002E-6</v>
      </c>
      <c r="E4" s="17">
        <v>6.383979E-7</v>
      </c>
      <c r="F4" s="1"/>
      <c r="G4" s="1"/>
      <c r="H4" s="1"/>
    </row>
    <row r="5" spans="1:8" x14ac:dyDescent="0.25">
      <c r="A5" s="8" t="s">
        <v>5</v>
      </c>
      <c r="B5" s="17">
        <v>3.6586540000000002E-4</v>
      </c>
      <c r="C5" s="17">
        <v>3.4496789999999997E-5</v>
      </c>
      <c r="D5" s="17">
        <v>3.8837020000000002E-6</v>
      </c>
      <c r="E5" s="17">
        <v>3.6098590000000001E-7</v>
      </c>
      <c r="G5" s="1"/>
      <c r="H5" s="1"/>
    </row>
    <row r="6" spans="1:8" x14ac:dyDescent="0.25">
      <c r="A6" s="8" t="s">
        <v>9</v>
      </c>
      <c r="B6" s="17">
        <v>2.4519910000000002E-4</v>
      </c>
      <c r="C6" s="17">
        <v>1.9784039999999998E-5</v>
      </c>
      <c r="D6" s="17">
        <v>2.3397420000000001E-6</v>
      </c>
      <c r="E6" s="17">
        <v>2.8346989999999999E-7</v>
      </c>
      <c r="G6" s="1"/>
      <c r="H6" s="1"/>
    </row>
    <row r="7" spans="1:8" x14ac:dyDescent="0.25">
      <c r="A7" s="8" t="s">
        <v>2</v>
      </c>
      <c r="B7" s="17">
        <v>2.771033E-4</v>
      </c>
      <c r="C7" s="17">
        <v>2.7383829999999999E-5</v>
      </c>
      <c r="D7" s="17">
        <v>2.2727010000000001E-6</v>
      </c>
      <c r="E7" s="17">
        <v>2.6107629999999998E-7</v>
      </c>
      <c r="G7" s="1"/>
      <c r="H7" s="1"/>
    </row>
    <row r="8" spans="1:8" x14ac:dyDescent="0.25">
      <c r="B8" s="1"/>
      <c r="C8" s="1"/>
      <c r="D8" s="1"/>
      <c r="E8" s="1"/>
    </row>
    <row r="9" spans="1:8" x14ac:dyDescent="0.25">
      <c r="B9" s="1"/>
      <c r="C9" s="1"/>
      <c r="D9" s="1"/>
      <c r="E9" s="1"/>
      <c r="F9" s="1"/>
      <c r="H9" s="1"/>
    </row>
    <row r="10" spans="1:8" x14ac:dyDescent="0.25">
      <c r="B10" s="1"/>
      <c r="C10" s="1"/>
      <c r="D10" s="1"/>
      <c r="E10" s="1"/>
      <c r="F10" s="1"/>
      <c r="H10" s="1"/>
    </row>
    <row r="11" spans="1:8" x14ac:dyDescent="0.25">
      <c r="C11" s="1"/>
      <c r="D11" s="1"/>
      <c r="E11" s="1"/>
      <c r="F11" s="1"/>
      <c r="H11" s="11"/>
    </row>
    <row r="12" spans="1:8" x14ac:dyDescent="0.25">
      <c r="B12" s="1"/>
      <c r="C12" s="1"/>
      <c r="D12" s="1"/>
      <c r="E12" s="1"/>
      <c r="F12" s="1"/>
      <c r="H12" s="1"/>
    </row>
    <row r="14" spans="1:8" x14ac:dyDescent="0.25">
      <c r="B14" s="1"/>
      <c r="C14" s="1"/>
      <c r="D14" s="1"/>
      <c r="E14" s="1"/>
    </row>
    <row r="16" spans="1:8" x14ac:dyDescent="0.25">
      <c r="B16" s="1"/>
      <c r="C16" s="1"/>
      <c r="D16" s="1"/>
      <c r="E16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6" sqref="A6"/>
    </sheetView>
  </sheetViews>
  <sheetFormatPr defaultRowHeight="15" x14ac:dyDescent="0.25"/>
  <sheetData>
    <row r="1" spans="1:5" x14ac:dyDescent="0.25">
      <c r="A1" t="s">
        <v>39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>
        <v>8</v>
      </c>
      <c r="C4">
        <v>27</v>
      </c>
      <c r="D4">
        <v>125</v>
      </c>
    </row>
    <row r="5" spans="1:5" x14ac:dyDescent="0.25">
      <c r="A5" t="s">
        <v>18</v>
      </c>
      <c r="B5">
        <v>2</v>
      </c>
      <c r="C5">
        <v>7</v>
      </c>
      <c r="D5">
        <v>31</v>
      </c>
    </row>
    <row r="6" spans="1:5" x14ac:dyDescent="0.25">
      <c r="A6" t="s">
        <v>15</v>
      </c>
      <c r="B6">
        <v>1</v>
      </c>
      <c r="C6">
        <v>1</v>
      </c>
      <c r="D6">
        <v>2</v>
      </c>
    </row>
    <row r="7" spans="1:5" x14ac:dyDescent="0.25">
      <c r="A7" t="s">
        <v>16</v>
      </c>
      <c r="B7">
        <v>30</v>
      </c>
      <c r="C7">
        <v>130</v>
      </c>
      <c r="D7">
        <v>570</v>
      </c>
    </row>
    <row r="8" spans="1:5" x14ac:dyDescent="0.25">
      <c r="A8" t="s">
        <v>17</v>
      </c>
      <c r="B8">
        <v>8</v>
      </c>
      <c r="C8">
        <v>33</v>
      </c>
      <c r="D8">
        <v>150</v>
      </c>
    </row>
    <row r="9" spans="1:5" x14ac:dyDescent="0.25">
      <c r="A9" t="s">
        <v>19</v>
      </c>
      <c r="B9">
        <v>1</v>
      </c>
      <c r="C9">
        <v>1</v>
      </c>
      <c r="D9">
        <v>5</v>
      </c>
    </row>
    <row r="10" spans="1:5" x14ac:dyDescent="0.25">
      <c r="A10" t="s">
        <v>20</v>
      </c>
      <c r="B10" s="10">
        <v>45</v>
      </c>
      <c r="C10">
        <v>210</v>
      </c>
      <c r="D10">
        <v>950</v>
      </c>
    </row>
    <row r="11" spans="1:5" x14ac:dyDescent="0.25">
      <c r="A11" t="s">
        <v>21</v>
      </c>
      <c r="B11">
        <v>12</v>
      </c>
      <c r="C11">
        <v>54</v>
      </c>
      <c r="D11">
        <v>243</v>
      </c>
    </row>
    <row r="12" spans="1:5" x14ac:dyDescent="0.25">
      <c r="A12" t="s">
        <v>25</v>
      </c>
      <c r="B12">
        <v>1</v>
      </c>
      <c r="C12">
        <v>2</v>
      </c>
      <c r="D12">
        <v>10</v>
      </c>
    </row>
    <row r="13" spans="1:5" x14ac:dyDescent="0.25">
      <c r="A13" t="s">
        <v>22</v>
      </c>
      <c r="B13" s="9">
        <v>50</v>
      </c>
      <c r="C13" s="9">
        <v>245</v>
      </c>
      <c r="D13" s="10">
        <v>1242</v>
      </c>
    </row>
    <row r="14" spans="1:5" x14ac:dyDescent="0.25">
      <c r="A14" t="s">
        <v>23</v>
      </c>
      <c r="B14">
        <v>13</v>
      </c>
      <c r="C14">
        <v>60</v>
      </c>
      <c r="D14">
        <v>305</v>
      </c>
    </row>
    <row r="15" spans="1:5" x14ac:dyDescent="0.25">
      <c r="A15" t="s">
        <v>24</v>
      </c>
      <c r="B15">
        <v>1</v>
      </c>
      <c r="C15">
        <v>3</v>
      </c>
      <c r="D15">
        <v>12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:D15"/>
    </sheetView>
  </sheetViews>
  <sheetFormatPr defaultRowHeight="15" x14ac:dyDescent="0.25"/>
  <sheetData>
    <row r="1" spans="1:5" x14ac:dyDescent="0.25">
      <c r="A1" t="s">
        <v>41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25</v>
      </c>
      <c r="C4" s="17">
        <v>95</v>
      </c>
      <c r="D4" s="17">
        <v>400</v>
      </c>
    </row>
    <row r="5" spans="1:5" x14ac:dyDescent="0.25">
      <c r="A5" t="s">
        <v>18</v>
      </c>
      <c r="B5" s="17">
        <v>6</v>
      </c>
      <c r="C5" s="17">
        <v>25</v>
      </c>
      <c r="D5" s="17">
        <v>100</v>
      </c>
    </row>
    <row r="6" spans="1:5" x14ac:dyDescent="0.25">
      <c r="A6" t="s">
        <v>15</v>
      </c>
      <c r="B6" s="17">
        <v>1</v>
      </c>
      <c r="C6" s="17">
        <v>1</v>
      </c>
      <c r="D6" s="17">
        <v>4</v>
      </c>
    </row>
    <row r="7" spans="1:5" x14ac:dyDescent="0.25">
      <c r="A7" t="s">
        <v>16</v>
      </c>
      <c r="B7" s="17">
        <v>60</v>
      </c>
      <c r="C7" s="17">
        <v>380</v>
      </c>
      <c r="D7" s="17">
        <v>2200</v>
      </c>
    </row>
    <row r="8" spans="1:5" x14ac:dyDescent="0.25">
      <c r="A8" t="s">
        <v>17</v>
      </c>
      <c r="B8" s="17">
        <v>16</v>
      </c>
      <c r="C8" s="17">
        <v>100</v>
      </c>
      <c r="D8" s="17">
        <v>500</v>
      </c>
    </row>
    <row r="9" spans="1:5" x14ac:dyDescent="0.25">
      <c r="A9" t="s">
        <v>19</v>
      </c>
      <c r="B9" s="17">
        <v>1</v>
      </c>
      <c r="C9" s="17">
        <v>3</v>
      </c>
      <c r="D9" s="17">
        <v>19</v>
      </c>
    </row>
    <row r="10" spans="1:5" x14ac:dyDescent="0.25">
      <c r="A10" t="s">
        <v>20</v>
      </c>
      <c r="B10" s="19">
        <v>110</v>
      </c>
      <c r="C10" s="17">
        <v>750</v>
      </c>
      <c r="D10" s="17">
        <v>4400</v>
      </c>
    </row>
    <row r="11" spans="1:5" x14ac:dyDescent="0.25">
      <c r="A11" t="s">
        <v>21</v>
      </c>
      <c r="B11" s="17">
        <v>29</v>
      </c>
      <c r="C11" s="17">
        <v>200</v>
      </c>
      <c r="D11" s="17">
        <v>1100</v>
      </c>
    </row>
    <row r="12" spans="1:5" x14ac:dyDescent="0.25">
      <c r="A12" t="s">
        <v>25</v>
      </c>
      <c r="B12" s="17">
        <v>1</v>
      </c>
      <c r="C12" s="17">
        <v>8</v>
      </c>
      <c r="D12" s="17">
        <v>50</v>
      </c>
    </row>
    <row r="13" spans="1:5" x14ac:dyDescent="0.25">
      <c r="A13" t="s">
        <v>22</v>
      </c>
      <c r="B13" s="20">
        <v>120</v>
      </c>
      <c r="C13" s="20">
        <v>900</v>
      </c>
      <c r="D13" s="19">
        <v>5250</v>
      </c>
    </row>
    <row r="14" spans="1:5" x14ac:dyDescent="0.25">
      <c r="A14" t="s">
        <v>23</v>
      </c>
      <c r="B14" s="17">
        <v>29</v>
      </c>
      <c r="C14" s="17">
        <v>250</v>
      </c>
      <c r="D14" s="17">
        <v>1400</v>
      </c>
    </row>
    <row r="15" spans="1:5" x14ac:dyDescent="0.25">
      <c r="A15" t="s">
        <v>24</v>
      </c>
      <c r="B15" s="17">
        <v>2</v>
      </c>
      <c r="C15" s="17">
        <v>9</v>
      </c>
      <c r="D15" s="17">
        <v>60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4" sqref="B4:D15"/>
    </sheetView>
  </sheetViews>
  <sheetFormatPr defaultRowHeight="15" x14ac:dyDescent="0.25"/>
  <sheetData>
    <row r="1" spans="1:5" x14ac:dyDescent="0.25">
      <c r="A1" t="s">
        <v>42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8</v>
      </c>
      <c r="C4" s="17">
        <v>45</v>
      </c>
      <c r="D4" s="17">
        <v>234</v>
      </c>
    </row>
    <row r="5" spans="1:5" x14ac:dyDescent="0.25">
      <c r="A5" t="s">
        <v>18</v>
      </c>
      <c r="B5" s="17">
        <v>3</v>
      </c>
      <c r="C5" s="17">
        <v>12</v>
      </c>
      <c r="D5" s="17">
        <v>57</v>
      </c>
    </row>
    <row r="6" spans="1:5" x14ac:dyDescent="0.25">
      <c r="A6" t="s">
        <v>15</v>
      </c>
      <c r="B6" s="17">
        <v>1</v>
      </c>
      <c r="C6" s="17">
        <v>1</v>
      </c>
      <c r="D6" s="17">
        <v>3</v>
      </c>
    </row>
    <row r="7" spans="1:5" x14ac:dyDescent="0.25">
      <c r="A7" t="s">
        <v>16</v>
      </c>
      <c r="B7" s="17">
        <v>10</v>
      </c>
      <c r="C7" s="17">
        <v>125</v>
      </c>
      <c r="D7" s="17">
        <v>1000</v>
      </c>
    </row>
    <row r="8" spans="1:5" x14ac:dyDescent="0.25">
      <c r="A8" t="s">
        <v>17</v>
      </c>
      <c r="B8" s="17">
        <v>3</v>
      </c>
      <c r="C8" s="17">
        <v>32</v>
      </c>
      <c r="D8" s="17">
        <v>242</v>
      </c>
    </row>
    <row r="9" spans="1:5" x14ac:dyDescent="0.25">
      <c r="A9" t="s">
        <v>19</v>
      </c>
      <c r="B9" s="17">
        <v>1</v>
      </c>
      <c r="C9" s="17">
        <v>1</v>
      </c>
      <c r="D9" s="17">
        <v>7</v>
      </c>
    </row>
    <row r="10" spans="1:5" x14ac:dyDescent="0.25">
      <c r="A10" s="7" t="s">
        <v>20</v>
      </c>
      <c r="B10" s="21">
        <v>10</v>
      </c>
      <c r="C10" s="21">
        <v>195</v>
      </c>
      <c r="D10" s="17">
        <v>1700</v>
      </c>
    </row>
    <row r="11" spans="1:5" x14ac:dyDescent="0.25">
      <c r="A11" t="s">
        <v>21</v>
      </c>
      <c r="B11" s="17">
        <v>3</v>
      </c>
      <c r="C11" s="17">
        <v>50</v>
      </c>
      <c r="D11" s="17">
        <v>430</v>
      </c>
    </row>
    <row r="12" spans="1:5" x14ac:dyDescent="0.25">
      <c r="A12" t="s">
        <v>25</v>
      </c>
      <c r="B12" s="17">
        <v>1</v>
      </c>
      <c r="C12" s="17">
        <v>2</v>
      </c>
      <c r="D12" s="17">
        <v>17</v>
      </c>
    </row>
    <row r="13" spans="1:5" x14ac:dyDescent="0.25">
      <c r="A13" s="7" t="s">
        <v>22</v>
      </c>
      <c r="B13" s="20">
        <v>10</v>
      </c>
      <c r="C13" s="20">
        <v>190</v>
      </c>
      <c r="D13" s="22">
        <v>1900</v>
      </c>
    </row>
    <row r="14" spans="1:5" x14ac:dyDescent="0.25">
      <c r="A14" t="s">
        <v>23</v>
      </c>
      <c r="B14" s="17">
        <v>3</v>
      </c>
      <c r="C14" s="17">
        <v>45</v>
      </c>
      <c r="D14" s="17">
        <v>450</v>
      </c>
    </row>
    <row r="15" spans="1:5" x14ac:dyDescent="0.25">
      <c r="A15" t="s">
        <v>24</v>
      </c>
      <c r="B15" s="17">
        <v>1</v>
      </c>
      <c r="C15" s="17">
        <v>2</v>
      </c>
      <c r="D15" s="17">
        <v>17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5" sqref="B4:D15"/>
    </sheetView>
  </sheetViews>
  <sheetFormatPr defaultRowHeight="15" x14ac:dyDescent="0.25"/>
  <cols>
    <col min="8" max="8" width="11.85546875" bestFit="1" customWidth="1"/>
  </cols>
  <sheetData>
    <row r="1" spans="1:5" x14ac:dyDescent="0.25">
      <c r="A1" t="s">
        <v>43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16</v>
      </c>
      <c r="C4" s="17">
        <v>80</v>
      </c>
      <c r="D4" s="17">
        <v>505</v>
      </c>
    </row>
    <row r="5" spans="1:5" x14ac:dyDescent="0.25">
      <c r="A5" t="s">
        <v>18</v>
      </c>
      <c r="B5" s="17">
        <v>16</v>
      </c>
      <c r="C5" s="17">
        <v>20</v>
      </c>
      <c r="D5" s="17">
        <v>120</v>
      </c>
    </row>
    <row r="6" spans="1:5" x14ac:dyDescent="0.25">
      <c r="A6" t="s">
        <v>15</v>
      </c>
      <c r="B6" s="17">
        <v>1</v>
      </c>
      <c r="C6" s="17">
        <v>1</v>
      </c>
      <c r="D6" s="17">
        <v>5</v>
      </c>
    </row>
    <row r="7" spans="1:5" x14ac:dyDescent="0.25">
      <c r="A7" t="s">
        <v>16</v>
      </c>
      <c r="B7" s="17">
        <v>55</v>
      </c>
      <c r="C7" s="17">
        <v>315</v>
      </c>
      <c r="D7" s="17">
        <v>2000</v>
      </c>
    </row>
    <row r="8" spans="1:5" x14ac:dyDescent="0.25">
      <c r="A8" t="s">
        <v>17</v>
      </c>
      <c r="B8" s="17">
        <v>15</v>
      </c>
      <c r="C8" s="17">
        <v>85</v>
      </c>
      <c r="D8" s="17">
        <v>500</v>
      </c>
    </row>
    <row r="9" spans="1:5" x14ac:dyDescent="0.25">
      <c r="A9" t="s">
        <v>19</v>
      </c>
      <c r="B9" s="17">
        <v>1</v>
      </c>
      <c r="C9" s="17">
        <v>3</v>
      </c>
      <c r="D9" s="17">
        <v>20</v>
      </c>
    </row>
    <row r="10" spans="1:5" x14ac:dyDescent="0.25">
      <c r="A10" t="s">
        <v>20</v>
      </c>
      <c r="B10" s="19">
        <v>70</v>
      </c>
      <c r="C10" s="17">
        <v>450</v>
      </c>
      <c r="D10" s="17">
        <v>2800</v>
      </c>
    </row>
    <row r="11" spans="1:5" x14ac:dyDescent="0.25">
      <c r="A11" t="s">
        <v>21</v>
      </c>
      <c r="B11" s="17">
        <v>20</v>
      </c>
      <c r="C11" s="17">
        <v>110</v>
      </c>
      <c r="D11" s="17">
        <v>750</v>
      </c>
    </row>
    <row r="12" spans="1:5" x14ac:dyDescent="0.25">
      <c r="A12" t="s">
        <v>25</v>
      </c>
      <c r="B12" s="17">
        <v>1</v>
      </c>
      <c r="C12" s="17">
        <v>5</v>
      </c>
      <c r="D12" s="17">
        <v>30</v>
      </c>
    </row>
    <row r="13" spans="1:5" x14ac:dyDescent="0.25">
      <c r="A13" t="s">
        <v>22</v>
      </c>
      <c r="B13" s="20">
        <v>70</v>
      </c>
      <c r="C13" s="20">
        <v>460</v>
      </c>
      <c r="D13" s="19">
        <v>2900</v>
      </c>
    </row>
    <row r="14" spans="1:5" x14ac:dyDescent="0.25">
      <c r="A14" t="s">
        <v>23</v>
      </c>
      <c r="B14" s="17">
        <v>20</v>
      </c>
      <c r="C14" s="17">
        <v>115</v>
      </c>
      <c r="D14" s="17">
        <v>770</v>
      </c>
    </row>
    <row r="15" spans="1:5" x14ac:dyDescent="0.25">
      <c r="A15" t="s">
        <v>24</v>
      </c>
      <c r="B15" s="17">
        <v>1</v>
      </c>
      <c r="C15" s="17">
        <v>5</v>
      </c>
      <c r="D15" s="17">
        <v>35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6" sqref="B6:D17"/>
    </sheetView>
  </sheetViews>
  <sheetFormatPr defaultRowHeight="15" x14ac:dyDescent="0.25"/>
  <sheetData>
    <row r="1" spans="1:5" x14ac:dyDescent="0.25">
      <c r="B1" t="s">
        <v>7</v>
      </c>
      <c r="C1" t="s">
        <v>5</v>
      </c>
      <c r="D1" t="s">
        <v>3</v>
      </c>
      <c r="E1" t="s">
        <v>2</v>
      </c>
    </row>
    <row r="2" spans="1:5" x14ac:dyDescent="0.25">
      <c r="A2">
        <v>1</v>
      </c>
      <c r="B2">
        <v>8</v>
      </c>
      <c r="C2">
        <v>30</v>
      </c>
      <c r="D2">
        <v>50</v>
      </c>
      <c r="E2" s="9">
        <v>50</v>
      </c>
    </row>
    <row r="3" spans="1:5" x14ac:dyDescent="0.25">
      <c r="A3" t="s">
        <v>44</v>
      </c>
    </row>
    <row r="4" spans="1:5" x14ac:dyDescent="0.25">
      <c r="B4" t="s">
        <v>40</v>
      </c>
    </row>
    <row r="5" spans="1:5" x14ac:dyDescent="0.25">
      <c r="B5" t="s">
        <v>11</v>
      </c>
      <c r="C5" t="s">
        <v>12</v>
      </c>
      <c r="D5" t="s">
        <v>13</v>
      </c>
      <c r="E5" s="9"/>
    </row>
    <row r="6" spans="1:5" x14ac:dyDescent="0.25">
      <c r="A6" t="s">
        <v>14</v>
      </c>
      <c r="B6" s="17">
        <v>1</v>
      </c>
      <c r="C6" s="17">
        <v>3</v>
      </c>
      <c r="D6" s="17">
        <v>10</v>
      </c>
    </row>
    <row r="7" spans="1:5" x14ac:dyDescent="0.25">
      <c r="A7" t="s">
        <v>18</v>
      </c>
      <c r="B7" s="17">
        <v>1</v>
      </c>
      <c r="C7" s="17">
        <v>1</v>
      </c>
      <c r="D7" s="17">
        <v>3</v>
      </c>
    </row>
    <row r="8" spans="1:5" x14ac:dyDescent="0.25">
      <c r="A8" t="s">
        <v>15</v>
      </c>
      <c r="B8" s="17">
        <v>1</v>
      </c>
      <c r="C8" s="17">
        <v>1</v>
      </c>
      <c r="D8" s="17">
        <v>1</v>
      </c>
    </row>
    <row r="9" spans="1:5" x14ac:dyDescent="0.25">
      <c r="A9" t="s">
        <v>16</v>
      </c>
      <c r="B9" s="17">
        <v>3</v>
      </c>
      <c r="C9" s="17">
        <v>12</v>
      </c>
      <c r="D9" s="17">
        <v>47</v>
      </c>
    </row>
    <row r="10" spans="1:5" x14ac:dyDescent="0.25">
      <c r="A10" t="s">
        <v>17</v>
      </c>
      <c r="B10" s="17">
        <v>1</v>
      </c>
      <c r="C10" s="17">
        <v>3</v>
      </c>
      <c r="D10" s="17">
        <v>13</v>
      </c>
    </row>
    <row r="11" spans="1:5" x14ac:dyDescent="0.25">
      <c r="A11" t="s">
        <v>19</v>
      </c>
      <c r="B11" s="17">
        <v>1</v>
      </c>
      <c r="C11" s="17">
        <v>1</v>
      </c>
      <c r="D11" s="17">
        <v>1</v>
      </c>
    </row>
    <row r="12" spans="1:5" x14ac:dyDescent="0.25">
      <c r="A12" t="s">
        <v>20</v>
      </c>
      <c r="B12" s="19">
        <v>3</v>
      </c>
      <c r="C12" s="17">
        <v>14</v>
      </c>
      <c r="D12" s="17">
        <v>65</v>
      </c>
    </row>
    <row r="13" spans="1:5" x14ac:dyDescent="0.25">
      <c r="A13" t="s">
        <v>21</v>
      </c>
      <c r="B13" s="17">
        <v>1</v>
      </c>
      <c r="C13" s="17">
        <v>4</v>
      </c>
      <c r="D13" s="17">
        <v>17</v>
      </c>
    </row>
    <row r="14" spans="1:5" x14ac:dyDescent="0.25">
      <c r="A14" t="s">
        <v>25</v>
      </c>
      <c r="B14" s="17">
        <v>1</v>
      </c>
      <c r="C14" s="17">
        <v>1</v>
      </c>
      <c r="D14" s="17">
        <v>1</v>
      </c>
    </row>
    <row r="15" spans="1:5" x14ac:dyDescent="0.25">
      <c r="A15" t="s">
        <v>22</v>
      </c>
      <c r="B15" s="20">
        <v>3</v>
      </c>
      <c r="C15" s="20">
        <v>16</v>
      </c>
      <c r="D15" s="19">
        <v>75</v>
      </c>
    </row>
    <row r="16" spans="1:5" x14ac:dyDescent="0.25">
      <c r="A16" t="s">
        <v>23</v>
      </c>
      <c r="B16" s="17">
        <v>1</v>
      </c>
      <c r="C16" s="17">
        <v>4</v>
      </c>
      <c r="D16" s="17">
        <v>20</v>
      </c>
    </row>
    <row r="17" spans="1:4" x14ac:dyDescent="0.25">
      <c r="A17" t="s">
        <v>24</v>
      </c>
      <c r="B17" s="17">
        <v>1</v>
      </c>
      <c r="C17" s="17">
        <v>1</v>
      </c>
      <c r="D17" s="17">
        <v>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13" sqref="H13"/>
    </sheetView>
  </sheetViews>
  <sheetFormatPr defaultRowHeight="15" x14ac:dyDescent="0.25"/>
  <sheetData>
    <row r="1" spans="1:5" x14ac:dyDescent="0.25">
      <c r="A1" t="s">
        <v>45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9</v>
      </c>
      <c r="C4" s="17">
        <v>70</v>
      </c>
      <c r="D4" s="21">
        <v>550</v>
      </c>
    </row>
    <row r="5" spans="1:5" x14ac:dyDescent="0.25">
      <c r="A5" t="s">
        <v>18</v>
      </c>
      <c r="B5" s="17">
        <v>3</v>
      </c>
      <c r="C5" s="17">
        <v>20</v>
      </c>
      <c r="D5" s="21">
        <v>125</v>
      </c>
    </row>
    <row r="6" spans="1:5" x14ac:dyDescent="0.25">
      <c r="A6" t="s">
        <v>15</v>
      </c>
      <c r="B6" s="17">
        <v>1</v>
      </c>
      <c r="C6" s="17">
        <v>1</v>
      </c>
      <c r="D6" s="21">
        <v>5</v>
      </c>
    </row>
    <row r="7" spans="1:5" x14ac:dyDescent="0.25">
      <c r="A7" t="s">
        <v>16</v>
      </c>
      <c r="B7" s="17">
        <v>11</v>
      </c>
      <c r="C7" s="17">
        <v>145</v>
      </c>
      <c r="D7" s="21">
        <v>1450</v>
      </c>
    </row>
    <row r="8" spans="1:5" x14ac:dyDescent="0.25">
      <c r="A8" t="s">
        <v>17</v>
      </c>
      <c r="B8" s="17">
        <v>3</v>
      </c>
      <c r="C8" s="17">
        <v>35</v>
      </c>
      <c r="D8" s="21">
        <v>375</v>
      </c>
    </row>
    <row r="9" spans="1:5" x14ac:dyDescent="0.25">
      <c r="A9" t="s">
        <v>19</v>
      </c>
      <c r="B9" s="17">
        <v>1</v>
      </c>
      <c r="C9" s="17">
        <v>1</v>
      </c>
      <c r="D9" s="21">
        <v>15</v>
      </c>
    </row>
    <row r="10" spans="1:5" x14ac:dyDescent="0.25">
      <c r="A10" t="s">
        <v>20</v>
      </c>
      <c r="B10" s="19">
        <v>10</v>
      </c>
      <c r="C10" s="17">
        <v>170</v>
      </c>
      <c r="D10" s="21">
        <v>2100</v>
      </c>
    </row>
    <row r="11" spans="1:5" x14ac:dyDescent="0.25">
      <c r="A11" t="s">
        <v>21</v>
      </c>
      <c r="B11" s="17">
        <v>3</v>
      </c>
      <c r="C11" s="17">
        <v>40</v>
      </c>
      <c r="D11" s="21">
        <v>475</v>
      </c>
    </row>
    <row r="12" spans="1:5" x14ac:dyDescent="0.25">
      <c r="A12" t="s">
        <v>25</v>
      </c>
      <c r="B12" s="17">
        <v>1</v>
      </c>
      <c r="C12" s="17">
        <v>2</v>
      </c>
      <c r="D12" s="21">
        <v>20</v>
      </c>
    </row>
    <row r="13" spans="1:5" x14ac:dyDescent="0.25">
      <c r="A13" t="s">
        <v>22</v>
      </c>
      <c r="B13" s="20">
        <v>11</v>
      </c>
      <c r="C13" s="20">
        <v>180</v>
      </c>
      <c r="D13" s="22">
        <v>2500</v>
      </c>
    </row>
    <row r="14" spans="1:5" x14ac:dyDescent="0.25">
      <c r="A14" t="s">
        <v>23</v>
      </c>
      <c r="B14" s="17">
        <v>3</v>
      </c>
      <c r="C14" s="17">
        <v>45</v>
      </c>
      <c r="D14" s="21">
        <v>550</v>
      </c>
    </row>
    <row r="15" spans="1:5" x14ac:dyDescent="0.25">
      <c r="A15" t="s">
        <v>24</v>
      </c>
      <c r="B15" s="17">
        <v>1</v>
      </c>
      <c r="C15" s="17">
        <v>2</v>
      </c>
      <c r="D15" s="21">
        <v>25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:D15"/>
    </sheetView>
  </sheetViews>
  <sheetFormatPr defaultRowHeight="15" x14ac:dyDescent="0.25"/>
  <sheetData>
    <row r="1" spans="1:5" x14ac:dyDescent="0.25">
      <c r="A1" t="s">
        <v>46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320</v>
      </c>
      <c r="C4" s="17">
        <v>1700</v>
      </c>
      <c r="D4" s="17">
        <v>9900</v>
      </c>
    </row>
    <row r="5" spans="1:5" x14ac:dyDescent="0.25">
      <c r="A5" t="s">
        <v>18</v>
      </c>
      <c r="B5" s="17">
        <v>85</v>
      </c>
      <c r="C5" s="17">
        <v>410</v>
      </c>
      <c r="D5" s="17">
        <v>2500</v>
      </c>
    </row>
    <row r="6" spans="1:5" x14ac:dyDescent="0.25">
      <c r="A6" t="s">
        <v>15</v>
      </c>
      <c r="B6" s="17">
        <v>4</v>
      </c>
      <c r="C6" s="17">
        <v>17</v>
      </c>
      <c r="D6" s="17">
        <v>110</v>
      </c>
    </row>
    <row r="7" spans="1:5" x14ac:dyDescent="0.25">
      <c r="A7" t="s">
        <v>16</v>
      </c>
      <c r="B7" s="17">
        <v>2650</v>
      </c>
      <c r="C7" s="17">
        <v>15500</v>
      </c>
      <c r="D7" s="17">
        <v>105000</v>
      </c>
    </row>
    <row r="8" spans="1:5" x14ac:dyDescent="0.25">
      <c r="A8" t="s">
        <v>17</v>
      </c>
      <c r="B8" s="17">
        <v>670</v>
      </c>
      <c r="C8" s="17">
        <v>4200</v>
      </c>
      <c r="D8" s="17">
        <v>28000</v>
      </c>
    </row>
    <row r="9" spans="1:5" x14ac:dyDescent="0.25">
      <c r="A9" t="s">
        <v>19</v>
      </c>
      <c r="B9" s="17">
        <v>20</v>
      </c>
      <c r="C9" s="17">
        <v>120</v>
      </c>
      <c r="D9" s="17">
        <v>800</v>
      </c>
    </row>
    <row r="10" spans="1:5" x14ac:dyDescent="0.25">
      <c r="A10" t="s">
        <v>20</v>
      </c>
      <c r="B10" s="19">
        <v>45</v>
      </c>
      <c r="C10" s="17">
        <v>300</v>
      </c>
      <c r="D10" s="17">
        <v>1800</v>
      </c>
    </row>
    <row r="11" spans="1:5" x14ac:dyDescent="0.25">
      <c r="A11" t="s">
        <v>21</v>
      </c>
      <c r="B11" s="17">
        <v>12</v>
      </c>
      <c r="C11" s="17">
        <v>75</v>
      </c>
      <c r="D11" s="17">
        <v>450</v>
      </c>
    </row>
    <row r="12" spans="1:5" x14ac:dyDescent="0.25">
      <c r="A12" t="s">
        <v>25</v>
      </c>
      <c r="B12" s="17">
        <v>1</v>
      </c>
      <c r="C12" s="17">
        <v>3</v>
      </c>
      <c r="D12" s="17">
        <v>18</v>
      </c>
    </row>
    <row r="13" spans="1:5" x14ac:dyDescent="0.25">
      <c r="A13" t="s">
        <v>22</v>
      </c>
      <c r="B13" s="20">
        <v>7</v>
      </c>
      <c r="C13" s="20">
        <v>50</v>
      </c>
      <c r="D13" s="19">
        <v>300</v>
      </c>
    </row>
    <row r="14" spans="1:5" x14ac:dyDescent="0.25">
      <c r="A14" t="s">
        <v>23</v>
      </c>
      <c r="B14" s="17">
        <v>2</v>
      </c>
      <c r="C14" s="17">
        <v>15</v>
      </c>
      <c r="D14" s="17">
        <v>80</v>
      </c>
    </row>
    <row r="15" spans="1:5" x14ac:dyDescent="0.25">
      <c r="A15" t="s">
        <v>24</v>
      </c>
      <c r="B15" s="17">
        <v>1</v>
      </c>
      <c r="C15" s="17">
        <v>1</v>
      </c>
      <c r="D15" s="17">
        <v>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:D15"/>
    </sheetView>
  </sheetViews>
  <sheetFormatPr defaultRowHeight="15" x14ac:dyDescent="0.25"/>
  <sheetData>
    <row r="1" spans="1:5" x14ac:dyDescent="0.25">
      <c r="A1" t="s">
        <v>47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15</v>
      </c>
      <c r="C4" s="17">
        <v>45</v>
      </c>
      <c r="D4" s="17">
        <v>200</v>
      </c>
    </row>
    <row r="5" spans="1:5" x14ac:dyDescent="0.25">
      <c r="A5" t="s">
        <v>18</v>
      </c>
      <c r="B5" s="17">
        <v>4</v>
      </c>
      <c r="C5" s="17">
        <v>12</v>
      </c>
      <c r="D5" s="17">
        <v>50</v>
      </c>
    </row>
    <row r="6" spans="1:5" x14ac:dyDescent="0.25">
      <c r="A6" t="s">
        <v>15</v>
      </c>
      <c r="B6" s="17">
        <v>1</v>
      </c>
      <c r="C6" s="17">
        <v>1</v>
      </c>
      <c r="D6" s="17">
        <v>2</v>
      </c>
    </row>
    <row r="7" spans="1:5" x14ac:dyDescent="0.25">
      <c r="A7" t="s">
        <v>16</v>
      </c>
      <c r="B7" s="17">
        <v>115</v>
      </c>
      <c r="C7" s="17">
        <v>570</v>
      </c>
      <c r="D7" s="17">
        <v>2400</v>
      </c>
    </row>
    <row r="8" spans="1:5" x14ac:dyDescent="0.25">
      <c r="A8" t="s">
        <v>17</v>
      </c>
      <c r="B8" s="17">
        <v>30</v>
      </c>
      <c r="C8" s="17">
        <v>150</v>
      </c>
      <c r="D8" s="17">
        <v>600</v>
      </c>
    </row>
    <row r="9" spans="1:5" x14ac:dyDescent="0.25">
      <c r="A9" t="s">
        <v>19</v>
      </c>
      <c r="B9" s="17">
        <v>1</v>
      </c>
      <c r="C9" s="17">
        <v>4</v>
      </c>
      <c r="D9" s="17">
        <v>20</v>
      </c>
    </row>
    <row r="10" spans="1:5" x14ac:dyDescent="0.25">
      <c r="A10" t="s">
        <v>20</v>
      </c>
      <c r="B10" s="19">
        <v>2</v>
      </c>
      <c r="C10" s="17">
        <v>9</v>
      </c>
      <c r="D10" s="17">
        <v>45</v>
      </c>
    </row>
    <row r="11" spans="1:5" x14ac:dyDescent="0.25">
      <c r="A11" t="s">
        <v>21</v>
      </c>
      <c r="B11" s="17">
        <v>1</v>
      </c>
      <c r="C11" s="17">
        <v>3</v>
      </c>
      <c r="D11" s="17">
        <v>10</v>
      </c>
    </row>
    <row r="12" spans="1:5" x14ac:dyDescent="0.25">
      <c r="A12" t="s">
        <v>25</v>
      </c>
      <c r="B12" s="17">
        <v>1</v>
      </c>
      <c r="C12" s="17">
        <v>1</v>
      </c>
      <c r="D12" s="17">
        <v>1</v>
      </c>
    </row>
    <row r="13" spans="1:5" x14ac:dyDescent="0.25">
      <c r="A13" t="s">
        <v>22</v>
      </c>
      <c r="B13" s="20">
        <v>1</v>
      </c>
      <c r="C13" s="20">
        <v>2</v>
      </c>
      <c r="D13" s="19">
        <v>8</v>
      </c>
    </row>
    <row r="14" spans="1:5" x14ac:dyDescent="0.25">
      <c r="A14" t="s">
        <v>23</v>
      </c>
      <c r="B14" s="17">
        <v>1</v>
      </c>
      <c r="C14" s="17">
        <v>1</v>
      </c>
      <c r="D14" s="17">
        <v>2</v>
      </c>
    </row>
    <row r="15" spans="1:5" x14ac:dyDescent="0.25">
      <c r="A15" t="s">
        <v>24</v>
      </c>
      <c r="B15" s="17">
        <v>1</v>
      </c>
      <c r="C15" s="17">
        <v>1</v>
      </c>
      <c r="D15" s="17">
        <v>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3" workbookViewId="0">
      <selection activeCell="I21" sqref="I21"/>
    </sheetView>
  </sheetViews>
  <sheetFormatPr defaultRowHeight="15" x14ac:dyDescent="0.25"/>
  <sheetData>
    <row r="1" spans="1:15" x14ac:dyDescent="0.25">
      <c r="A1" t="s">
        <v>48</v>
      </c>
    </row>
    <row r="2" spans="1:15" x14ac:dyDescent="0.25">
      <c r="B2" t="s">
        <v>40</v>
      </c>
    </row>
    <row r="3" spans="1:15" x14ac:dyDescent="0.25">
      <c r="B3" t="s">
        <v>11</v>
      </c>
      <c r="C3" t="s">
        <v>12</v>
      </c>
      <c r="D3" t="s">
        <v>13</v>
      </c>
      <c r="E3" s="9"/>
    </row>
    <row r="4" spans="1:15" x14ac:dyDescent="0.25">
      <c r="A4" t="s">
        <v>28</v>
      </c>
      <c r="B4" s="17">
        <v>98850</v>
      </c>
      <c r="C4" s="17">
        <v>808261</v>
      </c>
      <c r="D4" s="21">
        <v>6135075</v>
      </c>
    </row>
    <row r="5" spans="1:15" x14ac:dyDescent="0.25">
      <c r="A5" t="s">
        <v>30</v>
      </c>
      <c r="B5" s="17">
        <v>170</v>
      </c>
      <c r="C5" s="17">
        <v>1300</v>
      </c>
      <c r="D5" s="21">
        <v>105000</v>
      </c>
    </row>
    <row r="6" spans="1:15" x14ac:dyDescent="0.25">
      <c r="A6" t="s">
        <v>16</v>
      </c>
      <c r="B6" s="17">
        <v>470</v>
      </c>
      <c r="C6" s="23">
        <v>7800</v>
      </c>
      <c r="D6" s="21">
        <v>75000</v>
      </c>
      <c r="O6">
        <f>0.002*40000</f>
        <v>80</v>
      </c>
    </row>
    <row r="7" spans="1:15" x14ac:dyDescent="0.25">
      <c r="A7" t="s">
        <v>29</v>
      </c>
      <c r="B7" s="19">
        <v>6</v>
      </c>
      <c r="C7" s="17">
        <v>90</v>
      </c>
      <c r="D7" s="21">
        <v>350</v>
      </c>
    </row>
    <row r="8" spans="1:15" x14ac:dyDescent="0.25">
      <c r="A8" t="s">
        <v>31</v>
      </c>
      <c r="B8" s="19">
        <v>1</v>
      </c>
      <c r="C8" s="17">
        <v>11</v>
      </c>
      <c r="D8" s="21">
        <v>147</v>
      </c>
    </row>
    <row r="9" spans="1:15" x14ac:dyDescent="0.25">
      <c r="A9" t="s">
        <v>22</v>
      </c>
      <c r="B9" s="20">
        <v>2</v>
      </c>
      <c r="C9" s="20">
        <v>17</v>
      </c>
      <c r="D9" s="22">
        <v>225</v>
      </c>
    </row>
    <row r="10" spans="1:15" x14ac:dyDescent="0.25">
      <c r="B10" s="17"/>
      <c r="C10" s="17"/>
      <c r="D10" s="21"/>
    </row>
    <row r="11" spans="1:15" x14ac:dyDescent="0.25">
      <c r="A11" t="s">
        <v>108</v>
      </c>
      <c r="B11" s="17">
        <v>1037</v>
      </c>
      <c r="C11" s="17">
        <v>8336</v>
      </c>
      <c r="D11" s="21">
        <v>62519.74</v>
      </c>
    </row>
    <row r="12" spans="1:15" x14ac:dyDescent="0.25">
      <c r="A12" t="s">
        <v>109</v>
      </c>
      <c r="B12" s="17">
        <v>2</v>
      </c>
      <c r="C12" s="17">
        <v>14</v>
      </c>
      <c r="D12" s="21">
        <v>100</v>
      </c>
    </row>
    <row r="13" spans="1:15" x14ac:dyDescent="0.25">
      <c r="A13" t="s">
        <v>19</v>
      </c>
      <c r="B13" s="17">
        <v>4</v>
      </c>
      <c r="C13" s="17">
        <v>55</v>
      </c>
      <c r="D13" s="21">
        <v>550</v>
      </c>
    </row>
    <row r="14" spans="1:15" x14ac:dyDescent="0.25">
      <c r="A14" t="s">
        <v>110</v>
      </c>
      <c r="B14" s="17">
        <v>1</v>
      </c>
      <c r="C14" s="17">
        <v>2</v>
      </c>
      <c r="D14" s="21">
        <v>12</v>
      </c>
    </row>
    <row r="15" spans="1:15" x14ac:dyDescent="0.25">
      <c r="A15" t="s">
        <v>111</v>
      </c>
      <c r="B15" s="17">
        <v>1</v>
      </c>
      <c r="C15" s="17">
        <v>1</v>
      </c>
      <c r="D15" s="21">
        <v>2</v>
      </c>
    </row>
    <row r="16" spans="1:15" x14ac:dyDescent="0.25">
      <c r="A16" t="s">
        <v>24</v>
      </c>
      <c r="B16" s="17">
        <v>1</v>
      </c>
      <c r="C16" s="17">
        <v>1</v>
      </c>
      <c r="D16" s="21">
        <v>3</v>
      </c>
    </row>
    <row r="17" spans="1:4" x14ac:dyDescent="0.25">
      <c r="B17" s="17"/>
      <c r="C17" s="17"/>
      <c r="D17" s="21"/>
    </row>
    <row r="18" spans="1:4" x14ac:dyDescent="0.25">
      <c r="A18" t="s">
        <v>112</v>
      </c>
      <c r="B18" s="17">
        <v>95</v>
      </c>
      <c r="C18" s="17">
        <v>750</v>
      </c>
      <c r="D18" s="21">
        <v>5519</v>
      </c>
    </row>
    <row r="19" spans="1:4" x14ac:dyDescent="0.25">
      <c r="A19" t="s">
        <v>113</v>
      </c>
      <c r="B19" s="17">
        <v>1</v>
      </c>
      <c r="C19" s="17">
        <v>2</v>
      </c>
      <c r="D19" s="21">
        <v>9.1</v>
      </c>
    </row>
    <row r="20" spans="1:4" x14ac:dyDescent="0.25">
      <c r="A20" t="s">
        <v>114</v>
      </c>
      <c r="B20" s="17">
        <v>1</v>
      </c>
      <c r="C20" s="17">
        <v>1</v>
      </c>
      <c r="D20" s="17">
        <v>3</v>
      </c>
    </row>
    <row r="21" spans="1:4" x14ac:dyDescent="0.25">
      <c r="A21" s="4" t="s">
        <v>115</v>
      </c>
      <c r="B21" s="29">
        <v>1</v>
      </c>
      <c r="C21" s="17">
        <v>1</v>
      </c>
      <c r="D21" s="17">
        <v>2</v>
      </c>
    </row>
    <row r="22" spans="1:4" x14ac:dyDescent="0.25">
      <c r="A22" t="s">
        <v>116</v>
      </c>
      <c r="B22" s="17">
        <v>1</v>
      </c>
      <c r="C22" s="17">
        <v>1</v>
      </c>
      <c r="D22" s="17">
        <v>1</v>
      </c>
    </row>
    <row r="23" spans="1:4" x14ac:dyDescent="0.25">
      <c r="A23" t="s">
        <v>117</v>
      </c>
      <c r="B23" s="17">
        <v>1</v>
      </c>
      <c r="C23" s="17">
        <v>1</v>
      </c>
      <c r="D23" s="17">
        <v>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4" sqref="B4:E7"/>
    </sheetView>
  </sheetViews>
  <sheetFormatPr defaultRowHeight="15" x14ac:dyDescent="0.25"/>
  <sheetData>
    <row r="1" spans="1:10" x14ac:dyDescent="0.25">
      <c r="A1" t="s">
        <v>51</v>
      </c>
    </row>
    <row r="2" spans="1:10" x14ac:dyDescent="0.25">
      <c r="B2" t="s">
        <v>33</v>
      </c>
    </row>
    <row r="3" spans="1:10" x14ac:dyDescent="0.25">
      <c r="B3">
        <v>1</v>
      </c>
      <c r="C3">
        <v>10</v>
      </c>
      <c r="D3">
        <v>100</v>
      </c>
      <c r="E3">
        <v>1000</v>
      </c>
    </row>
    <row r="4" spans="1:10" x14ac:dyDescent="0.25">
      <c r="A4" s="8" t="s">
        <v>8</v>
      </c>
      <c r="B4" s="17">
        <v>2.7704472720000001E-2</v>
      </c>
      <c r="C4" s="17">
        <v>2.8213779999999998E-3</v>
      </c>
      <c r="D4" s="17">
        <v>2.9753350000000001E-4</v>
      </c>
      <c r="E4" s="17">
        <v>2.5939699999999998E-5</v>
      </c>
    </row>
    <row r="5" spans="1:10" x14ac:dyDescent="0.25">
      <c r="A5" s="8" t="s">
        <v>5</v>
      </c>
      <c r="B5" s="17">
        <v>2.8015572700000001E-2</v>
      </c>
      <c r="C5" s="17">
        <v>1.0880636000000001E-2</v>
      </c>
      <c r="D5" s="17">
        <v>1.4829133999999999E-3</v>
      </c>
      <c r="E5" s="17">
        <v>1.6089469999999999E-4</v>
      </c>
    </row>
    <row r="6" spans="1:10" x14ac:dyDescent="0.25">
      <c r="A6" s="8" t="s">
        <v>9</v>
      </c>
      <c r="B6" s="17">
        <v>2.2038069999999999E-3</v>
      </c>
      <c r="C6" s="17">
        <v>2.120104E-4</v>
      </c>
      <c r="D6" s="17">
        <v>2.251925E-5</v>
      </c>
      <c r="E6" s="17">
        <v>2.16236E-6</v>
      </c>
    </row>
    <row r="7" spans="1:10" x14ac:dyDescent="0.25">
      <c r="A7" s="8" t="s">
        <v>2</v>
      </c>
      <c r="B7" s="17">
        <v>3.5961659999999998E-4</v>
      </c>
      <c r="C7" s="17">
        <v>3.6793089999999998E-5</v>
      </c>
      <c r="D7" s="17">
        <v>3.5349459999999998E-6</v>
      </c>
      <c r="E7" s="17">
        <v>3.1791799999999998E-7</v>
      </c>
    </row>
    <row r="8" spans="1:10" x14ac:dyDescent="0.25">
      <c r="B8" s="1"/>
      <c r="C8" s="1"/>
      <c r="D8" s="1"/>
      <c r="E8" s="1"/>
    </row>
    <row r="9" spans="1:10" x14ac:dyDescent="0.25">
      <c r="B9" s="1"/>
      <c r="C9" s="1"/>
      <c r="D9" s="1"/>
      <c r="E9" s="1"/>
      <c r="F9" s="1"/>
    </row>
    <row r="10" spans="1:10" x14ac:dyDescent="0.25">
      <c r="B10" s="1"/>
      <c r="C10" s="1"/>
      <c r="D10" s="1"/>
      <c r="E10" s="1"/>
      <c r="F10" s="1"/>
    </row>
    <row r="11" spans="1:10" x14ac:dyDescent="0.25">
      <c r="C11" s="1"/>
      <c r="D11" s="1"/>
      <c r="E11" s="1"/>
      <c r="F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  <c r="J12" s="1"/>
    </row>
    <row r="14" spans="1:10" x14ac:dyDescent="0.25">
      <c r="B14" s="1"/>
      <c r="C14" s="1"/>
      <c r="D14" s="1"/>
      <c r="E14" s="1"/>
    </row>
    <row r="16" spans="1:10" x14ac:dyDescent="0.25">
      <c r="B16" s="1"/>
      <c r="C16" s="1"/>
      <c r="D16" s="1"/>
      <c r="E16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4" sqref="B4:E7"/>
    </sheetView>
  </sheetViews>
  <sheetFormatPr defaultRowHeight="15" x14ac:dyDescent="0.25"/>
  <sheetData>
    <row r="1" spans="1:6" x14ac:dyDescent="0.25">
      <c r="A1" t="s">
        <v>52</v>
      </c>
    </row>
    <row r="2" spans="1:6" x14ac:dyDescent="0.25">
      <c r="B2" t="s">
        <v>33</v>
      </c>
    </row>
    <row r="3" spans="1:6" x14ac:dyDescent="0.25">
      <c r="B3">
        <v>1</v>
      </c>
      <c r="C3">
        <v>10</v>
      </c>
      <c r="D3">
        <v>100</v>
      </c>
      <c r="E3">
        <v>1000</v>
      </c>
    </row>
    <row r="4" spans="1:6" x14ac:dyDescent="0.25">
      <c r="A4" s="8" t="s">
        <v>8</v>
      </c>
      <c r="B4" s="17">
        <v>1.217587E-3</v>
      </c>
      <c r="C4" s="17">
        <v>1.169336E-4</v>
      </c>
      <c r="D4" s="17">
        <v>1.298582E-5</v>
      </c>
      <c r="E4" s="17">
        <v>1.256572E-6</v>
      </c>
    </row>
    <row r="5" spans="1:6" x14ac:dyDescent="0.25">
      <c r="A5" s="8" t="s">
        <v>5</v>
      </c>
      <c r="B5" s="17">
        <v>7.9824360000000007E-3</v>
      </c>
      <c r="C5" s="17">
        <v>1.0626450000000001E-3</v>
      </c>
      <c r="D5" s="17">
        <v>1.1834539999999999E-4</v>
      </c>
      <c r="E5" s="17">
        <v>1.0988680000000001E-5</v>
      </c>
    </row>
    <row r="6" spans="1:6" x14ac:dyDescent="0.25">
      <c r="A6" s="8" t="s">
        <v>9</v>
      </c>
      <c r="B6" s="17">
        <v>1.4731879999999999E-4</v>
      </c>
      <c r="C6" s="17">
        <v>1.5590249999999999E-5</v>
      </c>
      <c r="D6" s="17">
        <v>1.4762149999999999E-6</v>
      </c>
      <c r="E6" s="17">
        <v>1.6075289999999999E-7</v>
      </c>
    </row>
    <row r="7" spans="1:6" x14ac:dyDescent="0.25">
      <c r="A7" s="8" t="s">
        <v>2</v>
      </c>
      <c r="B7" s="17">
        <v>2.2178219999999999E-5</v>
      </c>
      <c r="C7" s="17">
        <v>2.565968E-6</v>
      </c>
      <c r="D7" s="17">
        <v>2.345435E-7</v>
      </c>
      <c r="E7" s="17">
        <v>2.425071E-8</v>
      </c>
    </row>
    <row r="8" spans="1:6" x14ac:dyDescent="0.25">
      <c r="B8" s="1"/>
      <c r="C8" s="1"/>
      <c r="D8" s="1"/>
      <c r="E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4" spans="1:6" x14ac:dyDescent="0.25">
      <c r="B14" s="1"/>
      <c r="C14" s="1"/>
      <c r="D14" s="1"/>
      <c r="E14" s="1"/>
    </row>
    <row r="16" spans="1:6" x14ac:dyDescent="0.25">
      <c r="B16" s="1"/>
      <c r="C16" s="1"/>
      <c r="D16" s="1"/>
      <c r="E16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5" sqref="L15"/>
    </sheetView>
  </sheetViews>
  <sheetFormatPr defaultRowHeight="15" x14ac:dyDescent="0.25"/>
  <cols>
    <col min="1" max="1" width="18.42578125" customWidth="1"/>
  </cols>
  <sheetData>
    <row r="1" spans="1:9" x14ac:dyDescent="0.25">
      <c r="A1" t="s">
        <v>53</v>
      </c>
    </row>
    <row r="2" spans="1:9" x14ac:dyDescent="0.25">
      <c r="B2" t="s">
        <v>33</v>
      </c>
    </row>
    <row r="3" spans="1:9" x14ac:dyDescent="0.25">
      <c r="B3">
        <v>1</v>
      </c>
      <c r="C3">
        <v>10</v>
      </c>
      <c r="D3">
        <v>100</v>
      </c>
      <c r="E3">
        <v>1000</v>
      </c>
    </row>
    <row r="4" spans="1:9" x14ac:dyDescent="0.25">
      <c r="A4" s="8" t="s">
        <v>106</v>
      </c>
      <c r="B4" s="17">
        <v>1.3896810000000001E-2</v>
      </c>
      <c r="C4" s="17">
        <v>1.4588820000000001E-3</v>
      </c>
      <c r="D4" s="17">
        <v>1.34523E-4</v>
      </c>
      <c r="E4" s="17">
        <v>1.376016E-5</v>
      </c>
      <c r="F4" s="1"/>
      <c r="G4" s="1"/>
      <c r="H4" s="1"/>
      <c r="I4" s="1"/>
    </row>
    <row r="5" spans="1:9" x14ac:dyDescent="0.25">
      <c r="A5" s="8" t="s">
        <v>107</v>
      </c>
      <c r="B5" s="17">
        <v>0.49</v>
      </c>
      <c r="C5" s="17">
        <v>0.39</v>
      </c>
      <c r="D5" s="17">
        <v>7.5999999999999998E-2</v>
      </c>
      <c r="E5" s="17">
        <v>8.8999999999999999E-3</v>
      </c>
      <c r="F5" s="1"/>
      <c r="G5" s="1"/>
      <c r="H5" s="1"/>
      <c r="I5" s="1"/>
    </row>
    <row r="6" spans="1:9" x14ac:dyDescent="0.25">
      <c r="A6" s="8" t="s">
        <v>5</v>
      </c>
      <c r="B6" s="17">
        <v>1.14459E-2</v>
      </c>
      <c r="C6" s="17">
        <v>1.7449399999999999E-3</v>
      </c>
      <c r="D6" s="17">
        <v>1.5537489999999999E-4</v>
      </c>
      <c r="E6" s="17">
        <v>2.0240719999999999E-5</v>
      </c>
      <c r="F6" s="1"/>
      <c r="G6" s="1"/>
      <c r="H6" s="1"/>
      <c r="I6" s="1"/>
    </row>
    <row r="7" spans="1:9" x14ac:dyDescent="0.25">
      <c r="A7" s="8" t="s">
        <v>26</v>
      </c>
      <c r="B7" s="17">
        <v>1.594236E-4</v>
      </c>
      <c r="C7" s="17">
        <v>1.8115879999999999E-5</v>
      </c>
      <c r="D7" s="17">
        <v>1.6981629999999999E-6</v>
      </c>
      <c r="E7" s="17">
        <v>1.312975E-7</v>
      </c>
      <c r="G7" s="1"/>
      <c r="H7" s="1"/>
      <c r="I7" s="1"/>
    </row>
    <row r="8" spans="1:9" x14ac:dyDescent="0.25">
      <c r="A8" s="8" t="s">
        <v>27</v>
      </c>
      <c r="B8" s="24">
        <v>1.7E-5</v>
      </c>
      <c r="C8" s="17">
        <v>1.7E-6</v>
      </c>
      <c r="D8" s="17">
        <v>1.9999999999999999E-7</v>
      </c>
      <c r="E8" s="17">
        <v>2.3000000000000001E-8</v>
      </c>
      <c r="G8" s="1"/>
      <c r="H8" s="1"/>
      <c r="I8" s="1"/>
    </row>
    <row r="9" spans="1:9" x14ac:dyDescent="0.25">
      <c r="A9" s="8" t="s">
        <v>2</v>
      </c>
      <c r="B9" s="17">
        <v>2.8041240000000001E-5</v>
      </c>
      <c r="C9" s="17">
        <v>2.445351E-6</v>
      </c>
      <c r="D9" s="17">
        <v>2.6723199999999999E-7</v>
      </c>
      <c r="E9" s="17">
        <v>2.813937E-8</v>
      </c>
      <c r="G9" s="1"/>
      <c r="H9" s="1"/>
      <c r="I9" s="1"/>
    </row>
    <row r="10" spans="1:9" x14ac:dyDescent="0.25">
      <c r="B10" s="1"/>
      <c r="C10" s="1"/>
      <c r="D10" s="1"/>
      <c r="E10" s="1"/>
    </row>
    <row r="11" spans="1:9" x14ac:dyDescent="0.25">
      <c r="B11" s="1"/>
      <c r="C11" s="1"/>
      <c r="D11" s="1"/>
      <c r="E11" s="1"/>
      <c r="F11" s="1"/>
      <c r="G11" s="1"/>
      <c r="H11" s="1"/>
    </row>
    <row r="12" spans="1:9" x14ac:dyDescent="0.25">
      <c r="B12" s="1"/>
      <c r="C12" s="1"/>
      <c r="D12" s="1"/>
      <c r="E12" s="1"/>
      <c r="F12" s="1"/>
      <c r="G12" s="1"/>
      <c r="H12" s="1"/>
    </row>
    <row r="13" spans="1:9" x14ac:dyDescent="0.25">
      <c r="C13" s="1"/>
      <c r="D13" s="1"/>
      <c r="E13" s="1"/>
      <c r="F13" s="1"/>
      <c r="G13" s="1"/>
      <c r="H13" s="1"/>
    </row>
    <row r="14" spans="1:9" x14ac:dyDescent="0.25">
      <c r="B14" s="1"/>
      <c r="C14" s="1"/>
      <c r="D14" s="1"/>
      <c r="E14" s="1"/>
      <c r="F14" s="1"/>
      <c r="G14" s="1"/>
      <c r="H14" s="1"/>
    </row>
    <row r="16" spans="1:9" x14ac:dyDescent="0.25">
      <c r="B16" s="1"/>
      <c r="C16" s="1"/>
      <c r="D16" s="1"/>
      <c r="E16" s="1"/>
    </row>
    <row r="18" spans="2:5" x14ac:dyDescent="0.25">
      <c r="B18" s="1"/>
      <c r="C18" s="1"/>
      <c r="D18" s="1"/>
      <c r="E18" s="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5" sqref="B5:E10"/>
    </sheetView>
  </sheetViews>
  <sheetFormatPr defaultRowHeight="15" x14ac:dyDescent="0.25"/>
  <cols>
    <col min="1" max="1" width="18.5703125" customWidth="1"/>
  </cols>
  <sheetData>
    <row r="1" spans="1:8" x14ac:dyDescent="0.25">
      <c r="A1" t="s">
        <v>53</v>
      </c>
    </row>
    <row r="2" spans="1:8" x14ac:dyDescent="0.25">
      <c r="B2" t="s">
        <v>33</v>
      </c>
    </row>
    <row r="4" spans="1:8" x14ac:dyDescent="0.25">
      <c r="B4">
        <v>1</v>
      </c>
      <c r="C4">
        <v>10</v>
      </c>
      <c r="D4">
        <v>100</v>
      </c>
      <c r="E4">
        <v>1000</v>
      </c>
    </row>
    <row r="5" spans="1:8" x14ac:dyDescent="0.25">
      <c r="A5" s="8" t="s">
        <v>106</v>
      </c>
      <c r="B5" s="17">
        <v>0.71777183</v>
      </c>
      <c r="C5" s="17">
        <v>0.32429892999999999</v>
      </c>
      <c r="D5" s="17">
        <v>3.8325249999999998E-2</v>
      </c>
      <c r="E5" s="17">
        <v>4.2161799999999999E-3</v>
      </c>
      <c r="F5" s="1"/>
      <c r="G5" s="1"/>
    </row>
    <row r="6" spans="1:8" x14ac:dyDescent="0.25">
      <c r="A6" s="8" t="s">
        <v>107</v>
      </c>
      <c r="B6" s="17">
        <v>0.6</v>
      </c>
      <c r="C6" s="17">
        <v>0.56000000000000005</v>
      </c>
      <c r="D6" s="17">
        <v>0.52</v>
      </c>
      <c r="E6" s="17">
        <v>0.47</v>
      </c>
      <c r="F6" s="1"/>
      <c r="G6" s="1"/>
    </row>
    <row r="7" spans="1:8" x14ac:dyDescent="0.25">
      <c r="A7" s="8" t="s">
        <v>5</v>
      </c>
      <c r="B7" s="17">
        <v>4.8092050999999997E-2</v>
      </c>
      <c r="C7" s="17">
        <v>3.9052225000000003E-2</v>
      </c>
      <c r="D7" s="17">
        <v>2.2425403999999999E-2</v>
      </c>
      <c r="E7" s="17">
        <v>6.9363710000000002E-3</v>
      </c>
      <c r="F7" s="1"/>
      <c r="G7" s="1"/>
    </row>
    <row r="8" spans="1:8" x14ac:dyDescent="0.25">
      <c r="A8" s="8" t="s">
        <v>26</v>
      </c>
      <c r="B8" s="17">
        <v>9.0996640000000004E-2</v>
      </c>
      <c r="C8" s="17">
        <v>6.4499220000000003E-3</v>
      </c>
      <c r="D8" s="17">
        <v>8.7113040000000004E-4</v>
      </c>
      <c r="E8" s="17">
        <v>7.6271840000000007E-5</v>
      </c>
      <c r="F8" s="1"/>
      <c r="G8" s="1"/>
      <c r="H8" s="1"/>
    </row>
    <row r="9" spans="1:8" x14ac:dyDescent="0.25">
      <c r="A9" s="8" t="s">
        <v>27</v>
      </c>
      <c r="B9" s="17">
        <v>9.1800000000000007E-3</v>
      </c>
      <c r="C9" s="17">
        <v>8.9999999999999998E-4</v>
      </c>
      <c r="D9" s="17">
        <v>1E-4</v>
      </c>
      <c r="E9" s="17">
        <v>1.308416E-5</v>
      </c>
      <c r="F9" s="1"/>
      <c r="G9" s="1"/>
      <c r="H9" s="1"/>
    </row>
    <row r="10" spans="1:8" x14ac:dyDescent="0.25">
      <c r="A10" s="8" t="s">
        <v>2</v>
      </c>
      <c r="B10" s="17">
        <v>1.1708610499999999E-2</v>
      </c>
      <c r="C10" s="17">
        <v>9.4040910000000005E-4</v>
      </c>
      <c r="D10" s="17">
        <v>1.056767E-4</v>
      </c>
      <c r="E10" s="17">
        <v>1.09808E-5</v>
      </c>
      <c r="F10" s="1"/>
      <c r="G10" s="1"/>
      <c r="H10" s="1"/>
    </row>
    <row r="11" spans="1:8" x14ac:dyDescent="0.25">
      <c r="B11" s="1"/>
      <c r="C11" s="1"/>
      <c r="D11" s="1"/>
      <c r="E11" s="1"/>
      <c r="F11" s="1"/>
      <c r="H11" s="5"/>
    </row>
    <row r="12" spans="1:8" x14ac:dyDescent="0.25">
      <c r="F12" s="1"/>
      <c r="G12" s="1"/>
      <c r="H12" s="5"/>
    </row>
    <row r="13" spans="1:8" x14ac:dyDescent="0.25">
      <c r="A13" s="8"/>
      <c r="B13" s="1"/>
      <c r="C13" s="1"/>
      <c r="D13" s="1"/>
      <c r="E13" s="1"/>
      <c r="F13" s="1"/>
      <c r="G13" s="1"/>
      <c r="H13" s="5"/>
    </row>
    <row r="14" spans="1:8" x14ac:dyDescent="0.25">
      <c r="A14" s="8"/>
      <c r="B14" s="1"/>
      <c r="C14" s="1"/>
      <c r="D14" s="1"/>
      <c r="E14" s="1"/>
      <c r="F14" s="1"/>
      <c r="G14" s="1"/>
      <c r="H14" s="15"/>
    </row>
    <row r="15" spans="1:8" x14ac:dyDescent="0.25">
      <c r="A15" s="8"/>
      <c r="B15" s="1"/>
      <c r="C15" s="1"/>
      <c r="D15" s="1"/>
      <c r="E15" s="1"/>
      <c r="F15" s="1"/>
      <c r="G15" s="1"/>
      <c r="H15" s="15"/>
    </row>
    <row r="16" spans="1:8" x14ac:dyDescent="0.25">
      <c r="A16" s="8"/>
      <c r="B16" s="1"/>
      <c r="C16" s="1"/>
      <c r="D16" s="1"/>
      <c r="E16" s="1"/>
    </row>
    <row r="17" spans="1:13" x14ac:dyDescent="0.25">
      <c r="A17" s="8"/>
      <c r="B17" s="1"/>
      <c r="C17" s="1"/>
      <c r="D17" s="1"/>
      <c r="E17" s="1"/>
      <c r="F17" s="1"/>
    </row>
    <row r="18" spans="1:13" x14ac:dyDescent="0.25">
      <c r="B18" s="1"/>
      <c r="C18" s="1"/>
      <c r="D18" s="1"/>
      <c r="E18" s="1"/>
      <c r="F18" s="1"/>
    </row>
    <row r="19" spans="1:13" x14ac:dyDescent="0.25">
      <c r="B19" s="1"/>
      <c r="C19" s="1"/>
      <c r="D19" s="1"/>
      <c r="E19" s="1"/>
      <c r="F19" s="1"/>
    </row>
    <row r="20" spans="1:13" x14ac:dyDescent="0.25">
      <c r="B20" s="8"/>
      <c r="C20" s="8"/>
      <c r="D20" s="8"/>
      <c r="E20" s="8"/>
      <c r="F20" s="8"/>
      <c r="I20" s="8"/>
      <c r="J20" s="8"/>
      <c r="K20" s="8"/>
      <c r="L20" s="8"/>
      <c r="M20" s="8"/>
    </row>
    <row r="21" spans="1:13" x14ac:dyDescent="0.25">
      <c r="D21" s="1"/>
      <c r="E21" s="1"/>
      <c r="G21" s="1"/>
      <c r="I21" s="1"/>
      <c r="J21" s="1"/>
      <c r="K21" s="1"/>
      <c r="L21" s="1"/>
      <c r="M21" s="1"/>
    </row>
    <row r="22" spans="1:13" x14ac:dyDescent="0.25">
      <c r="B22" s="1"/>
      <c r="D22" s="1"/>
      <c r="E22" s="1"/>
      <c r="G22" s="1"/>
      <c r="I22" s="1"/>
      <c r="J22" s="1"/>
      <c r="K22" s="1"/>
      <c r="L22" s="1"/>
      <c r="M22" s="1"/>
    </row>
    <row r="23" spans="1:13" x14ac:dyDescent="0.25">
      <c r="B23" s="1"/>
      <c r="D23" s="1"/>
      <c r="E23" s="1"/>
      <c r="G23" s="1"/>
      <c r="I23" s="1"/>
      <c r="J23" s="1"/>
      <c r="K23" s="1"/>
      <c r="L23" s="1"/>
      <c r="M23" s="1"/>
    </row>
    <row r="24" spans="1:13" x14ac:dyDescent="0.25">
      <c r="B24" s="1"/>
      <c r="D24" s="1"/>
      <c r="E24" s="1"/>
      <c r="G24" s="1"/>
      <c r="I24" s="1"/>
      <c r="J24" s="1"/>
      <c r="K24" s="1"/>
      <c r="L24" s="1"/>
      <c r="M24" s="1"/>
    </row>
    <row r="25" spans="1:13" x14ac:dyDescent="0.25">
      <c r="B25" s="1"/>
      <c r="C25" s="1"/>
      <c r="D25" s="1"/>
      <c r="E25" s="1"/>
      <c r="F25" s="1"/>
    </row>
    <row r="26" spans="1:13" x14ac:dyDescent="0.25">
      <c r="B26" s="1"/>
      <c r="C26" s="1"/>
      <c r="D26" s="1"/>
      <c r="E26" s="1"/>
      <c r="F26" s="1"/>
    </row>
    <row r="27" spans="1:13" x14ac:dyDescent="0.25">
      <c r="B27" s="1"/>
      <c r="C27" s="1"/>
      <c r="D27" s="1"/>
      <c r="E27" s="1"/>
      <c r="F27" s="1"/>
    </row>
    <row r="28" spans="1:13" x14ac:dyDescent="0.25">
      <c r="B28" s="1"/>
      <c r="C28" s="1"/>
      <c r="D28" s="1"/>
      <c r="E28" s="1"/>
      <c r="F28" s="1"/>
    </row>
    <row r="31" spans="1:13" x14ac:dyDescent="0.25">
      <c r="A31" s="8"/>
      <c r="C31" s="1"/>
      <c r="D31" s="1"/>
      <c r="E31" s="1"/>
      <c r="F31" s="1"/>
      <c r="G31" s="1"/>
      <c r="H31" s="1"/>
      <c r="I31" s="1"/>
    </row>
    <row r="32" spans="1:13" x14ac:dyDescent="0.25">
      <c r="A32" s="8"/>
      <c r="F32" s="1"/>
      <c r="G32" s="1"/>
      <c r="H32" s="1"/>
      <c r="I32" s="1"/>
    </row>
    <row r="33" spans="1:9" x14ac:dyDescent="0.25">
      <c r="A33" s="8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8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8"/>
      <c r="F35" s="1"/>
      <c r="G35" s="1"/>
      <c r="H35" s="1"/>
      <c r="I35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4" sqref="B4:E7"/>
    </sheetView>
  </sheetViews>
  <sheetFormatPr defaultRowHeight="15" x14ac:dyDescent="0.25"/>
  <sheetData>
    <row r="1" spans="1:6" x14ac:dyDescent="0.25">
      <c r="A1" t="s">
        <v>55</v>
      </c>
    </row>
    <row r="2" spans="1:6" x14ac:dyDescent="0.25">
      <c r="B2" t="s">
        <v>33</v>
      </c>
    </row>
    <row r="3" spans="1:6" x14ac:dyDescent="0.25">
      <c r="B3">
        <v>1</v>
      </c>
      <c r="C3">
        <v>10</v>
      </c>
      <c r="D3">
        <v>100</v>
      </c>
      <c r="E3">
        <v>1000</v>
      </c>
    </row>
    <row r="4" spans="1:6" x14ac:dyDescent="0.25">
      <c r="A4" s="8" t="s">
        <v>8</v>
      </c>
      <c r="B4" s="17">
        <v>0.71378263799999997</v>
      </c>
      <c r="C4" s="17">
        <v>0.270988016</v>
      </c>
      <c r="D4" s="17">
        <v>3.3558000999999997E-2</v>
      </c>
      <c r="E4" s="17">
        <v>3.4184369999999999E-3</v>
      </c>
      <c r="F4" s="1"/>
    </row>
    <row r="5" spans="1:6" x14ac:dyDescent="0.25">
      <c r="A5" s="8" t="s">
        <v>5</v>
      </c>
      <c r="B5" s="17">
        <v>5.159793E-2</v>
      </c>
      <c r="C5" s="17">
        <v>4.4764419999999999E-2</v>
      </c>
      <c r="D5" s="17">
        <v>3.2844209999999999E-2</v>
      </c>
      <c r="E5" s="17">
        <v>1.5289769999999999E-2</v>
      </c>
    </row>
    <row r="6" spans="1:6" x14ac:dyDescent="0.25">
      <c r="A6" s="8" t="s">
        <v>9</v>
      </c>
      <c r="B6" s="17">
        <v>0.3677031811</v>
      </c>
      <c r="C6" s="17">
        <v>4.6321935600000003E-2</v>
      </c>
      <c r="D6" s="17">
        <v>5.0950960999999999E-3</v>
      </c>
      <c r="E6" s="17">
        <v>5.026322E-4</v>
      </c>
    </row>
    <row r="7" spans="1:6" x14ac:dyDescent="0.25">
      <c r="A7" s="8" t="s">
        <v>2</v>
      </c>
      <c r="B7" s="17">
        <v>6.6480380000000006E-2</v>
      </c>
      <c r="C7" s="17">
        <v>8.4183599999999997E-3</v>
      </c>
      <c r="D7" s="17">
        <v>8.9041399999999996E-4</v>
      </c>
      <c r="E7" s="17">
        <v>8.9982619999999996E-5</v>
      </c>
    </row>
    <row r="8" spans="1:6" x14ac:dyDescent="0.25">
      <c r="B8" s="1"/>
      <c r="C8" s="1"/>
      <c r="D8" s="1"/>
      <c r="E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4" spans="1:6" x14ac:dyDescent="0.25">
      <c r="B14" s="1"/>
      <c r="C14" s="1"/>
      <c r="D14" s="1"/>
      <c r="E14" s="1"/>
    </row>
    <row r="15" spans="1:6" x14ac:dyDescent="0.25">
      <c r="B15" s="1"/>
      <c r="C15" s="1"/>
      <c r="D15" s="1"/>
      <c r="E15" s="1"/>
    </row>
    <row r="16" spans="1: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4" sqref="B4:E7"/>
    </sheetView>
  </sheetViews>
  <sheetFormatPr defaultRowHeight="15" x14ac:dyDescent="0.25"/>
  <sheetData>
    <row r="1" spans="1:6" x14ac:dyDescent="0.25">
      <c r="A1" t="s">
        <v>54</v>
      </c>
    </row>
    <row r="2" spans="1:6" x14ac:dyDescent="0.25">
      <c r="B2" t="s">
        <v>33</v>
      </c>
    </row>
    <row r="3" spans="1:6" x14ac:dyDescent="0.25">
      <c r="A3" s="5"/>
      <c r="B3" s="5">
        <v>1</v>
      </c>
      <c r="C3" s="5">
        <v>10</v>
      </c>
      <c r="D3" s="5">
        <v>100</v>
      </c>
      <c r="E3" s="5">
        <v>1000</v>
      </c>
      <c r="F3" s="5"/>
    </row>
    <row r="4" spans="1:6" x14ac:dyDescent="0.25">
      <c r="A4" s="14" t="s">
        <v>8</v>
      </c>
      <c r="B4" s="25">
        <v>0.71999794900000003</v>
      </c>
      <c r="C4" s="25">
        <v>0.54422175299999997</v>
      </c>
      <c r="D4" s="25">
        <v>9.1122994999999998E-2</v>
      </c>
      <c r="E4" s="25">
        <v>9.4695109999999999E-3</v>
      </c>
      <c r="F4" s="15"/>
    </row>
    <row r="5" spans="1:6" x14ac:dyDescent="0.25">
      <c r="A5" s="14" t="s">
        <v>5</v>
      </c>
      <c r="B5" s="25">
        <v>5.265152E-2</v>
      </c>
      <c r="C5" s="25">
        <v>4.7065799999999998E-2</v>
      </c>
      <c r="D5" s="25">
        <v>3.6512000000000003E-2</v>
      </c>
      <c r="E5" s="25">
        <v>1.9833380000000001E-2</v>
      </c>
      <c r="F5" s="5"/>
    </row>
    <row r="6" spans="1:6" x14ac:dyDescent="0.25">
      <c r="A6" s="14" t="s">
        <v>9</v>
      </c>
      <c r="B6" s="25">
        <v>0.47918007169999999</v>
      </c>
      <c r="C6" s="25">
        <v>7.8122289900000003E-2</v>
      </c>
      <c r="D6" s="25">
        <v>6.6872045000000001E-3</v>
      </c>
      <c r="E6" s="25">
        <v>7.198762E-4</v>
      </c>
      <c r="F6" s="5"/>
    </row>
    <row r="7" spans="1:6" x14ac:dyDescent="0.25">
      <c r="A7" s="14" t="s">
        <v>2</v>
      </c>
      <c r="B7" s="25">
        <v>7.6801227299999997E-2</v>
      </c>
      <c r="C7" s="25">
        <v>1.03714741E-2</v>
      </c>
      <c r="D7" s="25">
        <v>9.26395E-4</v>
      </c>
      <c r="E7" s="25">
        <v>1.119221E-4</v>
      </c>
      <c r="F7" s="5"/>
    </row>
    <row r="8" spans="1:6" x14ac:dyDescent="0.25">
      <c r="B8" s="1"/>
      <c r="C8" s="1"/>
      <c r="D8" s="1"/>
      <c r="E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4" spans="1:6" x14ac:dyDescent="0.25">
      <c r="B14" s="1"/>
      <c r="C14" s="1"/>
      <c r="D14" s="1"/>
      <c r="E14" s="1"/>
    </row>
    <row r="15" spans="1:6" x14ac:dyDescent="0.25">
      <c r="B15" s="1"/>
      <c r="C15" s="1"/>
      <c r="D15" s="1"/>
      <c r="E15" s="1"/>
    </row>
    <row r="16" spans="1: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:D15"/>
    </sheetView>
  </sheetViews>
  <sheetFormatPr defaultRowHeight="15" x14ac:dyDescent="0.25"/>
  <cols>
    <col min="4" max="4" width="12.42578125" bestFit="1" customWidth="1"/>
  </cols>
  <sheetData>
    <row r="1" spans="1:5" x14ac:dyDescent="0.25">
      <c r="A1" t="s">
        <v>50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35171</v>
      </c>
      <c r="C4" s="17">
        <v>130841</v>
      </c>
      <c r="D4" s="17">
        <v>599637</v>
      </c>
    </row>
    <row r="5" spans="1:5" x14ac:dyDescent="0.25">
      <c r="A5" t="s">
        <v>18</v>
      </c>
      <c r="B5" s="17">
        <v>8750</v>
      </c>
      <c r="C5" s="17">
        <v>33197</v>
      </c>
      <c r="D5" s="17">
        <v>150845</v>
      </c>
    </row>
    <row r="6" spans="1:5" x14ac:dyDescent="0.25">
      <c r="A6" t="s">
        <v>15</v>
      </c>
      <c r="B6" s="17">
        <v>345</v>
      </c>
      <c r="C6" s="17">
        <v>1315</v>
      </c>
      <c r="D6" s="17">
        <v>6020</v>
      </c>
    </row>
    <row r="7" spans="1:5" x14ac:dyDescent="0.25">
      <c r="A7" t="s">
        <v>16</v>
      </c>
      <c r="B7" s="17">
        <v>367783</v>
      </c>
      <c r="C7" s="17">
        <v>1590389</v>
      </c>
      <c r="D7" s="17">
        <v>7107380</v>
      </c>
    </row>
    <row r="8" spans="1:5" x14ac:dyDescent="0.25">
      <c r="A8" t="s">
        <v>17</v>
      </c>
      <c r="B8" s="17">
        <v>92562</v>
      </c>
      <c r="C8" s="17">
        <v>387159</v>
      </c>
      <c r="D8" s="17">
        <v>1769835</v>
      </c>
    </row>
    <row r="9" spans="1:5" x14ac:dyDescent="0.25">
      <c r="A9" t="s">
        <v>19</v>
      </c>
      <c r="B9" s="17">
        <v>2435</v>
      </c>
      <c r="C9" s="17">
        <v>12293</v>
      </c>
      <c r="D9" s="17">
        <v>62035</v>
      </c>
    </row>
    <row r="10" spans="1:5" x14ac:dyDescent="0.25">
      <c r="A10" s="7" t="s">
        <v>20</v>
      </c>
      <c r="B10" s="21">
        <v>5669</v>
      </c>
      <c r="C10" s="21">
        <v>26040</v>
      </c>
      <c r="D10" s="17">
        <v>118605</v>
      </c>
    </row>
    <row r="11" spans="1:5" x14ac:dyDescent="0.25">
      <c r="A11" t="s">
        <v>21</v>
      </c>
      <c r="B11" s="17">
        <v>1433</v>
      </c>
      <c r="C11" s="17">
        <v>6454</v>
      </c>
      <c r="D11" s="17">
        <v>29718</v>
      </c>
    </row>
    <row r="12" spans="1:5" x14ac:dyDescent="0.25">
      <c r="A12" t="s">
        <v>25</v>
      </c>
      <c r="B12" s="17">
        <v>58</v>
      </c>
      <c r="C12" s="17">
        <v>264</v>
      </c>
      <c r="D12" s="17">
        <v>1159</v>
      </c>
    </row>
    <row r="13" spans="1:5" x14ac:dyDescent="0.25">
      <c r="A13" s="7" t="s">
        <v>22</v>
      </c>
      <c r="B13" s="20">
        <v>975</v>
      </c>
      <c r="C13" s="20">
        <v>4572</v>
      </c>
      <c r="D13" s="22">
        <v>22566</v>
      </c>
    </row>
    <row r="14" spans="1:5" x14ac:dyDescent="0.25">
      <c r="A14" t="s">
        <v>23</v>
      </c>
      <c r="B14" s="17">
        <v>241</v>
      </c>
      <c r="C14" s="17">
        <v>1208</v>
      </c>
      <c r="D14" s="17">
        <v>5574</v>
      </c>
    </row>
    <row r="15" spans="1:5" x14ac:dyDescent="0.25">
      <c r="A15" t="s">
        <v>24</v>
      </c>
      <c r="B15" s="17">
        <v>10</v>
      </c>
      <c r="C15" s="17">
        <v>45</v>
      </c>
      <c r="D15" s="17">
        <v>217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5" sqref="B4:D15"/>
    </sheetView>
  </sheetViews>
  <sheetFormatPr defaultRowHeight="15" x14ac:dyDescent="0.25"/>
  <cols>
    <col min="4" max="4" width="12.42578125" bestFit="1" customWidth="1"/>
  </cols>
  <sheetData>
    <row r="1" spans="1:5" x14ac:dyDescent="0.25">
      <c r="A1" t="s">
        <v>49</v>
      </c>
    </row>
    <row r="2" spans="1:5" x14ac:dyDescent="0.25">
      <c r="B2" t="s">
        <v>40</v>
      </c>
    </row>
    <row r="3" spans="1:5" x14ac:dyDescent="0.25">
      <c r="B3" t="s">
        <v>11</v>
      </c>
      <c r="C3" t="s">
        <v>12</v>
      </c>
      <c r="D3" t="s">
        <v>13</v>
      </c>
      <c r="E3" s="9"/>
    </row>
    <row r="4" spans="1:5" x14ac:dyDescent="0.25">
      <c r="A4" t="s">
        <v>14</v>
      </c>
      <c r="B4" s="17">
        <v>104099</v>
      </c>
      <c r="C4" s="17">
        <v>441258</v>
      </c>
      <c r="D4" s="17">
        <v>1974088</v>
      </c>
    </row>
    <row r="5" spans="1:5" x14ac:dyDescent="0.25">
      <c r="A5" t="s">
        <v>18</v>
      </c>
      <c r="B5" s="17">
        <v>25633</v>
      </c>
      <c r="C5" s="17">
        <v>112032</v>
      </c>
      <c r="D5" s="17">
        <v>482854</v>
      </c>
    </row>
    <row r="6" spans="1:5" x14ac:dyDescent="0.25">
      <c r="A6" t="s">
        <v>15</v>
      </c>
      <c r="B6" s="17">
        <v>1030</v>
      </c>
      <c r="C6" s="17">
        <v>4347</v>
      </c>
      <c r="D6" s="17">
        <v>19323</v>
      </c>
    </row>
    <row r="7" spans="1:5" x14ac:dyDescent="0.25">
      <c r="A7" t="s">
        <v>16</v>
      </c>
      <c r="B7" s="17">
        <v>774084</v>
      </c>
      <c r="C7" s="17">
        <v>4773862</v>
      </c>
      <c r="D7" s="17">
        <v>26578549</v>
      </c>
    </row>
    <row r="8" spans="1:5" x14ac:dyDescent="0.25">
      <c r="A8" t="s">
        <v>17</v>
      </c>
      <c r="B8" s="17">
        <v>189526</v>
      </c>
      <c r="C8" s="17">
        <v>1219941</v>
      </c>
      <c r="D8" s="17">
        <v>665467</v>
      </c>
    </row>
    <row r="9" spans="1:5" x14ac:dyDescent="0.25">
      <c r="A9" t="s">
        <v>19</v>
      </c>
      <c r="B9" s="17">
        <v>4924</v>
      </c>
      <c r="C9" s="17">
        <v>35658</v>
      </c>
      <c r="D9" s="17">
        <v>209561</v>
      </c>
    </row>
    <row r="10" spans="1:5" x14ac:dyDescent="0.25">
      <c r="A10" s="7" t="s">
        <v>20</v>
      </c>
      <c r="B10" s="21">
        <v>13122</v>
      </c>
      <c r="C10" s="21">
        <v>93490</v>
      </c>
      <c r="D10" s="17">
        <v>563452</v>
      </c>
    </row>
    <row r="11" spans="1:5" x14ac:dyDescent="0.25">
      <c r="A11" t="s">
        <v>21</v>
      </c>
      <c r="B11" s="17">
        <v>3369</v>
      </c>
      <c r="C11" s="17">
        <v>22986</v>
      </c>
      <c r="D11" s="17">
        <v>139303</v>
      </c>
    </row>
    <row r="12" spans="1:5" x14ac:dyDescent="0.25">
      <c r="A12" t="s">
        <v>25</v>
      </c>
      <c r="B12" s="17">
        <v>119</v>
      </c>
      <c r="C12" s="17">
        <v>917</v>
      </c>
      <c r="D12" s="17">
        <v>5572</v>
      </c>
    </row>
    <row r="13" spans="1:5" x14ac:dyDescent="0.25">
      <c r="A13" s="7" t="s">
        <v>22</v>
      </c>
      <c r="B13" s="20">
        <v>2061</v>
      </c>
      <c r="C13" s="20">
        <v>16278</v>
      </c>
      <c r="D13" s="22">
        <v>103961</v>
      </c>
    </row>
    <row r="14" spans="1:5" x14ac:dyDescent="0.25">
      <c r="A14" t="s">
        <v>23</v>
      </c>
      <c r="B14" s="17">
        <v>520</v>
      </c>
      <c r="C14" s="17">
        <v>4345</v>
      </c>
      <c r="D14" s="17">
        <v>25586</v>
      </c>
    </row>
    <row r="15" spans="1:5" x14ac:dyDescent="0.25">
      <c r="A15" t="s">
        <v>24</v>
      </c>
      <c r="B15" s="17">
        <v>22</v>
      </c>
      <c r="C15" s="17">
        <v>169</v>
      </c>
      <c r="D15" s="17">
        <v>1043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Q3" workbookViewId="0">
      <selection activeCell="T18" sqref="T18"/>
    </sheetView>
  </sheetViews>
  <sheetFormatPr defaultRowHeight="15" x14ac:dyDescent="0.25"/>
  <cols>
    <col min="1" max="1" width="26.42578125" customWidth="1"/>
    <col min="2" max="2" width="8.7109375" style="3"/>
    <col min="4" max="4" width="8.7109375" style="3"/>
    <col min="6" max="6" width="8.7109375" style="3"/>
    <col min="17" max="17" width="24" customWidth="1"/>
    <col min="18" max="18" width="8.85546875" bestFit="1" customWidth="1"/>
    <col min="19" max="19" width="9.85546875" bestFit="1" customWidth="1"/>
    <col min="20" max="20" width="12.5703125" bestFit="1" customWidth="1"/>
  </cols>
  <sheetData>
    <row r="1" spans="1:21" x14ac:dyDescent="0.25">
      <c r="A1" t="s">
        <v>47</v>
      </c>
      <c r="B1"/>
      <c r="D1"/>
      <c r="F1"/>
      <c r="Q1" t="s">
        <v>56</v>
      </c>
    </row>
    <row r="2" spans="1:21" x14ac:dyDescent="0.25">
      <c r="B2" t="s">
        <v>40</v>
      </c>
      <c r="D2"/>
      <c r="F2"/>
      <c r="R2" t="s">
        <v>40</v>
      </c>
    </row>
    <row r="3" spans="1:21" x14ac:dyDescent="0.25">
      <c r="Q3" s="2"/>
      <c r="R3" s="2" t="s">
        <v>11</v>
      </c>
      <c r="S3" s="2" t="s">
        <v>12</v>
      </c>
      <c r="T3" s="2" t="s">
        <v>13</v>
      </c>
      <c r="U3" s="9"/>
    </row>
    <row r="4" spans="1:21" x14ac:dyDescent="0.25">
      <c r="Q4" s="2" t="s">
        <v>28</v>
      </c>
      <c r="R4" s="26">
        <v>30000000</v>
      </c>
      <c r="S4" s="26">
        <v>200000000</v>
      </c>
      <c r="T4" s="26">
        <v>800000000</v>
      </c>
    </row>
    <row r="5" spans="1:21" x14ac:dyDescent="0.25">
      <c r="I5" t="s">
        <v>12</v>
      </c>
      <c r="Q5" s="2" t="s">
        <v>30</v>
      </c>
      <c r="R5" s="26">
        <f>10^4.65</f>
        <v>44668.359215096389</v>
      </c>
      <c r="S5" s="26">
        <f>10^5.4</f>
        <v>251188.64315095844</v>
      </c>
      <c r="T5" s="26">
        <f>10^6.05</f>
        <v>1122018.4543019643</v>
      </c>
    </row>
    <row r="6" spans="1:21" x14ac:dyDescent="0.25">
      <c r="A6" t="s">
        <v>1</v>
      </c>
      <c r="B6" s="3">
        <v>76</v>
      </c>
      <c r="D6" s="3">
        <v>13</v>
      </c>
      <c r="F6" s="3">
        <v>0</v>
      </c>
      <c r="H6" t="s">
        <v>5</v>
      </c>
      <c r="I6">
        <v>120</v>
      </c>
      <c r="J6">
        <v>30</v>
      </c>
      <c r="K6" t="s">
        <v>10</v>
      </c>
      <c r="Q6" s="2" t="s">
        <v>16</v>
      </c>
      <c r="R6" s="26">
        <f>10^5.1</f>
        <v>125892.54117941685</v>
      </c>
      <c r="S6" s="26">
        <f>10^6.22</f>
        <v>1659586.9074375622</v>
      </c>
      <c r="T6" s="26">
        <f>10^7.1</f>
        <v>12589254.117941668</v>
      </c>
    </row>
    <row r="7" spans="1:21" x14ac:dyDescent="0.25">
      <c r="A7" t="s">
        <v>1</v>
      </c>
      <c r="B7" s="3">
        <v>101</v>
      </c>
      <c r="D7" s="3">
        <v>20</v>
      </c>
      <c r="F7" s="3">
        <v>1</v>
      </c>
      <c r="H7" t="s">
        <v>2</v>
      </c>
      <c r="I7" s="2">
        <v>190</v>
      </c>
      <c r="J7">
        <v>45</v>
      </c>
      <c r="K7">
        <v>2</v>
      </c>
      <c r="N7" s="9"/>
      <c r="Q7" s="12" t="s">
        <v>29</v>
      </c>
      <c r="R7" s="27">
        <v>1300</v>
      </c>
      <c r="S7" s="28">
        <f>10^4.35</f>
        <v>22387.211385683382</v>
      </c>
      <c r="T7" s="26">
        <f>10^5.35</f>
        <v>223872.11385683404</v>
      </c>
    </row>
    <row r="8" spans="1:21" x14ac:dyDescent="0.25">
      <c r="Q8" s="13" t="s">
        <v>31</v>
      </c>
      <c r="R8" s="26">
        <v>150</v>
      </c>
      <c r="S8" s="26">
        <v>3700</v>
      </c>
      <c r="T8" s="26">
        <v>28000</v>
      </c>
    </row>
    <row r="9" spans="1:21" x14ac:dyDescent="0.25">
      <c r="A9" t="s">
        <v>1</v>
      </c>
      <c r="H9" t="s">
        <v>7</v>
      </c>
      <c r="Q9" s="13" t="s">
        <v>22</v>
      </c>
      <c r="R9" s="26">
        <f>10^2.3</f>
        <v>199.52623149688802</v>
      </c>
      <c r="S9" s="26">
        <f>10^3.57</f>
        <v>3715.352290971724</v>
      </c>
      <c r="T9" s="28">
        <f>10^4.57</f>
        <v>37153.522909717351</v>
      </c>
    </row>
    <row r="10" spans="1:21" x14ac:dyDescent="0.25">
      <c r="Q10" s="13"/>
      <c r="R10" s="26"/>
      <c r="S10" s="26"/>
      <c r="T10" s="28"/>
    </row>
    <row r="11" spans="1:21" x14ac:dyDescent="0.25">
      <c r="Q11" t="s">
        <v>108</v>
      </c>
      <c r="R11" s="17">
        <v>300000</v>
      </c>
      <c r="S11" s="17">
        <v>2000000</v>
      </c>
      <c r="T11" s="17">
        <v>8000000</v>
      </c>
    </row>
    <row r="12" spans="1:21" x14ac:dyDescent="0.25">
      <c r="A12" t="s">
        <v>1</v>
      </c>
      <c r="B12" s="3">
        <v>45</v>
      </c>
      <c r="D12" s="3">
        <v>7</v>
      </c>
      <c r="F12" s="3">
        <v>0</v>
      </c>
      <c r="H12" t="s">
        <v>6</v>
      </c>
      <c r="I12">
        <v>45</v>
      </c>
      <c r="J12">
        <v>12</v>
      </c>
      <c r="K12" t="s">
        <v>10</v>
      </c>
      <c r="Q12" t="s">
        <v>109</v>
      </c>
      <c r="R12" s="17">
        <f>10^2.7</f>
        <v>501.18723362727269</v>
      </c>
      <c r="S12" s="17">
        <f>10^3.4</f>
        <v>2511.8864315095811</v>
      </c>
      <c r="T12" s="17">
        <f>10^4.1</f>
        <v>12589.254117941671</v>
      </c>
    </row>
    <row r="13" spans="1:21" x14ac:dyDescent="0.25">
      <c r="Q13" t="s">
        <v>19</v>
      </c>
      <c r="R13" s="17">
        <v>780</v>
      </c>
      <c r="S13" s="17">
        <f>10^4.1</f>
        <v>12589.254117941671</v>
      </c>
      <c r="T13" s="17">
        <f>10^4.95</f>
        <v>89125.093813374609</v>
      </c>
    </row>
    <row r="14" spans="1:21" x14ac:dyDescent="0.25">
      <c r="A14" t="s">
        <v>0</v>
      </c>
      <c r="I14" t="s">
        <v>13</v>
      </c>
      <c r="Q14" s="4" t="s">
        <v>110</v>
      </c>
      <c r="R14" s="29">
        <v>12</v>
      </c>
      <c r="S14" s="17">
        <v>210</v>
      </c>
      <c r="T14" s="17">
        <v>2000</v>
      </c>
    </row>
    <row r="15" spans="1:21" x14ac:dyDescent="0.25">
      <c r="Q15" t="s">
        <v>111</v>
      </c>
      <c r="R15" s="17">
        <v>2</v>
      </c>
      <c r="S15" s="17">
        <v>17</v>
      </c>
      <c r="T15" s="17">
        <v>150</v>
      </c>
    </row>
    <row r="16" spans="1:21" x14ac:dyDescent="0.25">
      <c r="A16" t="s">
        <v>1</v>
      </c>
      <c r="B16" s="3">
        <v>612</v>
      </c>
      <c r="D16" s="3">
        <v>242</v>
      </c>
      <c r="F16" s="3">
        <v>4</v>
      </c>
      <c r="H16" t="s">
        <v>5</v>
      </c>
      <c r="I16">
        <v>1000</v>
      </c>
      <c r="J16">
        <v>242</v>
      </c>
      <c r="K16">
        <v>7</v>
      </c>
      <c r="Q16" t="s">
        <v>24</v>
      </c>
      <c r="R16" s="17">
        <v>2</v>
      </c>
      <c r="S16" s="17">
        <v>38</v>
      </c>
      <c r="T16" s="17">
        <v>370</v>
      </c>
    </row>
    <row r="17" spans="1:20" x14ac:dyDescent="0.25">
      <c r="A17" t="s">
        <v>0</v>
      </c>
      <c r="B17" s="3">
        <v>975</v>
      </c>
      <c r="D17" s="3">
        <v>411</v>
      </c>
      <c r="F17" s="3">
        <v>13</v>
      </c>
      <c r="H17" t="s">
        <v>4</v>
      </c>
      <c r="I17">
        <v>1700</v>
      </c>
      <c r="J17">
        <v>430</v>
      </c>
      <c r="K17">
        <v>18</v>
      </c>
      <c r="Q17" s="2"/>
      <c r="R17" s="2"/>
      <c r="S17" s="2"/>
      <c r="T17" s="2"/>
    </row>
    <row r="18" spans="1:20" x14ac:dyDescent="0.25">
      <c r="A18" t="s">
        <v>1</v>
      </c>
      <c r="H18" t="s">
        <v>3</v>
      </c>
      <c r="I18">
        <v>1700</v>
      </c>
      <c r="J18">
        <v>430</v>
      </c>
      <c r="K18">
        <v>18</v>
      </c>
      <c r="Q18" t="s">
        <v>112</v>
      </c>
      <c r="R18">
        <v>25099.1</v>
      </c>
      <c r="S18">
        <v>138312.9</v>
      </c>
      <c r="T18">
        <v>662890</v>
      </c>
    </row>
    <row r="19" spans="1:20" x14ac:dyDescent="0.25">
      <c r="A19" t="s">
        <v>0</v>
      </c>
      <c r="B19" s="3">
        <v>1923</v>
      </c>
      <c r="D19" s="3">
        <v>547</v>
      </c>
      <c r="F19" s="3">
        <v>10</v>
      </c>
      <c r="H19" t="s">
        <v>2</v>
      </c>
      <c r="I19">
        <v>1900</v>
      </c>
      <c r="J19">
        <v>470</v>
      </c>
      <c r="K19">
        <v>19</v>
      </c>
      <c r="Q19" t="s">
        <v>113</v>
      </c>
      <c r="R19">
        <v>42</v>
      </c>
      <c r="S19">
        <v>216</v>
      </c>
      <c r="T19">
        <v>1050</v>
      </c>
    </row>
    <row r="20" spans="1:20" x14ac:dyDescent="0.25">
      <c r="A20" t="s">
        <v>1</v>
      </c>
      <c r="Q20" t="s">
        <v>114</v>
      </c>
      <c r="R20">
        <v>1</v>
      </c>
      <c r="S20">
        <v>4</v>
      </c>
      <c r="T20">
        <v>803</v>
      </c>
    </row>
    <row r="21" spans="1:20" x14ac:dyDescent="0.25">
      <c r="A21" t="s">
        <v>0</v>
      </c>
      <c r="Q21" s="4" t="s">
        <v>115</v>
      </c>
      <c r="R21" s="16">
        <v>2</v>
      </c>
      <c r="S21">
        <v>5</v>
      </c>
      <c r="T21">
        <v>181</v>
      </c>
    </row>
    <row r="22" spans="1:20" x14ac:dyDescent="0.25">
      <c r="A22" t="s">
        <v>1</v>
      </c>
      <c r="Q22" t="s">
        <v>116</v>
      </c>
      <c r="R22">
        <v>1</v>
      </c>
      <c r="S22">
        <v>3</v>
      </c>
      <c r="T22">
        <v>23</v>
      </c>
    </row>
    <row r="23" spans="1:20" x14ac:dyDescent="0.25">
      <c r="A23" t="s">
        <v>0</v>
      </c>
      <c r="Q23" t="s">
        <v>117</v>
      </c>
      <c r="R23">
        <v>1</v>
      </c>
      <c r="S23">
        <v>3</v>
      </c>
      <c r="T23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metadata</vt:lpstr>
      <vt:lpstr>WW 40000 event 95</vt:lpstr>
      <vt:lpstr>WW 4500 event 95 </vt:lpstr>
      <vt:lpstr>WW 1000 event 95 </vt:lpstr>
      <vt:lpstr>GW 40000 event 95</vt:lpstr>
      <vt:lpstr>GW 4500 event 95 </vt:lpstr>
      <vt:lpstr>GW 1000 event 95</vt:lpstr>
      <vt:lpstr>WW 40000 annual 95th</vt:lpstr>
      <vt:lpstr>WW 4500 annual 95th </vt:lpstr>
      <vt:lpstr>WW 1000 annual 95th</vt:lpstr>
      <vt:lpstr>GW 40000 annual 95th  </vt:lpstr>
      <vt:lpstr>GW 4500 annual 95th </vt:lpstr>
      <vt:lpstr>GW 1000 annual 95th </vt:lpstr>
      <vt:lpstr>GW raw 40000 annual 95th</vt:lpstr>
      <vt:lpstr>GW raw 4500 annual 95th</vt:lpstr>
      <vt:lpstr>GW raw 1000 annual 95th</vt:lpstr>
      <vt:lpstr>GW raw 40000 event 95</vt:lpstr>
      <vt:lpstr>GW raw 4500 event 95</vt:lpstr>
      <vt:lpstr>GW raw 1000 event 95</vt:lpstr>
      <vt:lpstr>WW raw 1000 event 95 </vt:lpstr>
      <vt:lpstr>WW raw 40000 event 95 </vt:lpstr>
      <vt:lpstr>WW raw 4500 event 95 </vt:lpstr>
      <vt:lpstr>WW raw 40000 annual 95th </vt:lpstr>
      <vt:lpstr>WW raw 4500 annual 95th</vt:lpstr>
      <vt:lpstr>WW raw 1000 annual 95th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Jahne, Michael</cp:lastModifiedBy>
  <dcterms:created xsi:type="dcterms:W3CDTF">2018-02-19T20:49:55Z</dcterms:created>
  <dcterms:modified xsi:type="dcterms:W3CDTF">2018-09-05T20:16:57Z</dcterms:modified>
</cp:coreProperties>
</file>