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.ad.epa.gov\ord\RTP\Users\E-J\EMedlock\Net MyDocuments\LabBookData\CV-1a Transduction Assay\21-hydroxyprogesterone\"/>
    </mc:Choice>
  </mc:AlternateContent>
  <bookViews>
    <workbookView xWindow="165" yWindow="105" windowWidth="16215" windowHeight="5790" activeTab="2"/>
  </bookViews>
  <sheets>
    <sheet name="Raw Data" sheetId="1" r:id="rId1"/>
    <sheet name="Analysis" sheetId="2" r:id="rId2"/>
    <sheet name="Top of Curve" sheetId="3" r:id="rId3"/>
  </sheets>
  <calcPr calcId="171027"/>
</workbook>
</file>

<file path=xl/calcChain.xml><?xml version="1.0" encoding="utf-8"?>
<calcChain xmlns="http://schemas.openxmlformats.org/spreadsheetml/2006/main">
  <c r="G21" i="3" l="1"/>
  <c r="G22" i="3"/>
  <c r="G23" i="3"/>
  <c r="G24" i="3"/>
  <c r="G25" i="3"/>
  <c r="G26" i="3"/>
  <c r="G27" i="3"/>
  <c r="G28" i="3"/>
  <c r="G29" i="3"/>
  <c r="G30" i="3"/>
  <c r="G31" i="3"/>
  <c r="G20" i="3"/>
  <c r="K32" i="3" l="1"/>
  <c r="L32" i="3"/>
  <c r="M32" i="3"/>
  <c r="N32" i="3"/>
  <c r="C31" i="3"/>
  <c r="D31" i="3"/>
  <c r="E31" i="3"/>
  <c r="F31" i="3"/>
  <c r="K31" i="3"/>
  <c r="L31" i="3"/>
  <c r="M31" i="3"/>
  <c r="N31" i="3"/>
  <c r="C21" i="3"/>
  <c r="D21" i="3"/>
  <c r="E21" i="3"/>
  <c r="F21" i="3"/>
  <c r="K21" i="3"/>
  <c r="L21" i="3"/>
  <c r="M21" i="3"/>
  <c r="N21" i="3"/>
  <c r="C22" i="3"/>
  <c r="D22" i="3"/>
  <c r="E22" i="3"/>
  <c r="F22" i="3"/>
  <c r="K22" i="3"/>
  <c r="L22" i="3"/>
  <c r="M22" i="3"/>
  <c r="N22" i="3"/>
  <c r="C23" i="3"/>
  <c r="D23" i="3"/>
  <c r="E23" i="3"/>
  <c r="F23" i="3"/>
  <c r="K23" i="3"/>
  <c r="L23" i="3"/>
  <c r="M23" i="3"/>
  <c r="N23" i="3"/>
  <c r="C24" i="3"/>
  <c r="D24" i="3"/>
  <c r="E24" i="3"/>
  <c r="F24" i="3"/>
  <c r="K24" i="3"/>
  <c r="L24" i="3"/>
  <c r="M24" i="3"/>
  <c r="N24" i="3"/>
  <c r="C25" i="3"/>
  <c r="D25" i="3"/>
  <c r="E25" i="3"/>
  <c r="F25" i="3"/>
  <c r="K25" i="3"/>
  <c r="L25" i="3"/>
  <c r="M25" i="3"/>
  <c r="N25" i="3"/>
  <c r="C26" i="3"/>
  <c r="D26" i="3"/>
  <c r="E26" i="3"/>
  <c r="F26" i="3"/>
  <c r="K26" i="3"/>
  <c r="L26" i="3"/>
  <c r="M26" i="3"/>
  <c r="N26" i="3"/>
  <c r="C27" i="3"/>
  <c r="D27" i="3"/>
  <c r="E27" i="3"/>
  <c r="F27" i="3"/>
  <c r="K27" i="3"/>
  <c r="L27" i="3"/>
  <c r="M27" i="3"/>
  <c r="N27" i="3"/>
  <c r="C28" i="3"/>
  <c r="D28" i="3"/>
  <c r="E28" i="3"/>
  <c r="F28" i="3"/>
  <c r="K28" i="3"/>
  <c r="L28" i="3"/>
  <c r="M28" i="3"/>
  <c r="N28" i="3"/>
  <c r="C29" i="3"/>
  <c r="D29" i="3"/>
  <c r="E29" i="3"/>
  <c r="F29" i="3"/>
  <c r="K29" i="3"/>
  <c r="L29" i="3"/>
  <c r="M29" i="3"/>
  <c r="N29" i="3"/>
  <c r="C30" i="3"/>
  <c r="D30" i="3"/>
  <c r="E30" i="3"/>
  <c r="F30" i="3"/>
  <c r="K30" i="3"/>
  <c r="L30" i="3"/>
  <c r="M30" i="3"/>
  <c r="N30" i="3"/>
  <c r="D20" i="3"/>
  <c r="E20" i="3"/>
  <c r="F20" i="3"/>
  <c r="K20" i="3"/>
  <c r="L20" i="3"/>
  <c r="M20" i="3"/>
  <c r="N20" i="3"/>
  <c r="C20" i="3"/>
  <c r="L15" i="2" l="1"/>
  <c r="C9" i="2" l="1"/>
  <c r="N9" i="2"/>
  <c r="V9" i="2"/>
  <c r="G10" i="2"/>
  <c r="O10" i="2"/>
  <c r="W10" i="2"/>
  <c r="H11" i="2"/>
  <c r="P11" i="2"/>
  <c r="X11" i="2"/>
  <c r="I12" i="2"/>
  <c r="Q12" i="2"/>
  <c r="Y12" i="2"/>
  <c r="B7" i="2"/>
  <c r="N14" i="2" l="1"/>
  <c r="D9" i="2"/>
  <c r="H9" i="2"/>
  <c r="L9" i="2"/>
  <c r="P9" i="2"/>
  <c r="T9" i="2"/>
  <c r="X9" i="2"/>
  <c r="E10" i="2"/>
  <c r="I10" i="2"/>
  <c r="M10" i="2"/>
  <c r="Q10" i="2"/>
  <c r="U10" i="2"/>
  <c r="Y10" i="2"/>
  <c r="F11" i="2"/>
  <c r="J11" i="2"/>
  <c r="N11" i="2"/>
  <c r="R11" i="2"/>
  <c r="V11" i="2"/>
  <c r="V14" i="2" s="1"/>
  <c r="C12" i="2"/>
  <c r="G12" i="2"/>
  <c r="K12" i="2"/>
  <c r="O12" i="2"/>
  <c r="S12" i="2"/>
  <c r="W12" i="2"/>
  <c r="B11" i="2"/>
  <c r="E9" i="2"/>
  <c r="I9" i="2"/>
  <c r="M9" i="2"/>
  <c r="Q9" i="2"/>
  <c r="U9" i="2"/>
  <c r="Y9" i="2"/>
  <c r="F10" i="2"/>
  <c r="J10" i="2"/>
  <c r="N10" i="2"/>
  <c r="N15" i="2" s="1"/>
  <c r="R10" i="2"/>
  <c r="V10" i="2"/>
  <c r="V15" i="2" s="1"/>
  <c r="C11" i="2"/>
  <c r="G11" i="2"/>
  <c r="K11" i="2"/>
  <c r="O11" i="2"/>
  <c r="S11" i="2"/>
  <c r="W11" i="2"/>
  <c r="D12" i="2"/>
  <c r="H12" i="2"/>
  <c r="L12" i="2"/>
  <c r="P12" i="2"/>
  <c r="T12" i="2"/>
  <c r="X12" i="2"/>
  <c r="B12" i="2"/>
  <c r="F9" i="2"/>
  <c r="V12" i="2"/>
  <c r="N12" i="2"/>
  <c r="F12" i="2"/>
  <c r="U11" i="2"/>
  <c r="M11" i="2"/>
  <c r="E11" i="2"/>
  <c r="T10" i="2"/>
  <c r="L10" i="2"/>
  <c r="D10" i="2"/>
  <c r="S9" i="2"/>
  <c r="K9" i="2"/>
  <c r="B9" i="2"/>
  <c r="U12" i="2"/>
  <c r="M12" i="2"/>
  <c r="E12" i="2"/>
  <c r="T11" i="2"/>
  <c r="D11" i="2"/>
  <c r="S10" i="2"/>
  <c r="K10" i="2"/>
  <c r="C10" i="2"/>
  <c r="C15" i="2" s="1"/>
  <c r="R9" i="2"/>
  <c r="J9" i="2"/>
  <c r="B10" i="2"/>
  <c r="R12" i="2"/>
  <c r="J12" i="2"/>
  <c r="Y11" i="2"/>
  <c r="Q11" i="2"/>
  <c r="I11" i="2"/>
  <c r="X10" i="2"/>
  <c r="P10" i="2"/>
  <c r="H10" i="2"/>
  <c r="W9" i="2"/>
  <c r="O9" i="2"/>
  <c r="G9" i="2"/>
  <c r="W15" i="2" l="1"/>
  <c r="W14" i="2"/>
  <c r="Y15" i="2"/>
  <c r="Y14" i="2"/>
  <c r="I15" i="2"/>
  <c r="I14" i="2"/>
  <c r="X14" i="2"/>
  <c r="X15" i="2"/>
  <c r="H14" i="2"/>
  <c r="H15" i="2"/>
  <c r="B15" i="2"/>
  <c r="B14" i="2"/>
  <c r="F15" i="2"/>
  <c r="F14" i="2"/>
  <c r="U15" i="2"/>
  <c r="U14" i="2"/>
  <c r="E15" i="2"/>
  <c r="E14" i="2"/>
  <c r="T14" i="2"/>
  <c r="T15" i="2"/>
  <c r="D14" i="2"/>
  <c r="D15" i="2"/>
  <c r="G15" i="2"/>
  <c r="G14" i="2"/>
  <c r="J15" i="2"/>
  <c r="J14" i="2"/>
  <c r="K15" i="2"/>
  <c r="K14" i="2"/>
  <c r="Q15" i="2"/>
  <c r="Q14" i="2"/>
  <c r="P14" i="2"/>
  <c r="P15" i="2"/>
  <c r="C14" i="2"/>
  <c r="O15" i="2"/>
  <c r="O14" i="2"/>
  <c r="R15" i="2"/>
  <c r="R14" i="2"/>
  <c r="S15" i="2"/>
  <c r="S14" i="2"/>
  <c r="M15" i="2"/>
  <c r="M14" i="2"/>
  <c r="L14" i="2"/>
</calcChain>
</file>

<file path=xl/sharedStrings.xml><?xml version="1.0" encoding="utf-8"?>
<sst xmlns="http://schemas.openxmlformats.org/spreadsheetml/2006/main" count="134" uniqueCount="68">
  <si>
    <t>User: HARTIG</t>
  </si>
  <si>
    <t>Path: C:\Program Files\BMG\Omega\P Hartig\Data\</t>
  </si>
  <si>
    <t>Test ID: 685</t>
  </si>
  <si>
    <t>Test Name: LUCIFERASE</t>
  </si>
  <si>
    <t>Date: 4/6/2017</t>
  </si>
  <si>
    <t>Time: 3:07:02 PM</t>
  </si>
  <si>
    <t>ID1: elizabeth</t>
  </si>
  <si>
    <t>ID2: CV1a-hGR Dex std curve and 21-hydroprog</t>
  </si>
  <si>
    <t>ID3: 4-6-2017</t>
  </si>
  <si>
    <t>Luminescence</t>
  </si>
  <si>
    <t>1. Sum of Range 1 based on Raw Data (lens)</t>
  </si>
  <si>
    <t>A</t>
  </si>
  <si>
    <t>B</t>
  </si>
  <si>
    <t>C</t>
  </si>
  <si>
    <t>D</t>
  </si>
  <si>
    <t>E</t>
  </si>
  <si>
    <t>F</t>
  </si>
  <si>
    <t>G</t>
  </si>
  <si>
    <t>H</t>
  </si>
  <si>
    <t>Range (1):</t>
  </si>
  <si>
    <t xml:space="preserve">          Startinterval: </t>
  </si>
  <si>
    <t xml:space="preserve">          9 (1.6 s)</t>
  </si>
  <si>
    <t xml:space="preserve">          Stopinterval: </t>
  </si>
  <si>
    <t xml:space="preserve">          25 (4.8 s)</t>
  </si>
  <si>
    <t>2. Average based on Sum of Range 1 (lens)</t>
  </si>
  <si>
    <t>DMSO</t>
  </si>
  <si>
    <t>1pM DEX</t>
  </si>
  <si>
    <t>3pM DEX</t>
  </si>
  <si>
    <t>10pM DEX</t>
  </si>
  <si>
    <t>30pM DEX</t>
  </si>
  <si>
    <t>100pM DEX</t>
  </si>
  <si>
    <t>300pM DEX</t>
  </si>
  <si>
    <t>1nM DEX</t>
  </si>
  <si>
    <t>3nM DEX</t>
  </si>
  <si>
    <t>10nM DEX</t>
  </si>
  <si>
    <t>30nM DEX</t>
  </si>
  <si>
    <t>100nM DEX</t>
  </si>
  <si>
    <t>300pM                     21-hydrprog</t>
  </si>
  <si>
    <t>1nM                       21-hydrprog</t>
  </si>
  <si>
    <t>3nM                      21-hydrprog</t>
  </si>
  <si>
    <t>10nM                       21-hydrprog</t>
  </si>
  <si>
    <t>30nM                        21-hydrprog</t>
  </si>
  <si>
    <t>100nM                    21-hydrprog</t>
  </si>
  <si>
    <t>300nM                    21-hydrprog</t>
  </si>
  <si>
    <t>1uM                      21-hydrprog</t>
  </si>
  <si>
    <t>3uM                      21-hydrprog</t>
  </si>
  <si>
    <t>10uM                        21-hydrprog</t>
  </si>
  <si>
    <t>30uM                        21-hydrprog</t>
  </si>
  <si>
    <t>100uM                        21-hydrprog</t>
  </si>
  <si>
    <t>1pM</t>
  </si>
  <si>
    <t>3pM</t>
  </si>
  <si>
    <t>10pM</t>
  </si>
  <si>
    <t>30p</t>
  </si>
  <si>
    <t>100pM</t>
  </si>
  <si>
    <t>300pM</t>
  </si>
  <si>
    <t>1nM</t>
  </si>
  <si>
    <t>3nM</t>
  </si>
  <si>
    <t>10nM</t>
  </si>
  <si>
    <t>30nM</t>
  </si>
  <si>
    <t>100nM</t>
  </si>
  <si>
    <t>300nM</t>
  </si>
  <si>
    <t>1uM</t>
  </si>
  <si>
    <t>3uM</t>
  </si>
  <si>
    <t>10uM</t>
  </si>
  <si>
    <t>30uM</t>
  </si>
  <si>
    <t>100uM</t>
  </si>
  <si>
    <t>Treatment</t>
  </si>
  <si>
    <t>Top of Curve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</si>
</sst>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" xfId="0" applyFont="1" applyBorder="1"/>
    <xf numFmtId="0" fontId="3" fillId="0" borderId="0" xfId="0" applyFont="1" applyBorder="1"/>
    <xf numFmtId="0" fontId="2" fillId="0" borderId="2" xfId="0" applyFont="1" applyBorder="1"/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0" fillId="5" borderId="9" xfId="0" applyFill="1" applyBorder="1" applyAlignment="1">
      <alignment horizontal="right"/>
    </xf>
    <xf numFmtId="0" fontId="0" fillId="6" borderId="9" xfId="0" applyFill="1" applyBorder="1"/>
    <xf numFmtId="0" fontId="0" fillId="7" borderId="9" xfId="0" applyFill="1" applyBorder="1"/>
    <xf numFmtId="0" fontId="0" fillId="8" borderId="9" xfId="0" applyFill="1" applyBorder="1"/>
    <xf numFmtId="0" fontId="1" fillId="0" borderId="0" xfId="0" applyFont="1"/>
    <xf numFmtId="0" fontId="0" fillId="0" borderId="10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CV1a-hGR</a:t>
            </a:r>
            <a:r>
              <a:rPr lang="en-US" baseline="0"/>
              <a:t> Transactivation Bioassay:</a:t>
            </a:r>
          </a:p>
          <a:p>
            <a:pPr>
              <a:defRPr/>
            </a:pPr>
            <a:r>
              <a:rPr lang="en-US" baseline="0"/>
              <a:t>21-hyroxyprogesterone</a:t>
            </a:r>
            <a:endParaRPr lang="en-US"/>
          </a:p>
        </c:rich>
      </c:tx>
      <c:layout>
        <c:manualLayout>
          <c:xMode val="edge"/>
          <c:yMode val="edge"/>
          <c:x val="0.33646691453154659"/>
          <c:y val="5.3145740439059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017762401668408"/>
          <c:y val="0.11724900514817053"/>
          <c:w val="0.8588998843047615"/>
          <c:h val="0.635272771312820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E718-4333-87F5-50606B8EBBD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718-4333-87F5-50606B8EBBD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E718-4333-87F5-50606B8EBBD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718-4333-87F5-50606B8EBBD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718-4333-87F5-50606B8EBBD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18-4333-87F5-50606B8EBBDD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718-4333-87F5-50606B8EBBD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18-4333-87F5-50606B8EBBD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718-4333-87F5-50606B8EBBD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18-4333-87F5-50606B8EBBD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718-4333-87F5-50606B8EBBDD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18-4333-87F5-50606B8EBBDD}"/>
              </c:ext>
            </c:extLst>
          </c:dPt>
          <c:errBars>
            <c:errBarType val="both"/>
            <c:errValType val="cust"/>
            <c:noEndCap val="0"/>
            <c:plus>
              <c:numRef>
                <c:f>Analysis!$C$18:$C$42</c:f>
                <c:numCache>
                  <c:formatCode>General</c:formatCode>
                  <c:ptCount val="25"/>
                  <c:pt idx="0">
                    <c:v>1.1445490694895069E-2</c:v>
                  </c:pt>
                  <c:pt idx="1">
                    <c:v>1.8748441934389817E-2</c:v>
                  </c:pt>
                  <c:pt idx="2">
                    <c:v>7.1672529301735982E-2</c:v>
                  </c:pt>
                  <c:pt idx="3">
                    <c:v>6.2537190180507046E-2</c:v>
                  </c:pt>
                  <c:pt idx="4">
                    <c:v>0.18822407916981515</c:v>
                  </c:pt>
                  <c:pt idx="5">
                    <c:v>0.64469924325355144</c:v>
                  </c:pt>
                  <c:pt idx="6">
                    <c:v>0.54778733878180774</c:v>
                  </c:pt>
                  <c:pt idx="7">
                    <c:v>1.1554327661705381</c:v>
                  </c:pt>
                  <c:pt idx="8">
                    <c:v>1.8358095617177108</c:v>
                  </c:pt>
                  <c:pt idx="9">
                    <c:v>2.2233623453198352</c:v>
                  </c:pt>
                  <c:pt idx="10">
                    <c:v>0.82639532197441989</c:v>
                  </c:pt>
                  <c:pt idx="11">
                    <c:v>3.0687844298842171</c:v>
                  </c:pt>
                  <c:pt idx="13">
                    <c:v>3.1395445895455454E-2</c:v>
                  </c:pt>
                  <c:pt idx="14">
                    <c:v>6.7231765511130415E-2</c:v>
                  </c:pt>
                  <c:pt idx="15">
                    <c:v>6.4814188987016963E-2</c:v>
                  </c:pt>
                  <c:pt idx="16">
                    <c:v>0.12843323477510141</c:v>
                  </c:pt>
                  <c:pt idx="17">
                    <c:v>0.34498765447694141</c:v>
                  </c:pt>
                  <c:pt idx="18">
                    <c:v>0.46016021338821878</c:v>
                  </c:pt>
                  <c:pt idx="19">
                    <c:v>1.6133022396562766</c:v>
                  </c:pt>
                  <c:pt idx="20">
                    <c:v>1.724683001332068</c:v>
                  </c:pt>
                  <c:pt idx="21">
                    <c:v>2.22935735983806</c:v>
                  </c:pt>
                  <c:pt idx="22">
                    <c:v>1.8092119601445973</c:v>
                  </c:pt>
                  <c:pt idx="23">
                    <c:v>1.2302008767329236</c:v>
                  </c:pt>
                  <c:pt idx="24">
                    <c:v>0.47485346172222592</c:v>
                  </c:pt>
                </c:numCache>
              </c:numRef>
            </c:plus>
            <c:minus>
              <c:numRef>
                <c:f>Analysis!$C$18:$C$42</c:f>
                <c:numCache>
                  <c:formatCode>General</c:formatCode>
                  <c:ptCount val="25"/>
                  <c:pt idx="0">
                    <c:v>1.1445490694895069E-2</c:v>
                  </c:pt>
                  <c:pt idx="1">
                    <c:v>1.8748441934389817E-2</c:v>
                  </c:pt>
                  <c:pt idx="2">
                    <c:v>7.1672529301735982E-2</c:v>
                  </c:pt>
                  <c:pt idx="3">
                    <c:v>6.2537190180507046E-2</c:v>
                  </c:pt>
                  <c:pt idx="4">
                    <c:v>0.18822407916981515</c:v>
                  </c:pt>
                  <c:pt idx="5">
                    <c:v>0.64469924325355144</c:v>
                  </c:pt>
                  <c:pt idx="6">
                    <c:v>0.54778733878180774</c:v>
                  </c:pt>
                  <c:pt idx="7">
                    <c:v>1.1554327661705381</c:v>
                  </c:pt>
                  <c:pt idx="8">
                    <c:v>1.8358095617177108</c:v>
                  </c:pt>
                  <c:pt idx="9">
                    <c:v>2.2233623453198352</c:v>
                  </c:pt>
                  <c:pt idx="10">
                    <c:v>0.82639532197441989</c:v>
                  </c:pt>
                  <c:pt idx="11">
                    <c:v>3.0687844298842171</c:v>
                  </c:pt>
                  <c:pt idx="13">
                    <c:v>3.1395445895455454E-2</c:v>
                  </c:pt>
                  <c:pt idx="14">
                    <c:v>6.7231765511130415E-2</c:v>
                  </c:pt>
                  <c:pt idx="15">
                    <c:v>6.4814188987016963E-2</c:v>
                  </c:pt>
                  <c:pt idx="16">
                    <c:v>0.12843323477510141</c:v>
                  </c:pt>
                  <c:pt idx="17">
                    <c:v>0.34498765447694141</c:v>
                  </c:pt>
                  <c:pt idx="18">
                    <c:v>0.46016021338821878</c:v>
                  </c:pt>
                  <c:pt idx="19">
                    <c:v>1.6133022396562766</c:v>
                  </c:pt>
                  <c:pt idx="20">
                    <c:v>1.724683001332068</c:v>
                  </c:pt>
                  <c:pt idx="21">
                    <c:v>2.22935735983806</c:v>
                  </c:pt>
                  <c:pt idx="22">
                    <c:v>1.8092119601445973</c:v>
                  </c:pt>
                  <c:pt idx="23">
                    <c:v>1.2302008767329236</c:v>
                  </c:pt>
                  <c:pt idx="24">
                    <c:v>0.47485346172222592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Analysis!$A$18:$A$42</c:f>
              <c:strCache>
                <c:ptCount val="25"/>
                <c:pt idx="0">
                  <c:v>DMSO</c:v>
                </c:pt>
                <c:pt idx="1">
                  <c:v>1pM</c:v>
                </c:pt>
                <c:pt idx="2">
                  <c:v>3pM</c:v>
                </c:pt>
                <c:pt idx="3">
                  <c:v>10pM</c:v>
                </c:pt>
                <c:pt idx="4">
                  <c:v>30p</c:v>
                </c:pt>
                <c:pt idx="5">
                  <c:v>100pM</c:v>
                </c:pt>
                <c:pt idx="6">
                  <c:v>300pM</c:v>
                </c:pt>
                <c:pt idx="7">
                  <c:v>1nM</c:v>
                </c:pt>
                <c:pt idx="8">
                  <c:v>3nM</c:v>
                </c:pt>
                <c:pt idx="9">
                  <c:v>10nM</c:v>
                </c:pt>
                <c:pt idx="10">
                  <c:v>30nM</c:v>
                </c:pt>
                <c:pt idx="11">
                  <c:v>100nM</c:v>
                </c:pt>
                <c:pt idx="13">
                  <c:v>300pM</c:v>
                </c:pt>
                <c:pt idx="14">
                  <c:v>1nM</c:v>
                </c:pt>
                <c:pt idx="15">
                  <c:v>3nM</c:v>
                </c:pt>
                <c:pt idx="16">
                  <c:v>10nM</c:v>
                </c:pt>
                <c:pt idx="17">
                  <c:v>30nM</c:v>
                </c:pt>
                <c:pt idx="18">
                  <c:v>100nM</c:v>
                </c:pt>
                <c:pt idx="19">
                  <c:v>300nM</c:v>
                </c:pt>
                <c:pt idx="20">
                  <c:v>1uM</c:v>
                </c:pt>
                <c:pt idx="21">
                  <c:v>3uM</c:v>
                </c:pt>
                <c:pt idx="22">
                  <c:v>10uM</c:v>
                </c:pt>
                <c:pt idx="23">
                  <c:v>30uM</c:v>
                </c:pt>
                <c:pt idx="24">
                  <c:v>100uM</c:v>
                </c:pt>
              </c:strCache>
            </c:strRef>
          </c:cat>
          <c:val>
            <c:numRef>
              <c:f>Analysis!$B$18:$B$42</c:f>
              <c:numCache>
                <c:formatCode>General</c:formatCode>
                <c:ptCount val="25"/>
                <c:pt idx="0">
                  <c:v>1</c:v>
                </c:pt>
                <c:pt idx="1">
                  <c:v>0.98964088397790051</c:v>
                </c:pt>
                <c:pt idx="2">
                  <c:v>1.0856353591160222</c:v>
                </c:pt>
                <c:pt idx="3">
                  <c:v>1.1906077348066297</c:v>
                </c:pt>
                <c:pt idx="4">
                  <c:v>3.1629834254143647</c:v>
                </c:pt>
                <c:pt idx="5">
                  <c:v>21.22790055248619</c:v>
                </c:pt>
                <c:pt idx="6">
                  <c:v>53.654696132596683</c:v>
                </c:pt>
                <c:pt idx="7">
                  <c:v>74.687845303867405</c:v>
                </c:pt>
                <c:pt idx="8">
                  <c:v>81.995165745856355</c:v>
                </c:pt>
                <c:pt idx="9">
                  <c:v>95.224447513812152</c:v>
                </c:pt>
                <c:pt idx="10">
                  <c:v>99.979742173112342</c:v>
                </c:pt>
                <c:pt idx="11">
                  <c:v>96.995165745856355</c:v>
                </c:pt>
                <c:pt idx="13">
                  <c:v>1.1022099447513813</c:v>
                </c:pt>
                <c:pt idx="14">
                  <c:v>1.1215469613259668</c:v>
                </c:pt>
                <c:pt idx="15">
                  <c:v>1.1657458563535912</c:v>
                </c:pt>
                <c:pt idx="16">
                  <c:v>2.0593922651933703</c:v>
                </c:pt>
                <c:pt idx="17">
                  <c:v>7.4412983425414367</c:v>
                </c:pt>
                <c:pt idx="18">
                  <c:v>24.474447513812152</c:v>
                </c:pt>
                <c:pt idx="19">
                  <c:v>37.14088397790055</c:v>
                </c:pt>
                <c:pt idx="20">
                  <c:v>43.986187845303867</c:v>
                </c:pt>
                <c:pt idx="21">
                  <c:v>48.428176795580114</c:v>
                </c:pt>
                <c:pt idx="22">
                  <c:v>53.837016574585633</c:v>
                </c:pt>
                <c:pt idx="23">
                  <c:v>53.379143646408835</c:v>
                </c:pt>
                <c:pt idx="24">
                  <c:v>21.739640883977902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1-423F-910B-A90AA242E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4069816"/>
        <c:axId val="384071128"/>
      </c:barChart>
      <c:catAx>
        <c:axId val="384069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Treatment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9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071128"/>
        <c:crosses val="autoZero"/>
        <c:auto val="1"/>
        <c:lblAlgn val="ctr"/>
        <c:lblOffset val="100"/>
        <c:noMultiLvlLbl val="0"/>
      </c:catAx>
      <c:valAx>
        <c:axId val="384071128"/>
        <c:scaling>
          <c:orientation val="minMax"/>
          <c:max val="1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500"/>
                  <a:t>Fold Induction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406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314324</xdr:colOff>
      <xdr:row>17</xdr:row>
      <xdr:rowOff>90486</xdr:rowOff>
    </xdr:from>
    <xdr:to>
      <xdr:col>14</xdr:col>
      <xdr:colOff>285749</xdr:colOff>
      <xdr:row>38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0.52068</cdr:x>
      <cdr:y>0.75381</cdr:y>
    </cdr:from>
    <cdr:to>
      <cdr:x>0.55206</cdr:x>
      <cdr:y>0.90152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3476621" y="3062288"/>
          <a:ext cx="209525" cy="60005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0.18117</cdr:x>
      <cdr:y>0.89215</cdr:y>
    </cdr:from>
    <cdr:to>
      <cdr:x>0.38944</cdr:x>
      <cdr:y>0.96483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209676" y="3624264"/>
          <a:ext cx="139065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</a:rPr>
            <a:t>Dexamethasone</a:t>
          </a:r>
        </a:p>
      </cdr:txBody>
    </cdr:sp>
  </cdr:relSizeAnchor>
  <cdr:relSizeAnchor xmlns:cdr="http://schemas.openxmlformats.org/drawingml/2006/chartDrawing">
    <cdr:from>
      <cdr:x>0.66524</cdr:x>
      <cdr:y>0.88472</cdr:y>
    </cdr:from>
    <cdr:to>
      <cdr:x>0.94722</cdr:x>
      <cdr:y>0.98593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441824" y="3594100"/>
          <a:ext cx="1882776" cy="4111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chemeClr val="tx1">
                  <a:lumMod val="75000"/>
                  <a:lumOff val="25000"/>
                </a:schemeClr>
              </a:solidFill>
            </a:rPr>
            <a:t>21-hydroxyprogesterone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2"/>
  <sheetViews>
    <sheetView topLeftCell="A3" workbookViewId="0">
      <selection activeCell="B14" sqref="B14:M21"/>
    </sheetView>
  </sheetViews>
  <sheetFormatPr defaultRowHeight="15" x14ac:dyDescent="0.25"/>
  <cols>
    <col min="1" max="1" width="4.140625" customWidth="1"/>
  </cols>
  <sheetData>
    <row r="3" spans="1:19" x14ac:dyDescent="0.25">
      <c r="A3" s="1" t="s">
        <v>0</v>
      </c>
      <c r="D3" s="1" t="s">
        <v>1</v>
      </c>
      <c r="K3" s="1" t="s">
        <v>2</v>
      </c>
    </row>
    <row r="4" spans="1:19" x14ac:dyDescent="0.25">
      <c r="A4" s="1" t="s">
        <v>3</v>
      </c>
      <c r="I4" s="1" t="s">
        <v>4</v>
      </c>
      <c r="K4" s="1" t="s">
        <v>5</v>
      </c>
    </row>
    <row r="5" spans="1:19" x14ac:dyDescent="0.25">
      <c r="A5" s="1" t="s">
        <v>6</v>
      </c>
    </row>
    <row r="6" spans="1:19" x14ac:dyDescent="0.25">
      <c r="A6" s="1" t="s">
        <v>7</v>
      </c>
    </row>
    <row r="7" spans="1:19" x14ac:dyDescent="0.25">
      <c r="A7" s="1" t="s">
        <v>8</v>
      </c>
    </row>
    <row r="8" spans="1:19" x14ac:dyDescent="0.25">
      <c r="A8" s="1" t="s">
        <v>9</v>
      </c>
    </row>
    <row r="12" spans="1:19" x14ac:dyDescent="0.25">
      <c r="B12" t="s">
        <v>10</v>
      </c>
      <c r="O12" s="21" t="s">
        <v>19</v>
      </c>
      <c r="P12" s="4"/>
      <c r="Q12" s="4"/>
      <c r="R12" s="4"/>
      <c r="S12" s="5"/>
    </row>
    <row r="13" spans="1:19" x14ac:dyDescent="0.25"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2">
        <v>6</v>
      </c>
      <c r="H13" s="2">
        <v>7</v>
      </c>
      <c r="I13" s="2">
        <v>8</v>
      </c>
      <c r="J13" s="2">
        <v>9</v>
      </c>
      <c r="K13" s="2">
        <v>10</v>
      </c>
      <c r="L13" s="2">
        <v>11</v>
      </c>
      <c r="M13" s="2">
        <v>12</v>
      </c>
      <c r="O13" s="19" t="s">
        <v>20</v>
      </c>
      <c r="P13" s="20" t="s">
        <v>21</v>
      </c>
      <c r="Q13" s="3"/>
      <c r="R13" s="3"/>
      <c r="S13" s="6"/>
    </row>
    <row r="14" spans="1:19" x14ac:dyDescent="0.25">
      <c r="A14" s="2" t="s">
        <v>11</v>
      </c>
      <c r="B14" s="10">
        <v>353</v>
      </c>
      <c r="C14" s="11">
        <v>364</v>
      </c>
      <c r="D14" s="11">
        <v>385</v>
      </c>
      <c r="E14" s="11">
        <v>481</v>
      </c>
      <c r="F14" s="11">
        <v>1221</v>
      </c>
      <c r="G14" s="11">
        <v>7469</v>
      </c>
      <c r="H14" s="11">
        <v>19227</v>
      </c>
      <c r="I14" s="11">
        <v>26236</v>
      </c>
      <c r="J14" s="11">
        <v>30848</v>
      </c>
      <c r="K14" s="11">
        <v>33571</v>
      </c>
      <c r="L14" s="11">
        <v>35768</v>
      </c>
      <c r="M14" s="12">
        <v>35209</v>
      </c>
      <c r="O14" s="19" t="s">
        <v>22</v>
      </c>
      <c r="P14" s="20" t="s">
        <v>23</v>
      </c>
      <c r="Q14" s="3"/>
      <c r="R14" s="3"/>
      <c r="S14" s="6"/>
    </row>
    <row r="15" spans="1:19" x14ac:dyDescent="0.25">
      <c r="A15" s="2" t="s">
        <v>12</v>
      </c>
      <c r="B15" s="13">
        <v>360</v>
      </c>
      <c r="C15" s="14">
        <v>343</v>
      </c>
      <c r="D15" s="14">
        <v>468</v>
      </c>
      <c r="E15" s="14">
        <v>376</v>
      </c>
      <c r="F15" s="14">
        <v>1289</v>
      </c>
      <c r="G15" s="14">
        <v>7341</v>
      </c>
      <c r="H15" s="14">
        <v>19044</v>
      </c>
      <c r="I15" s="14">
        <v>26396</v>
      </c>
      <c r="J15" s="14">
        <v>29495</v>
      </c>
      <c r="K15" s="14">
        <v>35825</v>
      </c>
      <c r="L15" s="14">
        <v>36770</v>
      </c>
      <c r="M15" s="15">
        <v>34228</v>
      </c>
      <c r="O15" s="7"/>
      <c r="P15" s="8"/>
      <c r="Q15" s="8"/>
      <c r="R15" s="8"/>
      <c r="S15" s="9"/>
    </row>
    <row r="16" spans="1:19" x14ac:dyDescent="0.25">
      <c r="A16" s="2" t="s">
        <v>13</v>
      </c>
      <c r="B16" s="13">
        <v>373</v>
      </c>
      <c r="C16" s="14">
        <v>374</v>
      </c>
      <c r="D16" s="14">
        <v>368</v>
      </c>
      <c r="E16" s="14">
        <v>416</v>
      </c>
      <c r="F16" s="14">
        <v>1085</v>
      </c>
      <c r="G16" s="14">
        <v>8372</v>
      </c>
      <c r="H16" s="14">
        <v>19960</v>
      </c>
      <c r="I16" s="14">
        <v>27818</v>
      </c>
      <c r="J16" s="14">
        <v>27884</v>
      </c>
      <c r="K16" s="14">
        <v>35830</v>
      </c>
      <c r="L16" s="14">
        <v>27507</v>
      </c>
      <c r="M16" s="15">
        <v>38124</v>
      </c>
    </row>
    <row r="17" spans="1:13" x14ac:dyDescent="0.25">
      <c r="A17" s="2" t="s">
        <v>14</v>
      </c>
      <c r="B17" s="13">
        <v>362</v>
      </c>
      <c r="C17" s="14">
        <v>352</v>
      </c>
      <c r="D17" s="14">
        <v>351</v>
      </c>
      <c r="E17" s="14">
        <v>451</v>
      </c>
      <c r="F17" s="14">
        <v>985</v>
      </c>
      <c r="G17" s="14">
        <v>7556</v>
      </c>
      <c r="H17" s="14">
        <v>19461</v>
      </c>
      <c r="I17" s="14">
        <v>27698</v>
      </c>
      <c r="J17" s="14">
        <v>30502</v>
      </c>
      <c r="K17" s="14">
        <v>32659</v>
      </c>
      <c r="L17" s="14">
        <v>36040</v>
      </c>
      <c r="M17" s="15">
        <v>32888</v>
      </c>
    </row>
    <row r="18" spans="1:13" x14ac:dyDescent="0.25">
      <c r="A18" s="2" t="s">
        <v>15</v>
      </c>
      <c r="B18" s="13">
        <v>424</v>
      </c>
      <c r="C18" s="14">
        <v>401</v>
      </c>
      <c r="D18" s="14">
        <v>405</v>
      </c>
      <c r="E18" s="14">
        <v>734</v>
      </c>
      <c r="F18" s="14">
        <v>2455</v>
      </c>
      <c r="G18" s="14">
        <v>9039</v>
      </c>
      <c r="H18" s="14">
        <v>14955</v>
      </c>
      <c r="I18" s="14">
        <v>17158</v>
      </c>
      <c r="J18" s="14">
        <v>17646</v>
      </c>
      <c r="K18" s="14">
        <v>20076</v>
      </c>
      <c r="L18" s="14">
        <v>20008</v>
      </c>
      <c r="M18" s="15">
        <v>7381</v>
      </c>
    </row>
    <row r="19" spans="1:13" x14ac:dyDescent="0.25">
      <c r="A19" s="2" t="s">
        <v>16</v>
      </c>
      <c r="B19" s="13">
        <v>399</v>
      </c>
      <c r="C19" s="14">
        <v>471</v>
      </c>
      <c r="D19" s="14">
        <v>398</v>
      </c>
      <c r="E19" s="14">
        <v>874</v>
      </c>
      <c r="F19" s="14">
        <v>2890</v>
      </c>
      <c r="G19" s="14">
        <v>8897</v>
      </c>
      <c r="H19" s="14">
        <v>13397</v>
      </c>
      <c r="I19" s="14">
        <v>15826</v>
      </c>
      <c r="J19" s="14">
        <v>17003</v>
      </c>
      <c r="K19" s="14">
        <v>20014</v>
      </c>
      <c r="L19" s="14">
        <v>18765</v>
      </c>
      <c r="M19" s="15">
        <v>7915</v>
      </c>
    </row>
    <row r="20" spans="1:13" x14ac:dyDescent="0.25">
      <c r="A20" s="2" t="s">
        <v>17</v>
      </c>
      <c r="B20" s="13">
        <v>369</v>
      </c>
      <c r="C20" s="14">
        <v>353</v>
      </c>
      <c r="D20" s="14">
        <v>393</v>
      </c>
      <c r="E20" s="14">
        <v>652</v>
      </c>
      <c r="F20" s="14">
        <v>2502</v>
      </c>
      <c r="G20" s="14">
        <v>8380</v>
      </c>
      <c r="H20" s="14">
        <v>13323</v>
      </c>
      <c r="I20" s="14">
        <v>16471</v>
      </c>
      <c r="J20" s="14">
        <v>15809</v>
      </c>
      <c r="K20" s="14">
        <v>17535</v>
      </c>
      <c r="L20" s="14">
        <v>18368</v>
      </c>
      <c r="M20" s="15">
        <v>8179</v>
      </c>
    </row>
    <row r="21" spans="1:13" x14ac:dyDescent="0.25">
      <c r="A21" s="2" t="s">
        <v>18</v>
      </c>
      <c r="B21" s="16">
        <v>404</v>
      </c>
      <c r="C21" s="17">
        <v>399</v>
      </c>
      <c r="D21" s="17">
        <v>492</v>
      </c>
      <c r="E21" s="17">
        <v>722</v>
      </c>
      <c r="F21" s="17">
        <v>2928</v>
      </c>
      <c r="G21" s="17">
        <v>9123</v>
      </c>
      <c r="H21" s="17">
        <v>12105</v>
      </c>
      <c r="I21" s="17">
        <v>14237</v>
      </c>
      <c r="J21" s="17">
        <v>19666</v>
      </c>
      <c r="K21" s="17">
        <v>20331</v>
      </c>
      <c r="L21" s="17">
        <v>20152</v>
      </c>
      <c r="M21" s="18">
        <v>8004</v>
      </c>
    </row>
    <row r="23" spans="1:13" x14ac:dyDescent="0.25">
      <c r="B23" t="s">
        <v>24</v>
      </c>
    </row>
    <row r="24" spans="1:13" x14ac:dyDescent="0.25">
      <c r="B24" s="2">
        <v>1</v>
      </c>
      <c r="C24" s="2">
        <v>2</v>
      </c>
      <c r="D24" s="2">
        <v>3</v>
      </c>
      <c r="E24" s="2">
        <v>4</v>
      </c>
      <c r="F24" s="2">
        <v>5</v>
      </c>
      <c r="G24" s="2">
        <v>6</v>
      </c>
      <c r="H24" s="2">
        <v>7</v>
      </c>
      <c r="I24" s="2">
        <v>8</v>
      </c>
      <c r="J24" s="2">
        <v>9</v>
      </c>
      <c r="K24" s="2">
        <v>10</v>
      </c>
      <c r="L24" s="2">
        <v>11</v>
      </c>
      <c r="M24" s="2">
        <v>12</v>
      </c>
    </row>
    <row r="25" spans="1:13" x14ac:dyDescent="0.25">
      <c r="A25" s="2" t="s">
        <v>11</v>
      </c>
      <c r="B25" s="10">
        <v>362</v>
      </c>
      <c r="C25" s="11">
        <v>358</v>
      </c>
      <c r="D25" s="11">
        <v>393</v>
      </c>
      <c r="E25" s="11">
        <v>431</v>
      </c>
      <c r="F25" s="11">
        <v>1145</v>
      </c>
      <c r="G25" s="11">
        <v>7685</v>
      </c>
      <c r="H25" s="11">
        <v>19423</v>
      </c>
      <c r="I25" s="11">
        <v>27037</v>
      </c>
      <c r="J25" s="11">
        <v>29682</v>
      </c>
      <c r="K25" s="11">
        <v>34471</v>
      </c>
      <c r="L25" s="11">
        <v>34021</v>
      </c>
      <c r="M25" s="12">
        <v>35112</v>
      </c>
    </row>
    <row r="26" spans="1:13" x14ac:dyDescent="0.25">
      <c r="A26" s="2" t="s">
        <v>12</v>
      </c>
      <c r="B26" s="13">
        <v>362</v>
      </c>
      <c r="C26" s="14">
        <v>358</v>
      </c>
      <c r="D26" s="14">
        <v>393</v>
      </c>
      <c r="E26" s="14">
        <v>431</v>
      </c>
      <c r="F26" s="14">
        <v>1145</v>
      </c>
      <c r="G26" s="14">
        <v>7685</v>
      </c>
      <c r="H26" s="14">
        <v>19423</v>
      </c>
      <c r="I26" s="14">
        <v>27037</v>
      </c>
      <c r="J26" s="14">
        <v>29682</v>
      </c>
      <c r="K26" s="14">
        <v>34471</v>
      </c>
      <c r="L26" s="14">
        <v>34021</v>
      </c>
      <c r="M26" s="15">
        <v>35112</v>
      </c>
    </row>
    <row r="27" spans="1:13" x14ac:dyDescent="0.25">
      <c r="A27" s="2" t="s">
        <v>13</v>
      </c>
      <c r="B27" s="13">
        <v>362</v>
      </c>
      <c r="C27" s="14">
        <v>358</v>
      </c>
      <c r="D27" s="14">
        <v>393</v>
      </c>
      <c r="E27" s="14">
        <v>431</v>
      </c>
      <c r="F27" s="14">
        <v>1145</v>
      </c>
      <c r="G27" s="14">
        <v>7685</v>
      </c>
      <c r="H27" s="14">
        <v>19423</v>
      </c>
      <c r="I27" s="14">
        <v>27037</v>
      </c>
      <c r="J27" s="14">
        <v>29682</v>
      </c>
      <c r="K27" s="14">
        <v>34471</v>
      </c>
      <c r="L27" s="14">
        <v>34021</v>
      </c>
      <c r="M27" s="15">
        <v>35112</v>
      </c>
    </row>
    <row r="28" spans="1:13" x14ac:dyDescent="0.25">
      <c r="A28" s="2" t="s">
        <v>14</v>
      </c>
      <c r="B28" s="13">
        <v>362</v>
      </c>
      <c r="C28" s="14">
        <v>358</v>
      </c>
      <c r="D28" s="14">
        <v>393</v>
      </c>
      <c r="E28" s="14">
        <v>431</v>
      </c>
      <c r="F28" s="14">
        <v>1145</v>
      </c>
      <c r="G28" s="14">
        <v>7685</v>
      </c>
      <c r="H28" s="14">
        <v>19423</v>
      </c>
      <c r="I28" s="14">
        <v>27037</v>
      </c>
      <c r="J28" s="14">
        <v>29682</v>
      </c>
      <c r="K28" s="14">
        <v>34471</v>
      </c>
      <c r="L28" s="14">
        <v>34021</v>
      </c>
      <c r="M28" s="15">
        <v>35112</v>
      </c>
    </row>
    <row r="29" spans="1:13" x14ac:dyDescent="0.25">
      <c r="A29" s="2" t="s">
        <v>15</v>
      </c>
      <c r="B29" s="13">
        <v>399</v>
      </c>
      <c r="C29" s="14">
        <v>406</v>
      </c>
      <c r="D29" s="14">
        <v>422</v>
      </c>
      <c r="E29" s="14">
        <v>746</v>
      </c>
      <c r="F29" s="14">
        <v>2694</v>
      </c>
      <c r="G29" s="14">
        <v>8860</v>
      </c>
      <c r="H29" s="14">
        <v>13445</v>
      </c>
      <c r="I29" s="14">
        <v>15923</v>
      </c>
      <c r="J29" s="14">
        <v>17531</v>
      </c>
      <c r="K29" s="14">
        <v>19489</v>
      </c>
      <c r="L29" s="14">
        <v>19323</v>
      </c>
      <c r="M29" s="15">
        <v>7870</v>
      </c>
    </row>
    <row r="30" spans="1:13" x14ac:dyDescent="0.25">
      <c r="A30" s="2" t="s">
        <v>16</v>
      </c>
      <c r="B30" s="13">
        <v>399</v>
      </c>
      <c r="C30" s="14">
        <v>406</v>
      </c>
      <c r="D30" s="14">
        <v>422</v>
      </c>
      <c r="E30" s="14">
        <v>746</v>
      </c>
      <c r="F30" s="14">
        <v>2694</v>
      </c>
      <c r="G30" s="14">
        <v>8860</v>
      </c>
      <c r="H30" s="14">
        <v>13445</v>
      </c>
      <c r="I30" s="14">
        <v>15923</v>
      </c>
      <c r="J30" s="14">
        <v>17531</v>
      </c>
      <c r="K30" s="14">
        <v>19489</v>
      </c>
      <c r="L30" s="14">
        <v>19323</v>
      </c>
      <c r="M30" s="15">
        <v>7870</v>
      </c>
    </row>
    <row r="31" spans="1:13" x14ac:dyDescent="0.25">
      <c r="A31" s="2" t="s">
        <v>17</v>
      </c>
      <c r="B31" s="13">
        <v>399</v>
      </c>
      <c r="C31" s="14">
        <v>406</v>
      </c>
      <c r="D31" s="14">
        <v>422</v>
      </c>
      <c r="E31" s="14">
        <v>746</v>
      </c>
      <c r="F31" s="14">
        <v>2694</v>
      </c>
      <c r="G31" s="14">
        <v>8860</v>
      </c>
      <c r="H31" s="14">
        <v>13445</v>
      </c>
      <c r="I31" s="14">
        <v>15923</v>
      </c>
      <c r="J31" s="14">
        <v>17531</v>
      </c>
      <c r="K31" s="14">
        <v>19489</v>
      </c>
      <c r="L31" s="14">
        <v>19323</v>
      </c>
      <c r="M31" s="15">
        <v>7870</v>
      </c>
    </row>
    <row r="32" spans="1:13" x14ac:dyDescent="0.25">
      <c r="A32" s="2" t="s">
        <v>18</v>
      </c>
      <c r="B32" s="16">
        <v>399</v>
      </c>
      <c r="C32" s="17">
        <v>406</v>
      </c>
      <c r="D32" s="17">
        <v>422</v>
      </c>
      <c r="E32" s="17">
        <v>746</v>
      </c>
      <c r="F32" s="17">
        <v>2694</v>
      </c>
      <c r="G32" s="17">
        <v>8860</v>
      </c>
      <c r="H32" s="17">
        <v>13445</v>
      </c>
      <c r="I32" s="17">
        <v>15923</v>
      </c>
      <c r="J32" s="17">
        <v>17531</v>
      </c>
      <c r="K32" s="17">
        <v>19489</v>
      </c>
      <c r="L32" s="17">
        <v>19323</v>
      </c>
      <c r="M32" s="18">
        <v>7870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2"/>
  <sheetViews>
    <sheetView workbookViewId="0">
      <selection activeCell="L11" sqref="L11"/>
    </sheetView>
  </sheetViews>
  <sheetFormatPr defaultRowHeight="15" x14ac:dyDescent="0.25"/>
  <sheetData>
    <row r="1" spans="2:25" ht="22.5" x14ac:dyDescent="0.25">
      <c r="B1" s="22" t="s">
        <v>25</v>
      </c>
      <c r="C1" s="23" t="s">
        <v>26</v>
      </c>
      <c r="D1" s="23" t="s">
        <v>27</v>
      </c>
      <c r="E1" s="23" t="s">
        <v>28</v>
      </c>
      <c r="F1" s="23" t="s">
        <v>29</v>
      </c>
      <c r="G1" s="23" t="s">
        <v>30</v>
      </c>
      <c r="H1" s="23" t="s">
        <v>31</v>
      </c>
      <c r="I1" s="23" t="s">
        <v>32</v>
      </c>
      <c r="J1" s="23" t="s">
        <v>33</v>
      </c>
      <c r="K1" s="23" t="s">
        <v>34</v>
      </c>
      <c r="L1" s="23" t="s">
        <v>35</v>
      </c>
      <c r="M1" s="23" t="s">
        <v>36</v>
      </c>
      <c r="N1" s="24" t="s">
        <v>37</v>
      </c>
      <c r="O1" s="24" t="s">
        <v>38</v>
      </c>
      <c r="P1" s="24" t="s">
        <v>39</v>
      </c>
      <c r="Q1" s="24" t="s">
        <v>40</v>
      </c>
      <c r="R1" s="24" t="s">
        <v>41</v>
      </c>
      <c r="S1" s="24" t="s">
        <v>42</v>
      </c>
      <c r="T1" s="24" t="s">
        <v>43</v>
      </c>
      <c r="U1" s="24" t="s">
        <v>44</v>
      </c>
      <c r="V1" s="24" t="s">
        <v>45</v>
      </c>
      <c r="W1" s="24" t="s">
        <v>46</v>
      </c>
      <c r="X1" s="24" t="s">
        <v>47</v>
      </c>
      <c r="Y1" s="24" t="s">
        <v>48</v>
      </c>
    </row>
    <row r="2" spans="2:25" x14ac:dyDescent="0.25">
      <c r="B2" s="25">
        <v>353</v>
      </c>
      <c r="C2" s="25">
        <v>364</v>
      </c>
      <c r="D2" s="25">
        <v>385</v>
      </c>
      <c r="E2" s="25">
        <v>481</v>
      </c>
      <c r="F2" s="25">
        <v>1221</v>
      </c>
      <c r="G2" s="25">
        <v>7469</v>
      </c>
      <c r="H2" s="25">
        <v>19227</v>
      </c>
      <c r="I2" s="25">
        <v>26236</v>
      </c>
      <c r="J2" s="25">
        <v>30848</v>
      </c>
      <c r="K2" s="25">
        <v>33571</v>
      </c>
      <c r="L2" s="25">
        <v>35768</v>
      </c>
      <c r="M2" s="25">
        <v>35209</v>
      </c>
      <c r="N2" s="25">
        <v>424</v>
      </c>
      <c r="O2" s="25">
        <v>401</v>
      </c>
      <c r="P2" s="25">
        <v>405</v>
      </c>
      <c r="Q2" s="25">
        <v>734</v>
      </c>
      <c r="R2" s="25">
        <v>2455</v>
      </c>
      <c r="S2" s="25">
        <v>9039</v>
      </c>
      <c r="T2" s="25">
        <v>14955</v>
      </c>
      <c r="U2" s="25">
        <v>17158</v>
      </c>
      <c r="V2" s="25">
        <v>17646</v>
      </c>
      <c r="W2" s="25">
        <v>20076</v>
      </c>
      <c r="X2" s="25">
        <v>20008</v>
      </c>
      <c r="Y2" s="25">
        <v>7381</v>
      </c>
    </row>
    <row r="3" spans="2:25" x14ac:dyDescent="0.25">
      <c r="B3" s="25">
        <v>360</v>
      </c>
      <c r="C3" s="25">
        <v>343</v>
      </c>
      <c r="D3" s="25">
        <v>468</v>
      </c>
      <c r="E3" s="25">
        <v>376</v>
      </c>
      <c r="F3" s="25">
        <v>1289</v>
      </c>
      <c r="G3" s="25">
        <v>7341</v>
      </c>
      <c r="H3" s="25">
        <v>19044</v>
      </c>
      <c r="I3" s="25">
        <v>26396</v>
      </c>
      <c r="J3" s="25">
        <v>29495</v>
      </c>
      <c r="K3" s="25">
        <v>35825</v>
      </c>
      <c r="L3" s="25">
        <v>36770</v>
      </c>
      <c r="M3" s="25">
        <v>34228</v>
      </c>
      <c r="N3" s="25">
        <v>399</v>
      </c>
      <c r="O3" s="25">
        <v>471</v>
      </c>
      <c r="P3" s="25">
        <v>398</v>
      </c>
      <c r="Q3" s="25">
        <v>874</v>
      </c>
      <c r="R3" s="25">
        <v>2890</v>
      </c>
      <c r="S3" s="25">
        <v>8897</v>
      </c>
      <c r="T3" s="25">
        <v>13397</v>
      </c>
      <c r="U3" s="25">
        <v>15826</v>
      </c>
      <c r="V3" s="25">
        <v>17003</v>
      </c>
      <c r="W3" s="25">
        <v>20014</v>
      </c>
      <c r="X3" s="25">
        <v>18765</v>
      </c>
      <c r="Y3" s="25">
        <v>7915</v>
      </c>
    </row>
    <row r="4" spans="2:25" x14ac:dyDescent="0.25">
      <c r="B4" s="25">
        <v>373</v>
      </c>
      <c r="C4" s="25">
        <v>374</v>
      </c>
      <c r="D4" s="25">
        <v>368</v>
      </c>
      <c r="E4" s="25">
        <v>416</v>
      </c>
      <c r="F4" s="25">
        <v>1085</v>
      </c>
      <c r="G4" s="25">
        <v>8372</v>
      </c>
      <c r="H4" s="25">
        <v>19960</v>
      </c>
      <c r="I4" s="25">
        <v>27818</v>
      </c>
      <c r="J4" s="25">
        <v>27884</v>
      </c>
      <c r="K4" s="25">
        <v>35830</v>
      </c>
      <c r="L4" s="32">
        <v>27507</v>
      </c>
      <c r="M4" s="25">
        <v>38124</v>
      </c>
      <c r="N4" s="25">
        <v>369</v>
      </c>
      <c r="O4" s="25">
        <v>353</v>
      </c>
      <c r="P4" s="25">
        <v>393</v>
      </c>
      <c r="Q4" s="25">
        <v>652</v>
      </c>
      <c r="R4" s="25">
        <v>2502</v>
      </c>
      <c r="S4" s="25">
        <v>8380</v>
      </c>
      <c r="T4" s="25">
        <v>13323</v>
      </c>
      <c r="U4" s="25">
        <v>16471</v>
      </c>
      <c r="V4" s="25">
        <v>15809</v>
      </c>
      <c r="W4" s="25">
        <v>17535</v>
      </c>
      <c r="X4" s="25">
        <v>18368</v>
      </c>
      <c r="Y4" s="25">
        <v>8179</v>
      </c>
    </row>
    <row r="5" spans="2:25" x14ac:dyDescent="0.25">
      <c r="B5" s="25">
        <v>362</v>
      </c>
      <c r="C5" s="25">
        <v>352</v>
      </c>
      <c r="D5" s="25">
        <v>351</v>
      </c>
      <c r="E5" s="25">
        <v>451</v>
      </c>
      <c r="F5" s="25">
        <v>985</v>
      </c>
      <c r="G5" s="25">
        <v>7556</v>
      </c>
      <c r="H5" s="25">
        <v>19461</v>
      </c>
      <c r="I5" s="25">
        <v>27698</v>
      </c>
      <c r="J5" s="25">
        <v>30502</v>
      </c>
      <c r="K5" s="25">
        <v>32659</v>
      </c>
      <c r="L5" s="25">
        <v>36040</v>
      </c>
      <c r="M5" s="25">
        <v>32888</v>
      </c>
      <c r="N5" s="25">
        <v>404</v>
      </c>
      <c r="O5" s="25">
        <v>399</v>
      </c>
      <c r="P5" s="25">
        <v>492</v>
      </c>
      <c r="Q5" s="25">
        <v>722</v>
      </c>
      <c r="R5" s="25">
        <v>2928</v>
      </c>
      <c r="S5" s="25">
        <v>9123</v>
      </c>
      <c r="T5" s="25">
        <v>12105</v>
      </c>
      <c r="U5" s="25">
        <v>14237</v>
      </c>
      <c r="V5" s="25">
        <v>19666</v>
      </c>
      <c r="W5" s="25">
        <v>20331</v>
      </c>
      <c r="X5" s="25">
        <v>20152</v>
      </c>
      <c r="Y5" s="25">
        <v>8004</v>
      </c>
    </row>
    <row r="7" spans="2:25" x14ac:dyDescent="0.25">
      <c r="B7">
        <f>AVERAGE(B2:B5)</f>
        <v>362</v>
      </c>
    </row>
    <row r="9" spans="2:25" x14ac:dyDescent="0.25">
      <c r="B9">
        <f>B2/$B$7</f>
        <v>0.97513812154696133</v>
      </c>
      <c r="C9">
        <f t="shared" ref="C9:Y12" si="0">C2/$B$7</f>
        <v>1.0055248618784531</v>
      </c>
      <c r="D9">
        <f t="shared" si="0"/>
        <v>1.0635359116022098</v>
      </c>
      <c r="E9">
        <f t="shared" si="0"/>
        <v>1.3287292817679559</v>
      </c>
      <c r="F9">
        <f t="shared" si="0"/>
        <v>3.3729281767955803</v>
      </c>
      <c r="G9">
        <f t="shared" si="0"/>
        <v>20.632596685082873</v>
      </c>
      <c r="H9">
        <f t="shared" si="0"/>
        <v>53.113259668508285</v>
      </c>
      <c r="I9">
        <f t="shared" si="0"/>
        <v>72.475138121546962</v>
      </c>
      <c r="J9">
        <f t="shared" si="0"/>
        <v>85.215469613259671</v>
      </c>
      <c r="K9">
        <f t="shared" si="0"/>
        <v>92.737569060773481</v>
      </c>
      <c r="L9">
        <f t="shared" si="0"/>
        <v>98.806629834254139</v>
      </c>
      <c r="M9">
        <f t="shared" si="0"/>
        <v>97.262430939226519</v>
      </c>
      <c r="N9">
        <f t="shared" si="0"/>
        <v>1.1712707182320441</v>
      </c>
      <c r="O9">
        <f t="shared" si="0"/>
        <v>1.1077348066298343</v>
      </c>
      <c r="P9">
        <f t="shared" si="0"/>
        <v>1.1187845303867403</v>
      </c>
      <c r="Q9">
        <f t="shared" si="0"/>
        <v>2.027624309392265</v>
      </c>
      <c r="R9">
        <f t="shared" si="0"/>
        <v>6.7817679558011053</v>
      </c>
      <c r="S9">
        <f t="shared" si="0"/>
        <v>24.96961325966851</v>
      </c>
      <c r="T9">
        <f t="shared" si="0"/>
        <v>41.312154696132595</v>
      </c>
      <c r="U9">
        <f t="shared" si="0"/>
        <v>47.39779005524862</v>
      </c>
      <c r="V9">
        <f t="shared" si="0"/>
        <v>48.745856353591158</v>
      </c>
      <c r="W9">
        <f t="shared" si="0"/>
        <v>55.458563535911601</v>
      </c>
      <c r="X9">
        <f t="shared" si="0"/>
        <v>55.270718232044196</v>
      </c>
      <c r="Y9">
        <f t="shared" si="0"/>
        <v>20.38950276243094</v>
      </c>
    </row>
    <row r="10" spans="2:25" x14ac:dyDescent="0.25">
      <c r="B10">
        <f>B3/$B$7</f>
        <v>0.99447513812154698</v>
      </c>
      <c r="C10">
        <f t="shared" ref="C10:Q10" si="1">C3/$B$7</f>
        <v>0.9475138121546961</v>
      </c>
      <c r="D10">
        <f t="shared" si="1"/>
        <v>1.2928176795580111</v>
      </c>
      <c r="E10">
        <f t="shared" si="1"/>
        <v>1.0386740331491713</v>
      </c>
      <c r="F10">
        <f t="shared" si="1"/>
        <v>3.5607734806629834</v>
      </c>
      <c r="G10">
        <f t="shared" si="1"/>
        <v>20.27900552486188</v>
      </c>
      <c r="H10">
        <f t="shared" si="1"/>
        <v>52.607734806629836</v>
      </c>
      <c r="I10">
        <f t="shared" si="1"/>
        <v>72.917127071823202</v>
      </c>
      <c r="J10">
        <f t="shared" si="1"/>
        <v>81.47790055248619</v>
      </c>
      <c r="K10">
        <f t="shared" si="1"/>
        <v>98.96408839779005</v>
      </c>
      <c r="L10">
        <f t="shared" si="1"/>
        <v>101.57458563535911</v>
      </c>
      <c r="M10">
        <f t="shared" si="1"/>
        <v>94.552486187845304</v>
      </c>
      <c r="N10">
        <f t="shared" si="1"/>
        <v>1.1022099447513811</v>
      </c>
      <c r="O10">
        <f t="shared" si="1"/>
        <v>1.3011049723756907</v>
      </c>
      <c r="P10">
        <f t="shared" si="1"/>
        <v>1.0994475138121547</v>
      </c>
      <c r="Q10">
        <f t="shared" si="1"/>
        <v>2.4143646408839778</v>
      </c>
      <c r="R10">
        <f t="shared" si="0"/>
        <v>7.9834254143646408</v>
      </c>
      <c r="S10">
        <f t="shared" si="0"/>
        <v>24.577348066298342</v>
      </c>
      <c r="T10">
        <f t="shared" si="0"/>
        <v>37.008287292817677</v>
      </c>
      <c r="U10">
        <f t="shared" si="0"/>
        <v>43.718232044198892</v>
      </c>
      <c r="V10">
        <f t="shared" si="0"/>
        <v>46.969613259668506</v>
      </c>
      <c r="W10">
        <f t="shared" si="0"/>
        <v>55.287292817679557</v>
      </c>
      <c r="X10">
        <f t="shared" si="0"/>
        <v>51.837016574585633</v>
      </c>
      <c r="Y10">
        <f t="shared" si="0"/>
        <v>21.864640883977902</v>
      </c>
    </row>
    <row r="11" spans="2:25" x14ac:dyDescent="0.25">
      <c r="B11">
        <f>B4/$B$7</f>
        <v>1.0303867403314917</v>
      </c>
      <c r="C11">
        <f t="shared" si="0"/>
        <v>1.0331491712707181</v>
      </c>
      <c r="D11">
        <f t="shared" si="0"/>
        <v>1.0165745856353592</v>
      </c>
      <c r="E11">
        <f t="shared" si="0"/>
        <v>1.149171270718232</v>
      </c>
      <c r="F11">
        <f t="shared" si="0"/>
        <v>2.9972375690607733</v>
      </c>
      <c r="G11">
        <f t="shared" si="0"/>
        <v>23.127071823204421</v>
      </c>
      <c r="H11">
        <f t="shared" si="0"/>
        <v>55.138121546961329</v>
      </c>
      <c r="I11">
        <f t="shared" si="0"/>
        <v>76.845303867403317</v>
      </c>
      <c r="J11">
        <f t="shared" si="0"/>
        <v>77.027624309392266</v>
      </c>
      <c r="K11">
        <f t="shared" si="0"/>
        <v>98.97790055248619</v>
      </c>
      <c r="M11">
        <f t="shared" si="0"/>
        <v>105.31491712707182</v>
      </c>
      <c r="N11">
        <f t="shared" si="0"/>
        <v>1.0193370165745856</v>
      </c>
      <c r="O11">
        <f t="shared" si="0"/>
        <v>0.97513812154696133</v>
      </c>
      <c r="P11">
        <f t="shared" si="0"/>
        <v>1.0856353591160222</v>
      </c>
      <c r="Q11">
        <f t="shared" si="0"/>
        <v>1.8011049723756907</v>
      </c>
      <c r="R11">
        <f t="shared" si="0"/>
        <v>6.9116022099447516</v>
      </c>
      <c r="S11">
        <f t="shared" si="0"/>
        <v>23.149171270718231</v>
      </c>
      <c r="T11">
        <f t="shared" si="0"/>
        <v>36.803867403314918</v>
      </c>
      <c r="U11">
        <f t="shared" si="0"/>
        <v>45.5</v>
      </c>
      <c r="V11">
        <f t="shared" si="0"/>
        <v>43.671270718232044</v>
      </c>
      <c r="W11">
        <f t="shared" si="0"/>
        <v>48.439226519337019</v>
      </c>
      <c r="X11">
        <f t="shared" si="0"/>
        <v>50.740331491712709</v>
      </c>
      <c r="Y11">
        <f t="shared" si="0"/>
        <v>22.593922651933703</v>
      </c>
    </row>
    <row r="12" spans="2:25" x14ac:dyDescent="0.25">
      <c r="B12">
        <f>B5/$B$7</f>
        <v>1</v>
      </c>
      <c r="C12">
        <f t="shared" si="0"/>
        <v>0.97237569060773477</v>
      </c>
      <c r="D12">
        <f t="shared" si="0"/>
        <v>0.96961325966850831</v>
      </c>
      <c r="E12">
        <f t="shared" si="0"/>
        <v>1.2458563535911602</v>
      </c>
      <c r="F12">
        <f t="shared" si="0"/>
        <v>2.7209944751381214</v>
      </c>
      <c r="G12">
        <f t="shared" si="0"/>
        <v>20.872928176795579</v>
      </c>
      <c r="H12">
        <f t="shared" si="0"/>
        <v>53.759668508287291</v>
      </c>
      <c r="I12">
        <f t="shared" si="0"/>
        <v>76.513812154696126</v>
      </c>
      <c r="J12">
        <f t="shared" si="0"/>
        <v>84.259668508287291</v>
      </c>
      <c r="K12">
        <f t="shared" si="0"/>
        <v>90.218232044198899</v>
      </c>
      <c r="L12">
        <f t="shared" si="0"/>
        <v>99.55801104972376</v>
      </c>
      <c r="M12">
        <f t="shared" si="0"/>
        <v>90.850828729281773</v>
      </c>
      <c r="N12">
        <f t="shared" si="0"/>
        <v>1.1160220994475138</v>
      </c>
      <c r="O12">
        <f t="shared" si="0"/>
        <v>1.1022099447513811</v>
      </c>
      <c r="P12">
        <f t="shared" si="0"/>
        <v>1.3591160220994476</v>
      </c>
      <c r="Q12">
        <f t="shared" si="0"/>
        <v>1.9944751381215469</v>
      </c>
      <c r="R12">
        <f t="shared" si="0"/>
        <v>8.0883977900552484</v>
      </c>
      <c r="S12">
        <f t="shared" si="0"/>
        <v>25.201657458563535</v>
      </c>
      <c r="T12">
        <f t="shared" si="0"/>
        <v>33.439226519337019</v>
      </c>
      <c r="U12">
        <f t="shared" si="0"/>
        <v>39.328729281767956</v>
      </c>
      <c r="V12">
        <f t="shared" si="0"/>
        <v>54.325966850828728</v>
      </c>
      <c r="W12">
        <f t="shared" si="0"/>
        <v>56.162983425414367</v>
      </c>
      <c r="X12">
        <f t="shared" si="0"/>
        <v>55.668508287292816</v>
      </c>
      <c r="Y12">
        <f t="shared" si="0"/>
        <v>22.11049723756906</v>
      </c>
    </row>
    <row r="14" spans="2:25" x14ac:dyDescent="0.25">
      <c r="B14">
        <f>AVERAGE(B9:B12)</f>
        <v>1</v>
      </c>
      <c r="C14">
        <f t="shared" ref="C14:Y14" si="2">AVERAGE(C9:C12)</f>
        <v>0.98964088397790051</v>
      </c>
      <c r="D14">
        <f t="shared" si="2"/>
        <v>1.0856353591160222</v>
      </c>
      <c r="E14">
        <f t="shared" si="2"/>
        <v>1.1906077348066297</v>
      </c>
      <c r="F14">
        <f t="shared" si="2"/>
        <v>3.1629834254143647</v>
      </c>
      <c r="G14">
        <f t="shared" si="2"/>
        <v>21.22790055248619</v>
      </c>
      <c r="H14">
        <f t="shared" si="2"/>
        <v>53.654696132596683</v>
      </c>
      <c r="I14">
        <f t="shared" si="2"/>
        <v>74.687845303867405</v>
      </c>
      <c r="J14">
        <f t="shared" si="2"/>
        <v>81.995165745856355</v>
      </c>
      <c r="K14">
        <f t="shared" si="2"/>
        <v>95.224447513812152</v>
      </c>
      <c r="L14">
        <f t="shared" si="2"/>
        <v>99.979742173112342</v>
      </c>
      <c r="M14">
        <f t="shared" si="2"/>
        <v>96.995165745856355</v>
      </c>
      <c r="N14">
        <f t="shared" si="2"/>
        <v>1.1022099447513813</v>
      </c>
      <c r="O14">
        <f t="shared" si="2"/>
        <v>1.1215469613259668</v>
      </c>
      <c r="P14">
        <f t="shared" si="2"/>
        <v>1.1657458563535912</v>
      </c>
      <c r="Q14">
        <f t="shared" si="2"/>
        <v>2.0593922651933703</v>
      </c>
      <c r="R14">
        <f t="shared" si="2"/>
        <v>7.4412983425414367</v>
      </c>
      <c r="S14">
        <f t="shared" si="2"/>
        <v>24.474447513812152</v>
      </c>
      <c r="T14">
        <f t="shared" si="2"/>
        <v>37.14088397790055</v>
      </c>
      <c r="U14">
        <f t="shared" si="2"/>
        <v>43.986187845303867</v>
      </c>
      <c r="V14">
        <f t="shared" si="2"/>
        <v>48.428176795580114</v>
      </c>
      <c r="W14">
        <f t="shared" si="2"/>
        <v>53.837016574585633</v>
      </c>
      <c r="X14">
        <f t="shared" si="2"/>
        <v>53.379143646408835</v>
      </c>
      <c r="Y14">
        <f t="shared" si="2"/>
        <v>21.739640883977902</v>
      </c>
    </row>
    <row r="15" spans="2:25" x14ac:dyDescent="0.25">
      <c r="B15">
        <f>STDEV(B9:B12)/SQRT(4)</f>
        <v>1.1445490694895069E-2</v>
      </c>
      <c r="C15">
        <f t="shared" ref="C15:Y15" si="3">STDEV(C9:C12)/SQRT(4)</f>
        <v>1.8748441934389817E-2</v>
      </c>
      <c r="D15">
        <f t="shared" si="3"/>
        <v>7.1672529301735982E-2</v>
      </c>
      <c r="E15">
        <f t="shared" si="3"/>
        <v>6.2537190180507046E-2</v>
      </c>
      <c r="F15">
        <f t="shared" si="3"/>
        <v>0.18822407916981515</v>
      </c>
      <c r="G15">
        <f t="shared" si="3"/>
        <v>0.64469924325355144</v>
      </c>
      <c r="H15">
        <f t="shared" si="3"/>
        <v>0.54778733878180774</v>
      </c>
      <c r="I15">
        <f t="shared" si="3"/>
        <v>1.1554327661705381</v>
      </c>
      <c r="J15">
        <f t="shared" si="3"/>
        <v>1.8358095617177108</v>
      </c>
      <c r="K15">
        <f t="shared" si="3"/>
        <v>2.2233623453198352</v>
      </c>
      <c r="L15">
        <f>STDEV(L9:L12)/SQRT(3)</f>
        <v>0.82639532197441989</v>
      </c>
      <c r="M15">
        <f t="shared" si="3"/>
        <v>3.0687844298842171</v>
      </c>
      <c r="N15">
        <f t="shared" si="3"/>
        <v>3.1395445895455454E-2</v>
      </c>
      <c r="O15">
        <f t="shared" si="3"/>
        <v>6.7231765511130415E-2</v>
      </c>
      <c r="P15">
        <f t="shared" si="3"/>
        <v>6.4814188987016963E-2</v>
      </c>
      <c r="Q15">
        <f t="shared" si="3"/>
        <v>0.12843323477510141</v>
      </c>
      <c r="R15">
        <f t="shared" si="3"/>
        <v>0.34498765447694141</v>
      </c>
      <c r="S15">
        <f t="shared" si="3"/>
        <v>0.46016021338821878</v>
      </c>
      <c r="T15">
        <f t="shared" si="3"/>
        <v>1.6133022396562766</v>
      </c>
      <c r="U15">
        <f t="shared" si="3"/>
        <v>1.724683001332068</v>
      </c>
      <c r="V15">
        <f t="shared" si="3"/>
        <v>2.22935735983806</v>
      </c>
      <c r="W15">
        <f t="shared" si="3"/>
        <v>1.8092119601445973</v>
      </c>
      <c r="X15">
        <f t="shared" si="3"/>
        <v>1.2302008767329236</v>
      </c>
      <c r="Y15">
        <f t="shared" si="3"/>
        <v>0.47485346172222592</v>
      </c>
    </row>
    <row r="17" spans="1:3" x14ac:dyDescent="0.25">
      <c r="A17" t="s">
        <v>66</v>
      </c>
    </row>
    <row r="18" spans="1:3" x14ac:dyDescent="0.25">
      <c r="A18" s="26" t="s">
        <v>25</v>
      </c>
      <c r="B18" s="31">
        <v>1</v>
      </c>
      <c r="C18" s="31">
        <v>1.1445490694895069E-2</v>
      </c>
    </row>
    <row r="19" spans="1:3" x14ac:dyDescent="0.25">
      <c r="A19" s="27" t="s">
        <v>49</v>
      </c>
      <c r="B19" s="31">
        <v>0.98964088397790051</v>
      </c>
      <c r="C19" s="31">
        <v>1.8748441934389817E-2</v>
      </c>
    </row>
    <row r="20" spans="1:3" x14ac:dyDescent="0.25">
      <c r="A20" s="27" t="s">
        <v>50</v>
      </c>
      <c r="B20" s="31">
        <v>1.0856353591160222</v>
      </c>
      <c r="C20" s="31">
        <v>7.1672529301735982E-2</v>
      </c>
    </row>
    <row r="21" spans="1:3" x14ac:dyDescent="0.25">
      <c r="A21" s="27" t="s">
        <v>51</v>
      </c>
      <c r="B21" s="31">
        <v>1.1906077348066297</v>
      </c>
      <c r="C21" s="31">
        <v>6.2537190180507046E-2</v>
      </c>
    </row>
    <row r="22" spans="1:3" x14ac:dyDescent="0.25">
      <c r="A22" s="27" t="s">
        <v>52</v>
      </c>
      <c r="B22" s="31">
        <v>3.1629834254143647</v>
      </c>
      <c r="C22" s="31">
        <v>0.18822407916981515</v>
      </c>
    </row>
    <row r="23" spans="1:3" x14ac:dyDescent="0.25">
      <c r="A23" s="27" t="s">
        <v>53</v>
      </c>
      <c r="B23" s="31">
        <v>21.22790055248619</v>
      </c>
      <c r="C23" s="31">
        <v>0.64469924325355144</v>
      </c>
    </row>
    <row r="24" spans="1:3" x14ac:dyDescent="0.25">
      <c r="A24" s="27" t="s">
        <v>54</v>
      </c>
      <c r="B24" s="31">
        <v>53.654696132596683</v>
      </c>
      <c r="C24" s="31">
        <v>0.54778733878180774</v>
      </c>
    </row>
    <row r="25" spans="1:3" x14ac:dyDescent="0.25">
      <c r="A25" s="27" t="s">
        <v>55</v>
      </c>
      <c r="B25" s="31">
        <v>74.687845303867405</v>
      </c>
      <c r="C25" s="31">
        <v>1.1554327661705381</v>
      </c>
    </row>
    <row r="26" spans="1:3" x14ac:dyDescent="0.25">
      <c r="A26" s="27" t="s">
        <v>56</v>
      </c>
      <c r="B26" s="31">
        <v>81.995165745856355</v>
      </c>
      <c r="C26" s="31">
        <v>1.8358095617177108</v>
      </c>
    </row>
    <row r="27" spans="1:3" x14ac:dyDescent="0.25">
      <c r="A27" s="27" t="s">
        <v>57</v>
      </c>
      <c r="B27" s="31">
        <v>95.224447513812152</v>
      </c>
      <c r="C27" s="31">
        <v>2.2233623453198352</v>
      </c>
    </row>
    <row r="28" spans="1:3" x14ac:dyDescent="0.25">
      <c r="A28" s="27" t="s">
        <v>58</v>
      </c>
      <c r="B28" s="31">
        <v>99.979742173112342</v>
      </c>
      <c r="C28" s="31">
        <v>0.82639532197441989</v>
      </c>
    </row>
    <row r="29" spans="1:3" x14ac:dyDescent="0.25">
      <c r="A29" s="27" t="s">
        <v>59</v>
      </c>
      <c r="B29" s="31">
        <v>96.995165745856355</v>
      </c>
      <c r="C29" s="31">
        <v>3.0687844298842171</v>
      </c>
    </row>
    <row r="30" spans="1:3" x14ac:dyDescent="0.25">
      <c r="A30" s="28"/>
      <c r="B30" s="31"/>
      <c r="C30" s="31"/>
    </row>
    <row r="31" spans="1:3" x14ac:dyDescent="0.25">
      <c r="A31" s="29" t="s">
        <v>54</v>
      </c>
      <c r="B31" s="31">
        <v>1.1022099447513813</v>
      </c>
      <c r="C31" s="31">
        <v>3.1395445895455454E-2</v>
      </c>
    </row>
    <row r="32" spans="1:3" x14ac:dyDescent="0.25">
      <c r="A32" s="29" t="s">
        <v>55</v>
      </c>
      <c r="B32" s="31">
        <v>1.1215469613259668</v>
      </c>
      <c r="C32" s="31">
        <v>6.7231765511130415E-2</v>
      </c>
    </row>
    <row r="33" spans="1:3" x14ac:dyDescent="0.25">
      <c r="A33" s="29" t="s">
        <v>56</v>
      </c>
      <c r="B33" s="31">
        <v>1.1657458563535912</v>
      </c>
      <c r="C33" s="31">
        <v>6.4814188987016963E-2</v>
      </c>
    </row>
    <row r="34" spans="1:3" x14ac:dyDescent="0.25">
      <c r="A34" s="29" t="s">
        <v>57</v>
      </c>
      <c r="B34" s="31">
        <v>2.0593922651933703</v>
      </c>
      <c r="C34" s="31">
        <v>0.12843323477510141</v>
      </c>
    </row>
    <row r="35" spans="1:3" x14ac:dyDescent="0.25">
      <c r="A35" s="29" t="s">
        <v>58</v>
      </c>
      <c r="B35" s="31">
        <v>7.4412983425414367</v>
      </c>
      <c r="C35" s="31">
        <v>0.34498765447694141</v>
      </c>
    </row>
    <row r="36" spans="1:3" x14ac:dyDescent="0.25">
      <c r="A36" s="29" t="s">
        <v>59</v>
      </c>
      <c r="B36" s="31">
        <v>24.474447513812152</v>
      </c>
      <c r="C36" s="31">
        <v>0.46016021338821878</v>
      </c>
    </row>
    <row r="37" spans="1:3" x14ac:dyDescent="0.25">
      <c r="A37" s="30" t="s">
        <v>60</v>
      </c>
      <c r="B37" s="31">
        <v>37.14088397790055</v>
      </c>
      <c r="C37" s="31">
        <v>1.6133022396562766</v>
      </c>
    </row>
    <row r="38" spans="1:3" x14ac:dyDescent="0.25">
      <c r="A38" s="30" t="s">
        <v>61</v>
      </c>
      <c r="B38" s="31">
        <v>43.986187845303867</v>
      </c>
      <c r="C38" s="31">
        <v>1.724683001332068</v>
      </c>
    </row>
    <row r="39" spans="1:3" x14ac:dyDescent="0.25">
      <c r="A39" s="30" t="s">
        <v>62</v>
      </c>
      <c r="B39" s="31">
        <v>48.428176795580114</v>
      </c>
      <c r="C39" s="31">
        <v>2.22935735983806</v>
      </c>
    </row>
    <row r="40" spans="1:3" x14ac:dyDescent="0.25">
      <c r="A40" s="30" t="s">
        <v>63</v>
      </c>
      <c r="B40" s="31">
        <v>53.837016574585633</v>
      </c>
      <c r="C40" s="31">
        <v>1.8092119601445973</v>
      </c>
    </row>
    <row r="41" spans="1:3" x14ac:dyDescent="0.25">
      <c r="A41" s="30" t="s">
        <v>64</v>
      </c>
      <c r="B41" s="31">
        <v>53.379143646408835</v>
      </c>
      <c r="C41" s="31">
        <v>1.2302008767329236</v>
      </c>
    </row>
    <row r="42" spans="1:3" x14ac:dyDescent="0.25">
      <c r="A42" s="30" t="s">
        <v>65</v>
      </c>
      <c r="B42" s="31">
        <v>21.739640883977902</v>
      </c>
      <c r="C42" s="31">
        <v>0.47485346172222592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2"/>
  <sheetViews>
    <sheetView tabSelected="1" workbookViewId="0">
      <selection activeCell="G20" sqref="G20:G31"/>
    </sheetView>
  </sheetViews>
  <sheetFormatPr defaultRowHeight="15" x14ac:dyDescent="0.25"/>
  <sheetData>
    <row r="2" spans="2:14" x14ac:dyDescent="0.25">
      <c r="B2" s="33" t="s">
        <v>25</v>
      </c>
      <c r="C2" s="31">
        <v>0.975138121546961</v>
      </c>
      <c r="D2" s="31">
        <v>0.99447513812154698</v>
      </c>
      <c r="E2" s="31">
        <v>1.0303867403314917</v>
      </c>
      <c r="F2" s="31">
        <v>1</v>
      </c>
      <c r="J2" s="33" t="s">
        <v>25</v>
      </c>
      <c r="K2" s="31">
        <v>0.975138121546961</v>
      </c>
      <c r="L2" s="31">
        <v>0.99447513812154698</v>
      </c>
      <c r="M2" s="31">
        <v>1.0303867403314917</v>
      </c>
      <c r="N2" s="31">
        <v>1</v>
      </c>
    </row>
    <row r="3" spans="2:14" x14ac:dyDescent="0.25">
      <c r="B3" s="34" t="s">
        <v>26</v>
      </c>
      <c r="C3" s="31">
        <v>1.0055248618784531</v>
      </c>
      <c r="D3" s="31">
        <v>0.9475138121546961</v>
      </c>
      <c r="E3" s="31">
        <v>1.0331491712707181</v>
      </c>
      <c r="F3" s="31">
        <v>0.97237569060773477</v>
      </c>
      <c r="J3" s="35" t="s">
        <v>37</v>
      </c>
      <c r="K3" s="31">
        <v>1.1712707182320441</v>
      </c>
      <c r="L3" s="31">
        <v>1.1022099447513811</v>
      </c>
      <c r="M3" s="31">
        <v>1.0193370165745856</v>
      </c>
      <c r="N3" s="31">
        <v>1.1160220994475138</v>
      </c>
    </row>
    <row r="4" spans="2:14" x14ac:dyDescent="0.25">
      <c r="B4" s="34" t="s">
        <v>27</v>
      </c>
      <c r="C4" s="31">
        <v>1.0635359116022098</v>
      </c>
      <c r="D4" s="31">
        <v>1.2928176795580111</v>
      </c>
      <c r="E4" s="31">
        <v>1.0165745856353592</v>
      </c>
      <c r="F4" s="31">
        <v>0.96961325966850831</v>
      </c>
      <c r="J4" s="35" t="s">
        <v>38</v>
      </c>
      <c r="K4" s="31">
        <v>1.1077348066298343</v>
      </c>
      <c r="L4" s="31">
        <v>1.3011049723756907</v>
      </c>
      <c r="M4" s="31">
        <v>0.97513812154696133</v>
      </c>
      <c r="N4" s="31">
        <v>1.1022099447513811</v>
      </c>
    </row>
    <row r="5" spans="2:14" x14ac:dyDescent="0.25">
      <c r="B5" s="34" t="s">
        <v>28</v>
      </c>
      <c r="C5" s="31">
        <v>1.3287292817679559</v>
      </c>
      <c r="D5" s="31">
        <v>1.0386740331491713</v>
      </c>
      <c r="E5" s="31">
        <v>1.149171270718232</v>
      </c>
      <c r="F5" s="31">
        <v>1.2458563535911602</v>
      </c>
      <c r="J5" s="35" t="s">
        <v>39</v>
      </c>
      <c r="K5" s="31">
        <v>1.1187845303867403</v>
      </c>
      <c r="L5" s="31">
        <v>1.0994475138121547</v>
      </c>
      <c r="M5" s="31">
        <v>1.0856353591160222</v>
      </c>
      <c r="N5" s="31">
        <v>1.3591160220994476</v>
      </c>
    </row>
    <row r="6" spans="2:14" x14ac:dyDescent="0.25">
      <c r="B6" s="34" t="s">
        <v>29</v>
      </c>
      <c r="C6" s="31">
        <v>3.3729281767955803</v>
      </c>
      <c r="D6" s="31">
        <v>3.5607734806629834</v>
      </c>
      <c r="E6" s="31">
        <v>2.9972375690607733</v>
      </c>
      <c r="F6" s="31">
        <v>2.7209944751381214</v>
      </c>
      <c r="J6" s="35" t="s">
        <v>40</v>
      </c>
      <c r="K6" s="31">
        <v>2.027624309392265</v>
      </c>
      <c r="L6" s="31">
        <v>2.4143646408839778</v>
      </c>
      <c r="M6" s="31">
        <v>1.8011049723756907</v>
      </c>
      <c r="N6" s="31">
        <v>1.9944751381215469</v>
      </c>
    </row>
    <row r="7" spans="2:14" x14ac:dyDescent="0.25">
      <c r="B7" s="34" t="s">
        <v>30</v>
      </c>
      <c r="C7" s="31">
        <v>20.632596685082873</v>
      </c>
      <c r="D7" s="31">
        <v>20.27900552486188</v>
      </c>
      <c r="E7" s="31">
        <v>23.127071823204421</v>
      </c>
      <c r="F7" s="31">
        <v>20.872928176795579</v>
      </c>
      <c r="J7" s="35" t="s">
        <v>41</v>
      </c>
      <c r="K7" s="31">
        <v>6.7817679558011053</v>
      </c>
      <c r="L7" s="31">
        <v>7.9834254143646408</v>
      </c>
      <c r="M7" s="31">
        <v>6.9116022099447516</v>
      </c>
      <c r="N7" s="31">
        <v>8.0883977900552484</v>
      </c>
    </row>
    <row r="8" spans="2:14" x14ac:dyDescent="0.25">
      <c r="B8" s="34" t="s">
        <v>31</v>
      </c>
      <c r="C8" s="31">
        <v>53.113259668508285</v>
      </c>
      <c r="D8" s="31">
        <v>52.607734806629836</v>
      </c>
      <c r="E8" s="31">
        <v>55.138121546961329</v>
      </c>
      <c r="F8" s="31">
        <v>53.759668508287291</v>
      </c>
      <c r="J8" s="35" t="s">
        <v>42</v>
      </c>
      <c r="K8" s="31">
        <v>24.96961325966851</v>
      </c>
      <c r="L8" s="31">
        <v>24.577348066298342</v>
      </c>
      <c r="M8" s="31">
        <v>23.149171270718231</v>
      </c>
      <c r="N8" s="31">
        <v>25.201657458563535</v>
      </c>
    </row>
    <row r="9" spans="2:14" x14ac:dyDescent="0.25">
      <c r="B9" s="34" t="s">
        <v>32</v>
      </c>
      <c r="C9" s="31">
        <v>72.475138121546962</v>
      </c>
      <c r="D9" s="31">
        <v>72.917127071823202</v>
      </c>
      <c r="E9" s="31">
        <v>76.845303867403317</v>
      </c>
      <c r="F9" s="31">
        <v>76.513812154696126</v>
      </c>
      <c r="J9" s="35" t="s">
        <v>43</v>
      </c>
      <c r="K9" s="31">
        <v>41.312154696132595</v>
      </c>
      <c r="L9" s="31">
        <v>37.008287292817677</v>
      </c>
      <c r="M9" s="31">
        <v>36.803867403314918</v>
      </c>
      <c r="N9" s="31">
        <v>33.439226519337019</v>
      </c>
    </row>
    <row r="10" spans="2:14" x14ac:dyDescent="0.25">
      <c r="B10" s="34" t="s">
        <v>33</v>
      </c>
      <c r="C10" s="31">
        <v>85.215469613259671</v>
      </c>
      <c r="D10" s="31">
        <v>81.47790055248619</v>
      </c>
      <c r="E10" s="31">
        <v>77.027624309392266</v>
      </c>
      <c r="F10" s="31">
        <v>84.259668508287291</v>
      </c>
      <c r="J10" s="35" t="s">
        <v>44</v>
      </c>
      <c r="K10" s="31">
        <v>47.39779005524862</v>
      </c>
      <c r="L10" s="31">
        <v>43.718232044198892</v>
      </c>
      <c r="M10" s="31">
        <v>45.5</v>
      </c>
      <c r="N10" s="31">
        <v>39.328729281767956</v>
      </c>
    </row>
    <row r="11" spans="2:14" x14ac:dyDescent="0.25">
      <c r="B11" s="34" t="s">
        <v>34</v>
      </c>
      <c r="C11" s="31">
        <v>92.737569060773481</v>
      </c>
      <c r="D11" s="31">
        <v>98.96408839779005</v>
      </c>
      <c r="E11" s="31">
        <v>98.97790055248619</v>
      </c>
      <c r="F11" s="31">
        <v>90.218232044198899</v>
      </c>
      <c r="J11" s="35" t="s">
        <v>45</v>
      </c>
      <c r="K11" s="31">
        <v>48.745856353591158</v>
      </c>
      <c r="L11" s="31">
        <v>46.969613259668506</v>
      </c>
      <c r="M11" s="31">
        <v>43.671270718232044</v>
      </c>
      <c r="N11" s="31">
        <v>54.325966850828728</v>
      </c>
    </row>
    <row r="12" spans="2:14" x14ac:dyDescent="0.25">
      <c r="B12" s="34" t="s">
        <v>35</v>
      </c>
      <c r="C12" s="31">
        <v>98.806629834254139</v>
      </c>
      <c r="D12" s="31">
        <v>101.57458563535911</v>
      </c>
      <c r="E12" s="31">
        <v>75.986187845303874</v>
      </c>
      <c r="F12" s="31">
        <v>99.55801104972376</v>
      </c>
      <c r="J12" s="35" t="s">
        <v>46</v>
      </c>
      <c r="K12" s="31">
        <v>55.458563535911601</v>
      </c>
      <c r="L12" s="31">
        <v>55.287292817679557</v>
      </c>
      <c r="M12" s="31">
        <v>48.439226519337019</v>
      </c>
      <c r="N12" s="31">
        <v>56.162983425414367</v>
      </c>
    </row>
    <row r="13" spans="2:14" x14ac:dyDescent="0.25">
      <c r="B13" s="34" t="s">
        <v>36</v>
      </c>
      <c r="C13" s="31">
        <v>97.262430939226519</v>
      </c>
      <c r="D13" s="31">
        <v>94.552486187845304</v>
      </c>
      <c r="E13" s="31">
        <v>105.31491712707182</v>
      </c>
      <c r="F13" s="31">
        <v>90.850828729281773</v>
      </c>
      <c r="J13" s="35" t="s">
        <v>47</v>
      </c>
      <c r="K13" s="31">
        <v>55.270718232044196</v>
      </c>
      <c r="L13" s="31">
        <v>51.837016574585633</v>
      </c>
      <c r="M13" s="31">
        <v>50.740331491712709</v>
      </c>
      <c r="N13" s="31">
        <v>55.668508287292816</v>
      </c>
    </row>
    <row r="14" spans="2:14" x14ac:dyDescent="0.25">
      <c r="J14" s="35" t="s">
        <v>48</v>
      </c>
      <c r="K14" s="31">
        <v>20.38950276243094</v>
      </c>
      <c r="L14" s="31">
        <v>21.864640883977902</v>
      </c>
      <c r="M14" s="31">
        <v>22.593922651933703</v>
      </c>
      <c r="N14" s="31">
        <v>22.11049723756906</v>
      </c>
    </row>
    <row r="17" spans="2:14" x14ac:dyDescent="0.25">
      <c r="B17" s="36" t="s">
        <v>67</v>
      </c>
      <c r="J17" s="36" t="s">
        <v>67</v>
      </c>
    </row>
    <row r="18" spans="2:14" x14ac:dyDescent="0.25">
      <c r="B18">
        <v>94.44</v>
      </c>
      <c r="J18">
        <v>94.44</v>
      </c>
    </row>
    <row r="20" spans="2:14" x14ac:dyDescent="0.25">
      <c r="B20" s="33" t="s">
        <v>25</v>
      </c>
      <c r="C20" s="31">
        <f>(C2/$B$18)*100</f>
        <v>1.0325477780039825</v>
      </c>
      <c r="D20" s="31">
        <f t="shared" ref="D20:N20" si="0">(D2/$B$18)*100</f>
        <v>1.0530232296924469</v>
      </c>
      <c r="E20" s="31">
        <f t="shared" si="0"/>
        <v>1.0910490685424521</v>
      </c>
      <c r="F20" s="31">
        <f t="shared" si="0"/>
        <v>1.058873358746294</v>
      </c>
      <c r="G20" s="37">
        <f>AVERAGE(C20:F20)</f>
        <v>1.0588733587462937</v>
      </c>
      <c r="J20" s="33" t="s">
        <v>25</v>
      </c>
      <c r="K20" s="31">
        <f t="shared" si="0"/>
        <v>1.0325477780039825</v>
      </c>
      <c r="L20" s="31">
        <f t="shared" si="0"/>
        <v>1.0530232296924469</v>
      </c>
      <c r="M20" s="31">
        <f t="shared" si="0"/>
        <v>1.0910490685424521</v>
      </c>
      <c r="N20" s="31">
        <f t="shared" si="0"/>
        <v>1.058873358746294</v>
      </c>
    </row>
    <row r="21" spans="2:14" x14ac:dyDescent="0.25">
      <c r="B21" s="34" t="s">
        <v>26</v>
      </c>
      <c r="C21" s="31">
        <f t="shared" ref="C21:N21" si="1">(C3/$B$18)*100</f>
        <v>1.064723487800141</v>
      </c>
      <c r="D21" s="31">
        <f t="shared" si="1"/>
        <v>1.003297132734748</v>
      </c>
      <c r="E21" s="31">
        <f t="shared" si="1"/>
        <v>1.0939741330693755</v>
      </c>
      <c r="F21" s="31">
        <f t="shared" si="1"/>
        <v>1.0296227134770592</v>
      </c>
      <c r="G21" s="37">
        <f t="shared" ref="G21:G31" si="2">AVERAGE(C21:F21)</f>
        <v>1.0479043667703309</v>
      </c>
      <c r="J21" s="35" t="s">
        <v>37</v>
      </c>
      <c r="K21" s="31">
        <f t="shared" si="1"/>
        <v>1.2402273594155486</v>
      </c>
      <c r="L21" s="31">
        <f t="shared" si="1"/>
        <v>1.1671007462424621</v>
      </c>
      <c r="M21" s="31">
        <f t="shared" si="1"/>
        <v>1.0793488104347584</v>
      </c>
      <c r="N21" s="31">
        <f t="shared" si="1"/>
        <v>1.1817260688770794</v>
      </c>
    </row>
    <row r="22" spans="2:14" x14ac:dyDescent="0.25">
      <c r="B22" s="34" t="s">
        <v>27</v>
      </c>
      <c r="C22" s="31">
        <f t="shared" ref="C22:N22" si="3">(C4/$B$18)*100</f>
        <v>1.1261498428655334</v>
      </c>
      <c r="D22" s="31">
        <f t="shared" si="3"/>
        <v>1.3689301986001812</v>
      </c>
      <c r="E22" s="31">
        <f t="shared" si="3"/>
        <v>1.0764237459078347</v>
      </c>
      <c r="F22" s="31">
        <f t="shared" si="3"/>
        <v>1.0266976489501358</v>
      </c>
      <c r="G22" s="37">
        <f t="shared" si="2"/>
        <v>1.1495503590809213</v>
      </c>
      <c r="J22" s="35" t="s">
        <v>38</v>
      </c>
      <c r="K22" s="31">
        <f t="shared" si="3"/>
        <v>1.1729508752963091</v>
      </c>
      <c r="L22" s="31">
        <f t="shared" si="3"/>
        <v>1.3777053921809517</v>
      </c>
      <c r="M22" s="31">
        <f t="shared" si="3"/>
        <v>1.0325477780039827</v>
      </c>
      <c r="N22" s="31">
        <f t="shared" si="3"/>
        <v>1.1671007462424621</v>
      </c>
    </row>
    <row r="23" spans="2:14" x14ac:dyDescent="0.25">
      <c r="B23" s="34" t="s">
        <v>28</v>
      </c>
      <c r="C23" s="31">
        <f t="shared" ref="C23:N23" si="4">(C5/$B$18)*100</f>
        <v>1.4069560374501864</v>
      </c>
      <c r="D23" s="31">
        <f t="shared" si="4"/>
        <v>1.0998242621232226</v>
      </c>
      <c r="E23" s="31">
        <f t="shared" si="4"/>
        <v>1.216826843200161</v>
      </c>
      <c r="F23" s="31">
        <f t="shared" si="4"/>
        <v>1.3192041016424823</v>
      </c>
      <c r="G23" s="37">
        <f t="shared" si="2"/>
        <v>1.2607028111040131</v>
      </c>
      <c r="J23" s="35" t="s">
        <v>39</v>
      </c>
      <c r="K23" s="31">
        <f t="shared" si="4"/>
        <v>1.1846511334040029</v>
      </c>
      <c r="L23" s="31">
        <f t="shared" si="4"/>
        <v>1.1641756817155386</v>
      </c>
      <c r="M23" s="31">
        <f t="shared" si="4"/>
        <v>1.1495503590809215</v>
      </c>
      <c r="N23" s="31">
        <f t="shared" si="4"/>
        <v>1.4391317472463445</v>
      </c>
    </row>
    <row r="24" spans="2:14" x14ac:dyDescent="0.25">
      <c r="B24" s="34" t="s">
        <v>29</v>
      </c>
      <c r="C24" s="31">
        <f t="shared" ref="C24:N24" si="5">(C6/$B$18)*100</f>
        <v>3.5715037873735498</v>
      </c>
      <c r="D24" s="31">
        <f t="shared" si="5"/>
        <v>3.770408175204345</v>
      </c>
      <c r="E24" s="31">
        <f t="shared" si="5"/>
        <v>3.1736950117119584</v>
      </c>
      <c r="F24" s="31">
        <f t="shared" si="5"/>
        <v>2.8811885590196118</v>
      </c>
      <c r="G24" s="37">
        <f t="shared" si="2"/>
        <v>3.3491988833273663</v>
      </c>
      <c r="J24" s="35" t="s">
        <v>40</v>
      </c>
      <c r="K24" s="31">
        <f t="shared" si="5"/>
        <v>2.1469973627618226</v>
      </c>
      <c r="L24" s="31">
        <f t="shared" si="5"/>
        <v>2.5565063965311072</v>
      </c>
      <c r="M24" s="31">
        <f t="shared" si="5"/>
        <v>1.9071420715540985</v>
      </c>
      <c r="N24" s="31">
        <f t="shared" si="5"/>
        <v>2.1118965884387411</v>
      </c>
    </row>
    <row r="25" spans="2:14" x14ac:dyDescent="0.25">
      <c r="B25" s="34" t="s">
        <v>30</v>
      </c>
      <c r="C25" s="31">
        <f t="shared" ref="C25:N25" si="6">(C7/$B$18)*100</f>
        <v>21.847306951591353</v>
      </c>
      <c r="D25" s="31">
        <f t="shared" si="6"/>
        <v>21.472898692145151</v>
      </c>
      <c r="E25" s="31">
        <f t="shared" si="6"/>
        <v>24.488640219403241</v>
      </c>
      <c r="F25" s="31">
        <f t="shared" si="6"/>
        <v>22.101787565433693</v>
      </c>
      <c r="G25" s="37">
        <f t="shared" si="2"/>
        <v>22.477658357143358</v>
      </c>
      <c r="J25" s="35" t="s">
        <v>41</v>
      </c>
      <c r="K25" s="31">
        <f t="shared" si="6"/>
        <v>7.1810334135971043</v>
      </c>
      <c r="L25" s="31">
        <f t="shared" si="6"/>
        <v>8.4534364828088115</v>
      </c>
      <c r="M25" s="31">
        <f t="shared" si="6"/>
        <v>7.3185114463625078</v>
      </c>
      <c r="N25" s="31">
        <f t="shared" si="6"/>
        <v>8.5645889348319031</v>
      </c>
    </row>
    <row r="26" spans="2:14" x14ac:dyDescent="0.25">
      <c r="B26" s="34" t="s">
        <v>31</v>
      </c>
      <c r="C26" s="31">
        <f t="shared" ref="C26:N26" si="7">(C8/$B$18)*100</f>
        <v>56.240215659157442</v>
      </c>
      <c r="D26" s="31">
        <f t="shared" si="7"/>
        <v>55.704928850730454</v>
      </c>
      <c r="E26" s="31">
        <f t="shared" si="7"/>
        <v>58.384287957392345</v>
      </c>
      <c r="F26" s="31">
        <f t="shared" si="7"/>
        <v>56.924680758457534</v>
      </c>
      <c r="G26" s="37">
        <f t="shared" si="2"/>
        <v>56.813528306434442</v>
      </c>
      <c r="J26" s="35" t="s">
        <v>42</v>
      </c>
      <c r="K26" s="31">
        <f t="shared" si="7"/>
        <v>26.439658258861193</v>
      </c>
      <c r="L26" s="31">
        <f t="shared" si="7"/>
        <v>26.024299096038057</v>
      </c>
      <c r="M26" s="31">
        <f t="shared" si="7"/>
        <v>24.512040735618626</v>
      </c>
      <c r="N26" s="31">
        <f t="shared" si="7"/>
        <v>26.685363679122759</v>
      </c>
    </row>
    <row r="27" spans="2:14" x14ac:dyDescent="0.25">
      <c r="B27" s="34" t="s">
        <v>32</v>
      </c>
      <c r="C27" s="31">
        <f t="shared" ref="C27:N27" si="8">(C9/$B$18)*100</f>
        <v>76.741992928363999</v>
      </c>
      <c r="D27" s="31">
        <f t="shared" si="8"/>
        <v>77.210003252671754</v>
      </c>
      <c r="E27" s="31">
        <f t="shared" si="8"/>
        <v>81.36944500995692</v>
      </c>
      <c r="F27" s="31">
        <f t="shared" si="8"/>
        <v>81.018437266726096</v>
      </c>
      <c r="G27" s="37">
        <f t="shared" si="2"/>
        <v>79.084969614429696</v>
      </c>
      <c r="J27" s="35" t="s">
        <v>43</v>
      </c>
      <c r="K27" s="31">
        <f t="shared" si="8"/>
        <v>43.744340000140404</v>
      </c>
      <c r="L27" s="31">
        <f t="shared" si="8"/>
        <v>39.187089467193644</v>
      </c>
      <c r="M27" s="31">
        <f t="shared" si="8"/>
        <v>38.970634692201308</v>
      </c>
      <c r="N27" s="31">
        <f t="shared" si="8"/>
        <v>35.407906098408539</v>
      </c>
    </row>
    <row r="28" spans="2:14" x14ac:dyDescent="0.25">
      <c r="B28" s="34" t="s">
        <v>33</v>
      </c>
      <c r="C28" s="31">
        <f t="shared" ref="C28:N28" si="9">(C10/$B$18)*100</f>
        <v>90.232390526535028</v>
      </c>
      <c r="D28" s="31">
        <f t="shared" si="9"/>
        <v>86.274778221607576</v>
      </c>
      <c r="E28" s="31">
        <f t="shared" si="9"/>
        <v>81.562499268733873</v>
      </c>
      <c r="F28" s="31">
        <f t="shared" si="9"/>
        <v>89.220318200219495</v>
      </c>
      <c r="G28" s="37">
        <f t="shared" si="2"/>
        <v>86.822496554273982</v>
      </c>
      <c r="J28" s="35" t="s">
        <v>44</v>
      </c>
      <c r="K28" s="31">
        <f t="shared" si="9"/>
        <v>50.188257152952801</v>
      </c>
      <c r="L28" s="31">
        <f t="shared" si="9"/>
        <v>46.292071203090742</v>
      </c>
      <c r="M28" s="31">
        <f t="shared" si="9"/>
        <v>48.178737822956371</v>
      </c>
      <c r="N28" s="31">
        <f t="shared" si="9"/>
        <v>41.64414366980936</v>
      </c>
    </row>
    <row r="29" spans="2:14" x14ac:dyDescent="0.25">
      <c r="B29" s="34" t="s">
        <v>34</v>
      </c>
      <c r="C29" s="31">
        <f t="shared" ref="C29:N29" si="10">(C11/$B$18)*100</f>
        <v>98.197341233347615</v>
      </c>
      <c r="D29" s="31">
        <f t="shared" si="10"/>
        <v>104.7904366770331</v>
      </c>
      <c r="E29" s="31">
        <f t="shared" si="10"/>
        <v>104.80506199966773</v>
      </c>
      <c r="F29" s="31">
        <f t="shared" si="10"/>
        <v>95.529682384793418</v>
      </c>
      <c r="G29" s="37">
        <f t="shared" si="2"/>
        <v>100.83063057371047</v>
      </c>
      <c r="J29" s="35" t="s">
        <v>45</v>
      </c>
      <c r="K29" s="31">
        <f t="shared" si="10"/>
        <v>51.615688642091442</v>
      </c>
      <c r="L29" s="31">
        <f t="shared" si="10"/>
        <v>49.73487215127966</v>
      </c>
      <c r="M29" s="31">
        <f t="shared" si="10"/>
        <v>46.242345106133044</v>
      </c>
      <c r="N29" s="31">
        <f t="shared" si="10"/>
        <v>57.524318986476842</v>
      </c>
    </row>
    <row r="30" spans="2:14" x14ac:dyDescent="0.25">
      <c r="B30" s="34" t="s">
        <v>35</v>
      </c>
      <c r="C30" s="31">
        <f t="shared" ref="C30:N32" si="11">(C12/$B$18)*100</f>
        <v>104.62370799899846</v>
      </c>
      <c r="D30" s="31">
        <f t="shared" si="11"/>
        <v>107.55462265497577</v>
      </c>
      <c r="E30" s="31">
        <f t="shared" si="11"/>
        <v>80.459749942083732</v>
      </c>
      <c r="F30" s="31">
        <f t="shared" si="11"/>
        <v>105.41932555032164</v>
      </c>
      <c r="G30" s="37">
        <f t="shared" si="2"/>
        <v>99.514351536594916</v>
      </c>
      <c r="J30" s="35" t="s">
        <v>46</v>
      </c>
      <c r="K30" s="31">
        <f t="shared" si="11"/>
        <v>58.72359544251546</v>
      </c>
      <c r="L30" s="31">
        <f t="shared" si="11"/>
        <v>58.542241441846208</v>
      </c>
      <c r="M30" s="31">
        <f t="shared" si="11"/>
        <v>51.291006479602942</v>
      </c>
      <c r="N30" s="31">
        <f t="shared" si="11"/>
        <v>59.469486896880952</v>
      </c>
    </row>
    <row r="31" spans="2:14" x14ac:dyDescent="0.25">
      <c r="B31" s="34" t="s">
        <v>36</v>
      </c>
      <c r="C31" s="31">
        <f t="shared" si="11"/>
        <v>102.98859692844825</v>
      </c>
      <c r="D31" s="31">
        <f t="shared" si="11"/>
        <v>100.11910862753632</v>
      </c>
      <c r="E31" s="31">
        <f t="shared" si="11"/>
        <v>111.51516002443014</v>
      </c>
      <c r="F31" s="31">
        <f t="shared" si="11"/>
        <v>96.199522161458887</v>
      </c>
      <c r="G31" s="37">
        <f t="shared" si="2"/>
        <v>102.70559693546841</v>
      </c>
      <c r="J31" s="35" t="s">
        <v>47</v>
      </c>
      <c r="K31" s="31">
        <f t="shared" si="11"/>
        <v>58.524691054684666</v>
      </c>
      <c r="L31" s="31">
        <f t="shared" si="11"/>
        <v>54.888835847718795</v>
      </c>
      <c r="M31" s="31">
        <f t="shared" si="11"/>
        <v>53.727585230530181</v>
      </c>
      <c r="N31" s="31">
        <f t="shared" si="11"/>
        <v>58.945900346561643</v>
      </c>
    </row>
    <row r="32" spans="2:14" x14ac:dyDescent="0.25">
      <c r="J32" s="35" t="s">
        <v>48</v>
      </c>
      <c r="K32" s="31">
        <f t="shared" si="11"/>
        <v>21.58990127322209</v>
      </c>
      <c r="L32" s="31">
        <f t="shared" si="11"/>
        <v>23.151885730599219</v>
      </c>
      <c r="M32" s="31">
        <f t="shared" si="11"/>
        <v>23.924102765707016</v>
      </c>
      <c r="N32" s="31">
        <f t="shared" si="11"/>
        <v>23.412216473495405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Analysis</vt:lpstr>
      <vt:lpstr>Top of Curve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</dc:creator>
  <cp:lastModifiedBy>MedlockKakaley, Elizabeth</cp:lastModifiedBy>
  <dcterms:created xsi:type="dcterms:W3CDTF">2017-04-06T19:48:58Z</dcterms:created>
  <dcterms:modified xsi:type="dcterms:W3CDTF">2017-04-17T20:05:21Z</dcterms:modified>
</cp:coreProperties>
</file>