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ano_NHEERL_ECD_IO_CFB_2008_01r1\Beas2B\6 Nano particles on BEAS2B\7 nano paper\"/>
    </mc:Choice>
  </mc:AlternateContent>
  <xr:revisionPtr revIDLastSave="0" documentId="13_ncr:1_{82F043BF-A86C-48D2-BD6E-D2805E1B976D}" xr6:coauthVersionLast="41" xr6:coauthVersionMax="41" xr10:uidLastSave="{00000000-0000-0000-0000-000000000000}"/>
  <bookViews>
    <workbookView xWindow="-110" yWindow="-110" windowWidth="25820" windowHeight="14020" activeTab="3" xr2:uid="{00000000-000D-0000-FFFF-FFFF00000000}"/>
  </bookViews>
  <sheets>
    <sheet name="physical &amp; chemcal properties" sheetId="7" r:id="rId1"/>
    <sheet name="5_ROS-RNS" sheetId="6" r:id="rId2"/>
    <sheet name="6_8-oxo-dG" sheetId="1" r:id="rId3"/>
    <sheet name="7_AP sites" sheetId="2" r:id="rId4"/>
    <sheet name="9_endogeous DNA adducts" sheetId="3" r:id="rId5"/>
    <sheet name="10_4-HNE" sheetId="4" r:id="rId6"/>
    <sheet name="11_MDA adducts" sheetId="5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9" i="3" l="1"/>
  <c r="N81" i="6"/>
  <c r="O81" i="6"/>
  <c r="P81" i="6"/>
  <c r="Q81" i="6"/>
  <c r="R81" i="6"/>
  <c r="S81" i="6"/>
  <c r="T81" i="6"/>
  <c r="N82" i="6"/>
  <c r="O82" i="6"/>
  <c r="P82" i="6"/>
  <c r="Q82" i="6"/>
  <c r="R82" i="6"/>
  <c r="S82" i="6"/>
  <c r="T82" i="6"/>
  <c r="M82" i="6"/>
  <c r="M81" i="6"/>
  <c r="I82" i="6" l="1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T78" i="6"/>
  <c r="S78" i="6"/>
  <c r="R78" i="6"/>
  <c r="Q78" i="6"/>
  <c r="P78" i="6"/>
  <c r="O78" i="6"/>
  <c r="N78" i="6"/>
  <c r="M78" i="6"/>
  <c r="T77" i="6"/>
  <c r="S77" i="6"/>
  <c r="R77" i="6"/>
  <c r="Q77" i="6"/>
  <c r="P77" i="6"/>
  <c r="O77" i="6"/>
  <c r="N77" i="6"/>
  <c r="M77" i="6"/>
  <c r="T76" i="6"/>
  <c r="S76" i="6"/>
  <c r="R76" i="6"/>
  <c r="Q76" i="6"/>
  <c r="P76" i="6"/>
  <c r="O76" i="6"/>
  <c r="N76" i="6"/>
  <c r="M76" i="6"/>
  <c r="T75" i="6"/>
  <c r="S102" i="6" s="1"/>
  <c r="AU9" i="6" s="1"/>
  <c r="S75" i="6"/>
  <c r="R75" i="6"/>
  <c r="N102" i="6" s="1"/>
  <c r="AP9" i="6" s="1"/>
  <c r="Q75" i="6"/>
  <c r="M102" i="6" s="1"/>
  <c r="AO9" i="6" s="1"/>
  <c r="P75" i="6"/>
  <c r="K102" i="6" s="1"/>
  <c r="AM9" i="6" s="1"/>
  <c r="O75" i="6"/>
  <c r="I102" i="6" s="1"/>
  <c r="AK9" i="6" s="1"/>
  <c r="N75" i="6"/>
  <c r="G102" i="6" s="1"/>
  <c r="AI9" i="6" s="1"/>
  <c r="M75" i="6"/>
  <c r="E102" i="6" s="1"/>
  <c r="AG9" i="6" s="1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T64" i="6"/>
  <c r="S64" i="6"/>
  <c r="R64" i="6"/>
  <c r="Q64" i="6"/>
  <c r="P64" i="6"/>
  <c r="O64" i="6"/>
  <c r="N64" i="6"/>
  <c r="M64" i="6"/>
  <c r="T63" i="6"/>
  <c r="S63" i="6"/>
  <c r="R63" i="6"/>
  <c r="Q63" i="6"/>
  <c r="P63" i="6"/>
  <c r="O63" i="6"/>
  <c r="N63" i="6"/>
  <c r="M63" i="6"/>
  <c r="T62" i="6"/>
  <c r="S62" i="6"/>
  <c r="R62" i="6"/>
  <c r="Q62" i="6"/>
  <c r="P62" i="6"/>
  <c r="O62" i="6"/>
  <c r="N62" i="6"/>
  <c r="M62" i="6"/>
  <c r="T61" i="6"/>
  <c r="T68" i="6" s="1"/>
  <c r="AU8" i="6" s="1"/>
  <c r="S61" i="6"/>
  <c r="S68" i="6" s="1"/>
  <c r="AS8" i="6" s="1"/>
  <c r="R61" i="6"/>
  <c r="R68" i="6" s="1"/>
  <c r="AQ8" i="6" s="1"/>
  <c r="Q61" i="6"/>
  <c r="P61" i="6"/>
  <c r="P68" i="6" s="1"/>
  <c r="AM8" i="6" s="1"/>
  <c r="O61" i="6"/>
  <c r="O68" i="6" s="1"/>
  <c r="AK8" i="6" s="1"/>
  <c r="N61" i="6"/>
  <c r="N68" i="6" s="1"/>
  <c r="AI8" i="6" s="1"/>
  <c r="M61" i="6"/>
  <c r="M68" i="6" s="1"/>
  <c r="AG8" i="6" s="1"/>
  <c r="I54" i="6"/>
  <c r="H54" i="6"/>
  <c r="G54" i="6"/>
  <c r="F54" i="6"/>
  <c r="E54" i="6"/>
  <c r="D54" i="6"/>
  <c r="C54" i="6"/>
  <c r="B54" i="6"/>
  <c r="I53" i="6"/>
  <c r="H53" i="6"/>
  <c r="G53" i="6"/>
  <c r="F53" i="6"/>
  <c r="E53" i="6"/>
  <c r="D53" i="6"/>
  <c r="C53" i="6"/>
  <c r="B53" i="6"/>
  <c r="T50" i="6"/>
  <c r="S50" i="6"/>
  <c r="R50" i="6"/>
  <c r="Q50" i="6"/>
  <c r="P50" i="6"/>
  <c r="O50" i="6"/>
  <c r="N50" i="6"/>
  <c r="M50" i="6"/>
  <c r="T49" i="6"/>
  <c r="S49" i="6"/>
  <c r="R49" i="6"/>
  <c r="Q49" i="6"/>
  <c r="P49" i="6"/>
  <c r="O49" i="6"/>
  <c r="N49" i="6"/>
  <c r="M49" i="6"/>
  <c r="T48" i="6"/>
  <c r="S48" i="6"/>
  <c r="R48" i="6"/>
  <c r="Q48" i="6"/>
  <c r="P48" i="6"/>
  <c r="O48" i="6"/>
  <c r="N48" i="6"/>
  <c r="M48" i="6"/>
  <c r="T47" i="6"/>
  <c r="S47" i="6"/>
  <c r="S54" i="6" s="1"/>
  <c r="AS7" i="6" s="1"/>
  <c r="R47" i="6"/>
  <c r="R53" i="6" s="1"/>
  <c r="AP7" i="6" s="1"/>
  <c r="Q47" i="6"/>
  <c r="Q53" i="6" s="1"/>
  <c r="AN7" i="6" s="1"/>
  <c r="P47" i="6"/>
  <c r="P54" i="6" s="1"/>
  <c r="AM7" i="6" s="1"/>
  <c r="O47" i="6"/>
  <c r="O54" i="6" s="1"/>
  <c r="AK7" i="6" s="1"/>
  <c r="N47" i="6"/>
  <c r="M47" i="6"/>
  <c r="M54" i="6" s="1"/>
  <c r="AG7" i="6" s="1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T36" i="6"/>
  <c r="S36" i="6"/>
  <c r="R36" i="6"/>
  <c r="Q36" i="6"/>
  <c r="P36" i="6"/>
  <c r="O36" i="6"/>
  <c r="N36" i="6"/>
  <c r="M36" i="6"/>
  <c r="T35" i="6"/>
  <c r="S35" i="6"/>
  <c r="R35" i="6"/>
  <c r="Q35" i="6"/>
  <c r="P35" i="6"/>
  <c r="O35" i="6"/>
  <c r="N35" i="6"/>
  <c r="M35" i="6"/>
  <c r="T34" i="6"/>
  <c r="S34" i="6"/>
  <c r="R34" i="6"/>
  <c r="Q34" i="6"/>
  <c r="P34" i="6"/>
  <c r="O34" i="6"/>
  <c r="N34" i="6"/>
  <c r="M34" i="6"/>
  <c r="T33" i="6"/>
  <c r="T40" i="6" s="1"/>
  <c r="AU6" i="6" s="1"/>
  <c r="S33" i="6"/>
  <c r="S40" i="6" s="1"/>
  <c r="AS6" i="6" s="1"/>
  <c r="R33" i="6"/>
  <c r="R39" i="6" s="1"/>
  <c r="AP6" i="6" s="1"/>
  <c r="Q33" i="6"/>
  <c r="Q39" i="6" s="1"/>
  <c r="AN6" i="6" s="1"/>
  <c r="P33" i="6"/>
  <c r="P40" i="6" s="1"/>
  <c r="AM6" i="6" s="1"/>
  <c r="O33" i="6"/>
  <c r="O40" i="6" s="1"/>
  <c r="AK6" i="6" s="1"/>
  <c r="N33" i="6"/>
  <c r="N40" i="6" s="1"/>
  <c r="AI6" i="6" s="1"/>
  <c r="M33" i="6"/>
  <c r="M40" i="6" s="1"/>
  <c r="AG6" i="6" s="1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T22" i="6"/>
  <c r="S22" i="6"/>
  <c r="R22" i="6"/>
  <c r="Q22" i="6"/>
  <c r="P22" i="6"/>
  <c r="O22" i="6"/>
  <c r="N22" i="6"/>
  <c r="M22" i="6"/>
  <c r="T21" i="6"/>
  <c r="S21" i="6"/>
  <c r="R21" i="6"/>
  <c r="Q21" i="6"/>
  <c r="P21" i="6"/>
  <c r="O21" i="6"/>
  <c r="N21" i="6"/>
  <c r="M21" i="6"/>
  <c r="T20" i="6"/>
  <c r="T25" i="6" s="1"/>
  <c r="AT5" i="6" s="1"/>
  <c r="S20" i="6"/>
  <c r="S25" i="6" s="1"/>
  <c r="AR5" i="6" s="1"/>
  <c r="R20" i="6"/>
  <c r="R25" i="6" s="1"/>
  <c r="AP5" i="6" s="1"/>
  <c r="Q20" i="6"/>
  <c r="Q25" i="6" s="1"/>
  <c r="AN5" i="6" s="1"/>
  <c r="P20" i="6"/>
  <c r="O20" i="6"/>
  <c r="N20" i="6"/>
  <c r="N26" i="6" s="1"/>
  <c r="AI5" i="6" s="1"/>
  <c r="M20" i="6"/>
  <c r="T19" i="6"/>
  <c r="T26" i="6" s="1"/>
  <c r="AU5" i="6" s="1"/>
  <c r="S19" i="6"/>
  <c r="S26" i="6" s="1"/>
  <c r="AS5" i="6" s="1"/>
  <c r="R19" i="6"/>
  <c r="R26" i="6" s="1"/>
  <c r="AQ5" i="6" s="1"/>
  <c r="Q19" i="6"/>
  <c r="Q26" i="6" s="1"/>
  <c r="AO5" i="6" s="1"/>
  <c r="P19" i="6"/>
  <c r="P26" i="6" s="1"/>
  <c r="AM5" i="6" s="1"/>
  <c r="O19" i="6"/>
  <c r="O25" i="6" s="1"/>
  <c r="AJ5" i="6" s="1"/>
  <c r="N19" i="6"/>
  <c r="N25" i="6" s="1"/>
  <c r="AH5" i="6" s="1"/>
  <c r="M19" i="6"/>
  <c r="M26" i="6" s="1"/>
  <c r="AG5" i="6" s="1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N54" i="6" l="1"/>
  <c r="AI7" i="6" s="1"/>
  <c r="T54" i="6"/>
  <c r="AU7" i="6" s="1"/>
  <c r="Q102" i="6"/>
  <c r="AS9" i="6" s="1"/>
  <c r="Q68" i="6"/>
  <c r="AO8" i="6" s="1"/>
  <c r="O39" i="6"/>
  <c r="AJ6" i="6" s="1"/>
  <c r="O53" i="6"/>
  <c r="AJ7" i="6" s="1"/>
  <c r="O67" i="6"/>
  <c r="AJ8" i="6" s="1"/>
  <c r="H102" i="6"/>
  <c r="AJ9" i="6" s="1"/>
  <c r="P25" i="6"/>
  <c r="AL5" i="6" s="1"/>
  <c r="P39" i="6"/>
  <c r="AL6" i="6" s="1"/>
  <c r="P53" i="6"/>
  <c r="AL7" i="6" s="1"/>
  <c r="P67" i="6"/>
  <c r="AL8" i="6" s="1"/>
  <c r="J102" i="6"/>
  <c r="AL9" i="6" s="1"/>
  <c r="O26" i="6"/>
  <c r="AK5" i="6" s="1"/>
  <c r="Q54" i="6"/>
  <c r="AO7" i="6" s="1"/>
  <c r="O102" i="6"/>
  <c r="AQ9" i="6" s="1"/>
  <c r="Q67" i="6"/>
  <c r="AN8" i="6" s="1"/>
  <c r="L102" i="6"/>
  <c r="AN9" i="6" s="1"/>
  <c r="R54" i="6"/>
  <c r="AQ7" i="6" s="1"/>
  <c r="R67" i="6"/>
  <c r="AP8" i="6" s="1"/>
  <c r="S39" i="6"/>
  <c r="AR6" i="6" s="1"/>
  <c r="S53" i="6"/>
  <c r="AR7" i="6" s="1"/>
  <c r="S67" i="6"/>
  <c r="AR8" i="6" s="1"/>
  <c r="P102" i="6"/>
  <c r="AR9" i="6" s="1"/>
  <c r="Q40" i="6"/>
  <c r="AO6" i="6" s="1"/>
  <c r="T39" i="6"/>
  <c r="AT6" i="6" s="1"/>
  <c r="T53" i="6"/>
  <c r="AT7" i="6" s="1"/>
  <c r="T67" i="6"/>
  <c r="AT8" i="6" s="1"/>
  <c r="R102" i="6"/>
  <c r="AT9" i="6" s="1"/>
  <c r="R40" i="6"/>
  <c r="AQ6" i="6" s="1"/>
  <c r="M25" i="6"/>
  <c r="AF5" i="6" s="1"/>
  <c r="M39" i="6"/>
  <c r="AF6" i="6" s="1"/>
  <c r="M53" i="6"/>
  <c r="AF7" i="6" s="1"/>
  <c r="M67" i="6"/>
  <c r="AF8" i="6" s="1"/>
  <c r="D102" i="6"/>
  <c r="AF9" i="6" s="1"/>
  <c r="N39" i="6"/>
  <c r="AH6" i="6" s="1"/>
  <c r="N53" i="6"/>
  <c r="AH7" i="6" s="1"/>
  <c r="N67" i="6"/>
  <c r="AH8" i="6" s="1"/>
  <c r="F102" i="6"/>
  <c r="AH9" i="6" s="1"/>
  <c r="I40" i="5" l="1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I44" i="5" s="1"/>
  <c r="R53" i="5" s="1"/>
  <c r="H37" i="5"/>
  <c r="H44" i="5" s="1"/>
  <c r="P53" i="5" s="1"/>
  <c r="G37" i="5"/>
  <c r="G44" i="5" s="1"/>
  <c r="N53" i="5" s="1"/>
  <c r="F37" i="5"/>
  <c r="F44" i="5" s="1"/>
  <c r="L53" i="5" s="1"/>
  <c r="E37" i="5"/>
  <c r="E44" i="5" s="1"/>
  <c r="J53" i="5" s="1"/>
  <c r="D37" i="5"/>
  <c r="D44" i="5" s="1"/>
  <c r="H53" i="5" s="1"/>
  <c r="C37" i="5"/>
  <c r="C44" i="5" s="1"/>
  <c r="F53" i="5" s="1"/>
  <c r="B37" i="5"/>
  <c r="B44" i="5" s="1"/>
  <c r="D53" i="5" s="1"/>
  <c r="S26" i="5"/>
  <c r="R26" i="5"/>
  <c r="Q26" i="5"/>
  <c r="P26" i="5"/>
  <c r="O26" i="5"/>
  <c r="N26" i="5"/>
  <c r="M26" i="5"/>
  <c r="L26" i="5"/>
  <c r="I26" i="5"/>
  <c r="H26" i="5"/>
  <c r="G26" i="5"/>
  <c r="F26" i="5"/>
  <c r="E26" i="5"/>
  <c r="D26" i="5"/>
  <c r="C26" i="5"/>
  <c r="B26" i="5"/>
  <c r="S25" i="5"/>
  <c r="R25" i="5"/>
  <c r="Q25" i="5"/>
  <c r="P25" i="5"/>
  <c r="O25" i="5"/>
  <c r="N25" i="5"/>
  <c r="M25" i="5"/>
  <c r="L25" i="5"/>
  <c r="I25" i="5"/>
  <c r="H25" i="5"/>
  <c r="G25" i="5"/>
  <c r="F25" i="5"/>
  <c r="E25" i="5"/>
  <c r="D25" i="5"/>
  <c r="C25" i="5"/>
  <c r="B25" i="5"/>
  <c r="S24" i="5"/>
  <c r="R24" i="5"/>
  <c r="Q24" i="5"/>
  <c r="P24" i="5"/>
  <c r="O24" i="5"/>
  <c r="N24" i="5"/>
  <c r="M24" i="5"/>
  <c r="L24" i="5"/>
  <c r="I24" i="5"/>
  <c r="H24" i="5"/>
  <c r="G24" i="5"/>
  <c r="F24" i="5"/>
  <c r="E24" i="5"/>
  <c r="D24" i="5"/>
  <c r="C24" i="5"/>
  <c r="B24" i="5"/>
  <c r="S23" i="5"/>
  <c r="S30" i="5" s="1"/>
  <c r="R52" i="5" s="1"/>
  <c r="R23" i="5"/>
  <c r="R30" i="5" s="1"/>
  <c r="P52" i="5" s="1"/>
  <c r="Q23" i="5"/>
  <c r="Q30" i="5" s="1"/>
  <c r="N52" i="5" s="1"/>
  <c r="P23" i="5"/>
  <c r="P30" i="5" s="1"/>
  <c r="L52" i="5" s="1"/>
  <c r="O23" i="5"/>
  <c r="O30" i="5" s="1"/>
  <c r="J52" i="5" s="1"/>
  <c r="N23" i="5"/>
  <c r="N29" i="5" s="1"/>
  <c r="G52" i="5" s="1"/>
  <c r="M23" i="5"/>
  <c r="M30" i="5" s="1"/>
  <c r="F52" i="5" s="1"/>
  <c r="L23" i="5"/>
  <c r="L29" i="5" s="1"/>
  <c r="C52" i="5" s="1"/>
  <c r="I23" i="5"/>
  <c r="I30" i="5" s="1"/>
  <c r="R51" i="5" s="1"/>
  <c r="H23" i="5"/>
  <c r="H30" i="5" s="1"/>
  <c r="P51" i="5" s="1"/>
  <c r="G23" i="5"/>
  <c r="G30" i="5" s="1"/>
  <c r="N51" i="5" s="1"/>
  <c r="F23" i="5"/>
  <c r="F30" i="5" s="1"/>
  <c r="L51" i="5" s="1"/>
  <c r="E23" i="5"/>
  <c r="E30" i="5" s="1"/>
  <c r="J51" i="5" s="1"/>
  <c r="D23" i="5"/>
  <c r="D29" i="5" s="1"/>
  <c r="G51" i="5" s="1"/>
  <c r="C23" i="5"/>
  <c r="C30" i="5" s="1"/>
  <c r="F51" i="5" s="1"/>
  <c r="B23" i="5"/>
  <c r="B29" i="5" s="1"/>
  <c r="C51" i="5" s="1"/>
  <c r="S12" i="5"/>
  <c r="R12" i="5"/>
  <c r="Q12" i="5"/>
  <c r="P12" i="5"/>
  <c r="O12" i="5"/>
  <c r="N12" i="5"/>
  <c r="M12" i="5"/>
  <c r="L12" i="5"/>
  <c r="I12" i="5"/>
  <c r="H12" i="5"/>
  <c r="G12" i="5"/>
  <c r="F12" i="5"/>
  <c r="E12" i="5"/>
  <c r="D12" i="5"/>
  <c r="C12" i="5"/>
  <c r="B12" i="5"/>
  <c r="S11" i="5"/>
  <c r="R11" i="5"/>
  <c r="Q11" i="5"/>
  <c r="P11" i="5"/>
  <c r="O11" i="5"/>
  <c r="N11" i="5"/>
  <c r="M11" i="5"/>
  <c r="L11" i="5"/>
  <c r="I11" i="5"/>
  <c r="H11" i="5"/>
  <c r="G11" i="5"/>
  <c r="F11" i="5"/>
  <c r="E11" i="5"/>
  <c r="D11" i="5"/>
  <c r="C11" i="5"/>
  <c r="B11" i="5"/>
  <c r="S10" i="5"/>
  <c r="R10" i="5"/>
  <c r="Q10" i="5"/>
  <c r="P10" i="5"/>
  <c r="O10" i="5"/>
  <c r="N10" i="5"/>
  <c r="M10" i="5"/>
  <c r="L10" i="5"/>
  <c r="I10" i="5"/>
  <c r="H10" i="5"/>
  <c r="G10" i="5"/>
  <c r="F10" i="5"/>
  <c r="E10" i="5"/>
  <c r="D10" i="5"/>
  <c r="C10" i="5"/>
  <c r="B10" i="5"/>
  <c r="S9" i="5"/>
  <c r="S16" i="5" s="1"/>
  <c r="R50" i="5" s="1"/>
  <c r="R9" i="5"/>
  <c r="R16" i="5" s="1"/>
  <c r="P50" i="5" s="1"/>
  <c r="Q9" i="5"/>
  <c r="Q16" i="5" s="1"/>
  <c r="N50" i="5" s="1"/>
  <c r="P9" i="5"/>
  <c r="P16" i="5" s="1"/>
  <c r="L50" i="5" s="1"/>
  <c r="O9" i="5"/>
  <c r="O16" i="5" s="1"/>
  <c r="J50" i="5" s="1"/>
  <c r="N9" i="5"/>
  <c r="N16" i="5" s="1"/>
  <c r="H50" i="5" s="1"/>
  <c r="M9" i="5"/>
  <c r="M16" i="5" s="1"/>
  <c r="F50" i="5" s="1"/>
  <c r="L9" i="5"/>
  <c r="L15" i="5" s="1"/>
  <c r="C50" i="5" s="1"/>
  <c r="I9" i="5"/>
  <c r="I16" i="5" s="1"/>
  <c r="R49" i="5" s="1"/>
  <c r="H9" i="5"/>
  <c r="H16" i="5" s="1"/>
  <c r="P49" i="5" s="1"/>
  <c r="G9" i="5"/>
  <c r="G16" i="5" s="1"/>
  <c r="N49" i="5" s="1"/>
  <c r="F9" i="5"/>
  <c r="F16" i="5" s="1"/>
  <c r="L49" i="5" s="1"/>
  <c r="E9" i="5"/>
  <c r="E16" i="5" s="1"/>
  <c r="J49" i="5" s="1"/>
  <c r="D9" i="5"/>
  <c r="D15" i="5" s="1"/>
  <c r="G49" i="5" s="1"/>
  <c r="C9" i="5"/>
  <c r="C16" i="5" s="1"/>
  <c r="F49" i="5" s="1"/>
  <c r="B9" i="5"/>
  <c r="B16" i="5" l="1"/>
  <c r="D49" i="5" s="1"/>
  <c r="L16" i="5"/>
  <c r="D50" i="5" s="1"/>
  <c r="B30" i="5"/>
  <c r="D51" i="5" s="1"/>
  <c r="L30" i="5"/>
  <c r="D52" i="5" s="1"/>
  <c r="B43" i="5"/>
  <c r="C53" i="5" s="1"/>
  <c r="C15" i="5"/>
  <c r="E49" i="5" s="1"/>
  <c r="M15" i="5"/>
  <c r="E50" i="5" s="1"/>
  <c r="C29" i="5"/>
  <c r="E51" i="5" s="1"/>
  <c r="M29" i="5"/>
  <c r="E52" i="5" s="1"/>
  <c r="C43" i="5"/>
  <c r="E53" i="5" s="1"/>
  <c r="B15" i="5"/>
  <c r="C49" i="5" s="1"/>
  <c r="D16" i="5"/>
  <c r="H49" i="5" s="1"/>
  <c r="D30" i="5"/>
  <c r="H51" i="5" s="1"/>
  <c r="E15" i="5"/>
  <c r="I49" i="5" s="1"/>
  <c r="O15" i="5"/>
  <c r="I50" i="5" s="1"/>
  <c r="E29" i="5"/>
  <c r="I51" i="5" s="1"/>
  <c r="O29" i="5"/>
  <c r="I52" i="5" s="1"/>
  <c r="E43" i="5"/>
  <c r="I53" i="5" s="1"/>
  <c r="D43" i="5"/>
  <c r="G53" i="5" s="1"/>
  <c r="F15" i="5"/>
  <c r="K49" i="5" s="1"/>
  <c r="P15" i="5"/>
  <c r="K50" i="5" s="1"/>
  <c r="F29" i="5"/>
  <c r="K51" i="5" s="1"/>
  <c r="P29" i="5"/>
  <c r="K52" i="5" s="1"/>
  <c r="F43" i="5"/>
  <c r="K53" i="5" s="1"/>
  <c r="N15" i="5"/>
  <c r="G50" i="5" s="1"/>
  <c r="N30" i="5"/>
  <c r="H52" i="5" s="1"/>
  <c r="G15" i="5"/>
  <c r="M49" i="5" s="1"/>
  <c r="Q15" i="5"/>
  <c r="M50" i="5" s="1"/>
  <c r="G29" i="5"/>
  <c r="M51" i="5" s="1"/>
  <c r="Q29" i="5"/>
  <c r="M52" i="5" s="1"/>
  <c r="G43" i="5"/>
  <c r="M53" i="5" s="1"/>
  <c r="H15" i="5"/>
  <c r="O49" i="5" s="1"/>
  <c r="R15" i="5"/>
  <c r="O50" i="5" s="1"/>
  <c r="H29" i="5"/>
  <c r="O51" i="5" s="1"/>
  <c r="R29" i="5"/>
  <c r="O52" i="5" s="1"/>
  <c r="H43" i="5"/>
  <c r="O53" i="5" s="1"/>
  <c r="I15" i="5"/>
  <c r="Q49" i="5" s="1"/>
  <c r="S15" i="5"/>
  <c r="Q50" i="5" s="1"/>
  <c r="I29" i="5"/>
  <c r="Q51" i="5" s="1"/>
  <c r="S29" i="5"/>
  <c r="Q52" i="5" s="1"/>
  <c r="I43" i="5"/>
  <c r="Q53" i="5" s="1"/>
  <c r="I40" i="4" l="1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I44" i="4" s="1"/>
  <c r="R53" i="4" s="1"/>
  <c r="H37" i="4"/>
  <c r="H44" i="4" s="1"/>
  <c r="P53" i="4" s="1"/>
  <c r="G37" i="4"/>
  <c r="G44" i="4" s="1"/>
  <c r="N53" i="4" s="1"/>
  <c r="F37" i="4"/>
  <c r="F44" i="4" s="1"/>
  <c r="L53" i="4" s="1"/>
  <c r="E37" i="4"/>
  <c r="E44" i="4" s="1"/>
  <c r="J53" i="4" s="1"/>
  <c r="D37" i="4"/>
  <c r="D44" i="4" s="1"/>
  <c r="H53" i="4" s="1"/>
  <c r="C37" i="4"/>
  <c r="B37" i="4"/>
  <c r="S26" i="4"/>
  <c r="R26" i="4"/>
  <c r="Q26" i="4"/>
  <c r="P26" i="4"/>
  <c r="O26" i="4"/>
  <c r="N26" i="4"/>
  <c r="M26" i="4"/>
  <c r="L26" i="4"/>
  <c r="I26" i="4"/>
  <c r="H26" i="4"/>
  <c r="G26" i="4"/>
  <c r="F26" i="4"/>
  <c r="E26" i="4"/>
  <c r="D26" i="4"/>
  <c r="C26" i="4"/>
  <c r="B26" i="4"/>
  <c r="S25" i="4"/>
  <c r="R25" i="4"/>
  <c r="Q25" i="4"/>
  <c r="P25" i="4"/>
  <c r="O25" i="4"/>
  <c r="N25" i="4"/>
  <c r="M25" i="4"/>
  <c r="L25" i="4"/>
  <c r="I25" i="4"/>
  <c r="H25" i="4"/>
  <c r="G25" i="4"/>
  <c r="F25" i="4"/>
  <c r="E25" i="4"/>
  <c r="D25" i="4"/>
  <c r="C25" i="4"/>
  <c r="B25" i="4"/>
  <c r="S24" i="4"/>
  <c r="R24" i="4"/>
  <c r="Q24" i="4"/>
  <c r="P24" i="4"/>
  <c r="O24" i="4"/>
  <c r="N24" i="4"/>
  <c r="M24" i="4"/>
  <c r="L24" i="4"/>
  <c r="I24" i="4"/>
  <c r="H24" i="4"/>
  <c r="G24" i="4"/>
  <c r="F24" i="4"/>
  <c r="E24" i="4"/>
  <c r="D24" i="4"/>
  <c r="C24" i="4"/>
  <c r="B24" i="4"/>
  <c r="S23" i="4"/>
  <c r="S30" i="4" s="1"/>
  <c r="R52" i="4" s="1"/>
  <c r="R23" i="4"/>
  <c r="R30" i="4" s="1"/>
  <c r="P52" i="4" s="1"/>
  <c r="Q23" i="4"/>
  <c r="Q30" i="4" s="1"/>
  <c r="N52" i="4" s="1"/>
  <c r="P23" i="4"/>
  <c r="P30" i="4" s="1"/>
  <c r="L52" i="4" s="1"/>
  <c r="O23" i="4"/>
  <c r="O30" i="4" s="1"/>
  <c r="J52" i="4" s="1"/>
  <c r="N23" i="4"/>
  <c r="N29" i="4" s="1"/>
  <c r="G52" i="4" s="1"/>
  <c r="M23" i="4"/>
  <c r="M30" i="4" s="1"/>
  <c r="F52" i="4" s="1"/>
  <c r="L23" i="4"/>
  <c r="L29" i="4" s="1"/>
  <c r="C52" i="4" s="1"/>
  <c r="I23" i="4"/>
  <c r="I30" i="4" s="1"/>
  <c r="R51" i="4" s="1"/>
  <c r="H23" i="4"/>
  <c r="H30" i="4" s="1"/>
  <c r="P51" i="4" s="1"/>
  <c r="G23" i="4"/>
  <c r="G30" i="4" s="1"/>
  <c r="N51" i="4" s="1"/>
  <c r="F23" i="4"/>
  <c r="F30" i="4" s="1"/>
  <c r="L51" i="4" s="1"/>
  <c r="E23" i="4"/>
  <c r="E30" i="4" s="1"/>
  <c r="J51" i="4" s="1"/>
  <c r="D23" i="4"/>
  <c r="D30" i="4" s="1"/>
  <c r="H51" i="4" s="1"/>
  <c r="C23" i="4"/>
  <c r="C30" i="4" s="1"/>
  <c r="F51" i="4" s="1"/>
  <c r="B23" i="4"/>
  <c r="B29" i="4" s="1"/>
  <c r="C51" i="4" s="1"/>
  <c r="S12" i="4"/>
  <c r="R12" i="4"/>
  <c r="Q12" i="4"/>
  <c r="P12" i="4"/>
  <c r="O12" i="4"/>
  <c r="N12" i="4"/>
  <c r="M12" i="4"/>
  <c r="L12" i="4"/>
  <c r="I12" i="4"/>
  <c r="H12" i="4"/>
  <c r="G12" i="4"/>
  <c r="F12" i="4"/>
  <c r="E12" i="4"/>
  <c r="D12" i="4"/>
  <c r="C12" i="4"/>
  <c r="B12" i="4"/>
  <c r="S11" i="4"/>
  <c r="R11" i="4"/>
  <c r="Q11" i="4"/>
  <c r="P11" i="4"/>
  <c r="O11" i="4"/>
  <c r="N11" i="4"/>
  <c r="M11" i="4"/>
  <c r="L11" i="4"/>
  <c r="I11" i="4"/>
  <c r="H11" i="4"/>
  <c r="G11" i="4"/>
  <c r="F11" i="4"/>
  <c r="E11" i="4"/>
  <c r="D11" i="4"/>
  <c r="C11" i="4"/>
  <c r="B11" i="4"/>
  <c r="S10" i="4"/>
  <c r="R10" i="4"/>
  <c r="Q10" i="4"/>
  <c r="P10" i="4"/>
  <c r="O10" i="4"/>
  <c r="N10" i="4"/>
  <c r="M10" i="4"/>
  <c r="L10" i="4"/>
  <c r="I10" i="4"/>
  <c r="H10" i="4"/>
  <c r="G10" i="4"/>
  <c r="F10" i="4"/>
  <c r="E10" i="4"/>
  <c r="D10" i="4"/>
  <c r="C10" i="4"/>
  <c r="B10" i="4"/>
  <c r="S9" i="4"/>
  <c r="S16" i="4" s="1"/>
  <c r="R50" i="4" s="1"/>
  <c r="R9" i="4"/>
  <c r="R16" i="4" s="1"/>
  <c r="P50" i="4" s="1"/>
  <c r="Q9" i="4"/>
  <c r="Q16" i="4" s="1"/>
  <c r="N50" i="4" s="1"/>
  <c r="P9" i="4"/>
  <c r="P16" i="4" s="1"/>
  <c r="L50" i="4" s="1"/>
  <c r="O9" i="4"/>
  <c r="O16" i="4" s="1"/>
  <c r="J50" i="4" s="1"/>
  <c r="N9" i="4"/>
  <c r="N15" i="4" s="1"/>
  <c r="G50" i="4" s="1"/>
  <c r="M9" i="4"/>
  <c r="M16" i="4" s="1"/>
  <c r="F50" i="4" s="1"/>
  <c r="L9" i="4"/>
  <c r="I9" i="4"/>
  <c r="I16" i="4" s="1"/>
  <c r="R49" i="4" s="1"/>
  <c r="H9" i="4"/>
  <c r="H16" i="4" s="1"/>
  <c r="P49" i="4" s="1"/>
  <c r="G9" i="4"/>
  <c r="G16" i="4" s="1"/>
  <c r="N49" i="4" s="1"/>
  <c r="F9" i="4"/>
  <c r="F16" i="4" s="1"/>
  <c r="L49" i="4" s="1"/>
  <c r="E9" i="4"/>
  <c r="E16" i="4" s="1"/>
  <c r="J49" i="4" s="1"/>
  <c r="D9" i="4"/>
  <c r="C9" i="4"/>
  <c r="C16" i="4" s="1"/>
  <c r="F49" i="4" s="1"/>
  <c r="B9" i="4"/>
  <c r="B15" i="4" s="1"/>
  <c r="C49" i="4" s="1"/>
  <c r="D15" i="4" l="1"/>
  <c r="G49" i="4" s="1"/>
  <c r="L15" i="4"/>
  <c r="C50" i="4" s="1"/>
  <c r="B44" i="4"/>
  <c r="D53" i="4" s="1"/>
  <c r="C44" i="4"/>
  <c r="F53" i="4" s="1"/>
  <c r="B30" i="4"/>
  <c r="D51" i="4" s="1"/>
  <c r="B43" i="4"/>
  <c r="C53" i="4" s="1"/>
  <c r="C15" i="4"/>
  <c r="E49" i="4" s="1"/>
  <c r="M15" i="4"/>
  <c r="E50" i="4" s="1"/>
  <c r="C29" i="4"/>
  <c r="E51" i="4" s="1"/>
  <c r="M29" i="4"/>
  <c r="E52" i="4" s="1"/>
  <c r="C43" i="4"/>
  <c r="E53" i="4" s="1"/>
  <c r="B16" i="4"/>
  <c r="D49" i="4" s="1"/>
  <c r="L30" i="4"/>
  <c r="D52" i="4" s="1"/>
  <c r="D16" i="4"/>
  <c r="H49" i="4" s="1"/>
  <c r="N30" i="4"/>
  <c r="H52" i="4" s="1"/>
  <c r="D43" i="4"/>
  <c r="G53" i="4" s="1"/>
  <c r="E15" i="4"/>
  <c r="I49" i="4" s="1"/>
  <c r="O15" i="4"/>
  <c r="I50" i="4" s="1"/>
  <c r="E29" i="4"/>
  <c r="I51" i="4" s="1"/>
  <c r="O29" i="4"/>
  <c r="I52" i="4" s="1"/>
  <c r="E43" i="4"/>
  <c r="I53" i="4" s="1"/>
  <c r="L16" i="4"/>
  <c r="D50" i="4" s="1"/>
  <c r="N16" i="4"/>
  <c r="H50" i="4" s="1"/>
  <c r="D29" i="4"/>
  <c r="G51" i="4" s="1"/>
  <c r="F15" i="4"/>
  <c r="K49" i="4" s="1"/>
  <c r="P15" i="4"/>
  <c r="K50" i="4" s="1"/>
  <c r="F29" i="4"/>
  <c r="K51" i="4" s="1"/>
  <c r="P29" i="4"/>
  <c r="K52" i="4" s="1"/>
  <c r="F43" i="4"/>
  <c r="K53" i="4" s="1"/>
  <c r="G15" i="4"/>
  <c r="M49" i="4" s="1"/>
  <c r="Q15" i="4"/>
  <c r="M50" i="4" s="1"/>
  <c r="G29" i="4"/>
  <c r="M51" i="4" s="1"/>
  <c r="Q29" i="4"/>
  <c r="M52" i="4" s="1"/>
  <c r="G43" i="4"/>
  <c r="M53" i="4" s="1"/>
  <c r="H15" i="4"/>
  <c r="O49" i="4" s="1"/>
  <c r="R15" i="4"/>
  <c r="O50" i="4" s="1"/>
  <c r="H29" i="4"/>
  <c r="O51" i="4" s="1"/>
  <c r="R29" i="4"/>
  <c r="O52" i="4" s="1"/>
  <c r="H43" i="4"/>
  <c r="O53" i="4" s="1"/>
  <c r="I15" i="4"/>
  <c r="Q49" i="4" s="1"/>
  <c r="S15" i="4"/>
  <c r="Q50" i="4" s="1"/>
  <c r="I29" i="4"/>
  <c r="Q51" i="4" s="1"/>
  <c r="S29" i="4"/>
  <c r="Q52" i="4" s="1"/>
  <c r="I43" i="4"/>
  <c r="Q53" i="4" s="1"/>
  <c r="I44" i="3" l="1"/>
  <c r="R52" i="3" s="1"/>
  <c r="H44" i="3"/>
  <c r="P52" i="3" s="1"/>
  <c r="G44" i="3"/>
  <c r="N52" i="3" s="1"/>
  <c r="F44" i="3"/>
  <c r="L52" i="3" s="1"/>
  <c r="E44" i="3"/>
  <c r="J52" i="3" s="1"/>
  <c r="D44" i="3"/>
  <c r="H52" i="3" s="1"/>
  <c r="C44" i="3"/>
  <c r="F52" i="3" s="1"/>
  <c r="B44" i="3"/>
  <c r="D52" i="3" s="1"/>
  <c r="I43" i="3"/>
  <c r="Q52" i="3" s="1"/>
  <c r="H43" i="3"/>
  <c r="O52" i="3" s="1"/>
  <c r="G43" i="3"/>
  <c r="M52" i="3" s="1"/>
  <c r="F43" i="3"/>
  <c r="K52" i="3" s="1"/>
  <c r="E43" i="3"/>
  <c r="I52" i="3" s="1"/>
  <c r="D43" i="3"/>
  <c r="G52" i="3" s="1"/>
  <c r="C43" i="3"/>
  <c r="E52" i="3" s="1"/>
  <c r="B43" i="3"/>
  <c r="C52" i="3" s="1"/>
  <c r="S30" i="3"/>
  <c r="R51" i="3" s="1"/>
  <c r="R30" i="3"/>
  <c r="P51" i="3" s="1"/>
  <c r="Q30" i="3"/>
  <c r="N51" i="3" s="1"/>
  <c r="P30" i="3"/>
  <c r="L51" i="3" s="1"/>
  <c r="O30" i="3"/>
  <c r="J51" i="3" s="1"/>
  <c r="N30" i="3"/>
  <c r="H51" i="3" s="1"/>
  <c r="M30" i="3"/>
  <c r="F51" i="3" s="1"/>
  <c r="L30" i="3"/>
  <c r="D51" i="3" s="1"/>
  <c r="I30" i="3"/>
  <c r="R50" i="3" s="1"/>
  <c r="H30" i="3"/>
  <c r="P50" i="3" s="1"/>
  <c r="G30" i="3"/>
  <c r="N50" i="3" s="1"/>
  <c r="F30" i="3"/>
  <c r="L50" i="3" s="1"/>
  <c r="E30" i="3"/>
  <c r="J50" i="3" s="1"/>
  <c r="D30" i="3"/>
  <c r="H50" i="3" s="1"/>
  <c r="C30" i="3"/>
  <c r="F50" i="3" s="1"/>
  <c r="B30" i="3"/>
  <c r="D50" i="3" s="1"/>
  <c r="S29" i="3"/>
  <c r="Q51" i="3" s="1"/>
  <c r="R29" i="3"/>
  <c r="O51" i="3" s="1"/>
  <c r="Q29" i="3"/>
  <c r="M51" i="3" s="1"/>
  <c r="P29" i="3"/>
  <c r="K51" i="3" s="1"/>
  <c r="O29" i="3"/>
  <c r="I51" i="3" s="1"/>
  <c r="N29" i="3"/>
  <c r="G51" i="3" s="1"/>
  <c r="M29" i="3"/>
  <c r="E51" i="3" s="1"/>
  <c r="L29" i="3"/>
  <c r="C51" i="3" s="1"/>
  <c r="I29" i="3"/>
  <c r="Q50" i="3" s="1"/>
  <c r="H29" i="3"/>
  <c r="O50" i="3" s="1"/>
  <c r="G29" i="3"/>
  <c r="M50" i="3" s="1"/>
  <c r="F29" i="3"/>
  <c r="K50" i="3" s="1"/>
  <c r="E29" i="3"/>
  <c r="I50" i="3" s="1"/>
  <c r="D29" i="3"/>
  <c r="G50" i="3" s="1"/>
  <c r="C29" i="3"/>
  <c r="E50" i="3" s="1"/>
  <c r="B29" i="3"/>
  <c r="C50" i="3" s="1"/>
  <c r="I16" i="3"/>
  <c r="R49" i="3" s="1"/>
  <c r="H16" i="3"/>
  <c r="P49" i="3" s="1"/>
  <c r="G16" i="3"/>
  <c r="N49" i="3" s="1"/>
  <c r="F16" i="3"/>
  <c r="L49" i="3" s="1"/>
  <c r="E16" i="3"/>
  <c r="J49" i="3" s="1"/>
  <c r="D16" i="3"/>
  <c r="H49" i="3" s="1"/>
  <c r="C16" i="3"/>
  <c r="F49" i="3" s="1"/>
  <c r="B16" i="3"/>
  <c r="D49" i="3" s="1"/>
  <c r="I15" i="3"/>
  <c r="Q49" i="3" s="1"/>
  <c r="H15" i="3"/>
  <c r="O49" i="3" s="1"/>
  <c r="G15" i="3"/>
  <c r="M49" i="3" s="1"/>
  <c r="F15" i="3"/>
  <c r="K49" i="3" s="1"/>
  <c r="E15" i="3"/>
  <c r="I49" i="3" s="1"/>
  <c r="D15" i="3"/>
  <c r="G49" i="3" s="1"/>
  <c r="C15" i="3"/>
  <c r="E49" i="3" s="1"/>
  <c r="B15" i="3"/>
  <c r="K15" i="3" l="1"/>
  <c r="K60" i="3" s="1"/>
  <c r="C49" i="3"/>
  <c r="L61" i="3"/>
  <c r="O60" i="3"/>
  <c r="L59" i="3"/>
  <c r="O62" i="3"/>
  <c r="P62" i="3"/>
  <c r="R60" i="3"/>
  <c r="R61" i="3"/>
  <c r="Q62" i="3"/>
  <c r="M61" i="3"/>
  <c r="M60" i="3"/>
  <c r="P60" i="3"/>
  <c r="C60" i="3"/>
  <c r="D61" i="3"/>
  <c r="C62" i="3"/>
  <c r="E62" i="3"/>
  <c r="G59" i="3"/>
  <c r="H59" i="3"/>
  <c r="H62" i="3"/>
  <c r="K62" i="3"/>
  <c r="J61" i="3"/>
  <c r="I62" i="3"/>
  <c r="J62" i="3"/>
  <c r="P61" i="3" l="1"/>
  <c r="C59" i="3"/>
  <c r="Q61" i="3"/>
  <c r="O59" i="3"/>
  <c r="O61" i="3"/>
  <c r="G62" i="3"/>
  <c r="F61" i="3"/>
  <c r="Q60" i="3"/>
  <c r="F62" i="3"/>
  <c r="L60" i="3"/>
  <c r="N59" i="3"/>
  <c r="J60" i="3"/>
  <c r="I61" i="3"/>
  <c r="D62" i="3"/>
  <c r="I60" i="3"/>
  <c r="F60" i="3"/>
  <c r="R59" i="3"/>
  <c r="F59" i="3"/>
  <c r="Q59" i="3"/>
  <c r="N61" i="3"/>
  <c r="K59" i="3"/>
  <c r="H61" i="3"/>
  <c r="P59" i="3"/>
  <c r="N62" i="3"/>
  <c r="H60" i="3"/>
  <c r="C61" i="3"/>
  <c r="M62" i="3"/>
  <c r="J59" i="3"/>
  <c r="G61" i="3"/>
  <c r="D60" i="3"/>
  <c r="K61" i="3"/>
  <c r="N60" i="3"/>
  <c r="E60" i="3"/>
  <c r="I59" i="3"/>
  <c r="G60" i="3"/>
  <c r="E59" i="3"/>
  <c r="D59" i="3"/>
  <c r="R62" i="3"/>
  <c r="E61" i="3"/>
  <c r="L62" i="3"/>
  <c r="I44" i="2"/>
  <c r="R53" i="2" s="1"/>
  <c r="H44" i="2"/>
  <c r="P53" i="2" s="1"/>
  <c r="G44" i="2"/>
  <c r="N53" i="2" s="1"/>
  <c r="F44" i="2"/>
  <c r="L53" i="2" s="1"/>
  <c r="E44" i="2"/>
  <c r="J53" i="2" s="1"/>
  <c r="D44" i="2"/>
  <c r="H53" i="2" s="1"/>
  <c r="C44" i="2"/>
  <c r="F53" i="2" s="1"/>
  <c r="B44" i="2"/>
  <c r="D53" i="2" s="1"/>
  <c r="I43" i="2"/>
  <c r="Q53" i="2" s="1"/>
  <c r="H43" i="2"/>
  <c r="O53" i="2" s="1"/>
  <c r="G43" i="2"/>
  <c r="M53" i="2" s="1"/>
  <c r="F43" i="2"/>
  <c r="K53" i="2" s="1"/>
  <c r="E43" i="2"/>
  <c r="I53" i="2" s="1"/>
  <c r="D43" i="2"/>
  <c r="G53" i="2" s="1"/>
  <c r="C43" i="2"/>
  <c r="E53" i="2" s="1"/>
  <c r="B43" i="2"/>
  <c r="C53" i="2" s="1"/>
  <c r="S30" i="2"/>
  <c r="R52" i="2" s="1"/>
  <c r="R30" i="2"/>
  <c r="P52" i="2" s="1"/>
  <c r="Q30" i="2"/>
  <c r="N52" i="2" s="1"/>
  <c r="P30" i="2"/>
  <c r="L52" i="2" s="1"/>
  <c r="O30" i="2"/>
  <c r="J52" i="2" s="1"/>
  <c r="N30" i="2"/>
  <c r="H52" i="2" s="1"/>
  <c r="M30" i="2"/>
  <c r="F52" i="2" s="1"/>
  <c r="L30" i="2"/>
  <c r="D52" i="2" s="1"/>
  <c r="I30" i="2"/>
  <c r="R51" i="2" s="1"/>
  <c r="H30" i="2"/>
  <c r="P51" i="2" s="1"/>
  <c r="G30" i="2"/>
  <c r="N51" i="2" s="1"/>
  <c r="F30" i="2"/>
  <c r="L51" i="2" s="1"/>
  <c r="E30" i="2"/>
  <c r="J51" i="2" s="1"/>
  <c r="D30" i="2"/>
  <c r="H51" i="2" s="1"/>
  <c r="C30" i="2"/>
  <c r="F51" i="2" s="1"/>
  <c r="B30" i="2"/>
  <c r="D51" i="2" s="1"/>
  <c r="S29" i="2"/>
  <c r="Q52" i="2" s="1"/>
  <c r="R29" i="2"/>
  <c r="O52" i="2" s="1"/>
  <c r="Q29" i="2"/>
  <c r="M52" i="2" s="1"/>
  <c r="P29" i="2"/>
  <c r="K52" i="2" s="1"/>
  <c r="O29" i="2"/>
  <c r="I52" i="2" s="1"/>
  <c r="N29" i="2"/>
  <c r="G52" i="2" s="1"/>
  <c r="M29" i="2"/>
  <c r="E52" i="2" s="1"/>
  <c r="L29" i="2"/>
  <c r="C52" i="2" s="1"/>
  <c r="I29" i="2"/>
  <c r="Q51" i="2" s="1"/>
  <c r="H29" i="2"/>
  <c r="O51" i="2" s="1"/>
  <c r="G29" i="2"/>
  <c r="M51" i="2" s="1"/>
  <c r="F29" i="2"/>
  <c r="K51" i="2" s="1"/>
  <c r="E29" i="2"/>
  <c r="I51" i="2" s="1"/>
  <c r="D29" i="2"/>
  <c r="G51" i="2" s="1"/>
  <c r="C29" i="2"/>
  <c r="E51" i="2" s="1"/>
  <c r="B29" i="2"/>
  <c r="C51" i="2" s="1"/>
  <c r="S16" i="2"/>
  <c r="R50" i="2" s="1"/>
  <c r="R16" i="2"/>
  <c r="P50" i="2" s="1"/>
  <c r="Q16" i="2"/>
  <c r="N50" i="2" s="1"/>
  <c r="P16" i="2"/>
  <c r="L50" i="2" s="1"/>
  <c r="O16" i="2"/>
  <c r="J50" i="2" s="1"/>
  <c r="N16" i="2"/>
  <c r="H50" i="2" s="1"/>
  <c r="M16" i="2"/>
  <c r="F50" i="2" s="1"/>
  <c r="L16" i="2"/>
  <c r="D50" i="2" s="1"/>
  <c r="I16" i="2"/>
  <c r="R49" i="2" s="1"/>
  <c r="H16" i="2"/>
  <c r="P49" i="2" s="1"/>
  <c r="G16" i="2"/>
  <c r="N49" i="2" s="1"/>
  <c r="F16" i="2"/>
  <c r="L49" i="2" s="1"/>
  <c r="E16" i="2"/>
  <c r="J49" i="2" s="1"/>
  <c r="D16" i="2"/>
  <c r="H49" i="2" s="1"/>
  <c r="C16" i="2"/>
  <c r="F49" i="2" s="1"/>
  <c r="B16" i="2"/>
  <c r="D49" i="2" s="1"/>
  <c r="S15" i="2"/>
  <c r="Q50" i="2" s="1"/>
  <c r="R15" i="2"/>
  <c r="O50" i="2" s="1"/>
  <c r="Q15" i="2"/>
  <c r="M50" i="2" s="1"/>
  <c r="P15" i="2"/>
  <c r="K50" i="2" s="1"/>
  <c r="O15" i="2"/>
  <c r="I50" i="2" s="1"/>
  <c r="N15" i="2"/>
  <c r="G50" i="2" s="1"/>
  <c r="M15" i="2"/>
  <c r="E50" i="2" s="1"/>
  <c r="L15" i="2"/>
  <c r="C50" i="2" s="1"/>
  <c r="I15" i="2"/>
  <c r="Q49" i="2" s="1"/>
  <c r="H15" i="2"/>
  <c r="O49" i="2" s="1"/>
  <c r="G15" i="2"/>
  <c r="M49" i="2" s="1"/>
  <c r="F15" i="2"/>
  <c r="K49" i="2" s="1"/>
  <c r="E15" i="2"/>
  <c r="I49" i="2" s="1"/>
  <c r="D15" i="2"/>
  <c r="G49" i="2" s="1"/>
  <c r="C15" i="2"/>
  <c r="E49" i="2" s="1"/>
  <c r="B15" i="2"/>
  <c r="C49" i="2" s="1"/>
  <c r="I40" i="1" l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G44" i="1" s="1"/>
  <c r="N53" i="1" s="1"/>
  <c r="F37" i="1"/>
  <c r="F44" i="1" s="1"/>
  <c r="L53" i="1" s="1"/>
  <c r="E37" i="1"/>
  <c r="E44" i="1" s="1"/>
  <c r="J53" i="1" s="1"/>
  <c r="D37" i="1"/>
  <c r="D44" i="1" s="1"/>
  <c r="H53" i="1" s="1"/>
  <c r="C37" i="1"/>
  <c r="C44" i="1" s="1"/>
  <c r="F53" i="1" s="1"/>
  <c r="B37" i="1"/>
  <c r="D33" i="1"/>
  <c r="S26" i="1"/>
  <c r="R26" i="1"/>
  <c r="Q26" i="1"/>
  <c r="P26" i="1"/>
  <c r="O26" i="1"/>
  <c r="N26" i="1"/>
  <c r="M26" i="1"/>
  <c r="L26" i="1"/>
  <c r="I26" i="1"/>
  <c r="H26" i="1"/>
  <c r="G26" i="1"/>
  <c r="F26" i="1"/>
  <c r="E26" i="1"/>
  <c r="D26" i="1"/>
  <c r="C26" i="1"/>
  <c r="B26" i="1"/>
  <c r="S25" i="1"/>
  <c r="R25" i="1"/>
  <c r="Q25" i="1"/>
  <c r="P25" i="1"/>
  <c r="O25" i="1"/>
  <c r="N25" i="1"/>
  <c r="M25" i="1"/>
  <c r="L25" i="1"/>
  <c r="I25" i="1"/>
  <c r="H25" i="1"/>
  <c r="G25" i="1"/>
  <c r="F25" i="1"/>
  <c r="E25" i="1"/>
  <c r="D25" i="1"/>
  <c r="C25" i="1"/>
  <c r="B25" i="1"/>
  <c r="S24" i="1"/>
  <c r="R24" i="1"/>
  <c r="Q24" i="1"/>
  <c r="P24" i="1"/>
  <c r="O24" i="1"/>
  <c r="N24" i="1"/>
  <c r="M24" i="1"/>
  <c r="L24" i="1"/>
  <c r="I24" i="1"/>
  <c r="H24" i="1"/>
  <c r="G24" i="1"/>
  <c r="F24" i="1"/>
  <c r="E24" i="1"/>
  <c r="D24" i="1"/>
  <c r="C24" i="1"/>
  <c r="B24" i="1"/>
  <c r="S23" i="1"/>
  <c r="S30" i="1" s="1"/>
  <c r="R52" i="1" s="1"/>
  <c r="R23" i="1"/>
  <c r="R29" i="1" s="1"/>
  <c r="O52" i="1" s="1"/>
  <c r="Q23" i="1"/>
  <c r="Q30" i="1" s="1"/>
  <c r="N52" i="1" s="1"/>
  <c r="P23" i="1"/>
  <c r="P30" i="1" s="1"/>
  <c r="L52" i="1" s="1"/>
  <c r="O23" i="1"/>
  <c r="O30" i="1" s="1"/>
  <c r="J52" i="1" s="1"/>
  <c r="N23" i="1"/>
  <c r="N30" i="1" s="1"/>
  <c r="H52" i="1" s="1"/>
  <c r="M23" i="1"/>
  <c r="M29" i="1" s="1"/>
  <c r="E52" i="1" s="1"/>
  <c r="L23" i="1"/>
  <c r="L30" i="1" s="1"/>
  <c r="D52" i="1" s="1"/>
  <c r="I23" i="1"/>
  <c r="I30" i="1" s="1"/>
  <c r="R51" i="1" s="1"/>
  <c r="H23" i="1"/>
  <c r="H30" i="1" s="1"/>
  <c r="P51" i="1" s="1"/>
  <c r="G23" i="1"/>
  <c r="G30" i="1" s="1"/>
  <c r="N51" i="1" s="1"/>
  <c r="F23" i="1"/>
  <c r="E23" i="1"/>
  <c r="E30" i="1" s="1"/>
  <c r="J51" i="1" s="1"/>
  <c r="D23" i="1"/>
  <c r="C23" i="1"/>
  <c r="B23" i="1"/>
  <c r="B30" i="1" s="1"/>
  <c r="D51" i="1" s="1"/>
  <c r="N19" i="1"/>
  <c r="D19" i="1"/>
  <c r="S12" i="1"/>
  <c r="R12" i="1"/>
  <c r="Q12" i="1"/>
  <c r="P12" i="1"/>
  <c r="O12" i="1"/>
  <c r="N12" i="1"/>
  <c r="M12" i="1"/>
  <c r="L12" i="1"/>
  <c r="I12" i="1"/>
  <c r="H12" i="1"/>
  <c r="G12" i="1"/>
  <c r="F12" i="1"/>
  <c r="E12" i="1"/>
  <c r="D12" i="1"/>
  <c r="C12" i="1"/>
  <c r="B12" i="1"/>
  <c r="S11" i="1"/>
  <c r="R11" i="1"/>
  <c r="Q11" i="1"/>
  <c r="P11" i="1"/>
  <c r="O11" i="1"/>
  <c r="N11" i="1"/>
  <c r="M11" i="1"/>
  <c r="L11" i="1"/>
  <c r="I11" i="1"/>
  <c r="H11" i="1"/>
  <c r="G11" i="1"/>
  <c r="F11" i="1"/>
  <c r="E11" i="1"/>
  <c r="D11" i="1"/>
  <c r="C11" i="1"/>
  <c r="B11" i="1"/>
  <c r="S10" i="1"/>
  <c r="R10" i="1"/>
  <c r="Q10" i="1"/>
  <c r="P10" i="1"/>
  <c r="O10" i="1"/>
  <c r="N10" i="1"/>
  <c r="M10" i="1"/>
  <c r="L10" i="1"/>
  <c r="I10" i="1"/>
  <c r="H10" i="1"/>
  <c r="G10" i="1"/>
  <c r="F10" i="1"/>
  <c r="E10" i="1"/>
  <c r="D10" i="1"/>
  <c r="C10" i="1"/>
  <c r="B10" i="1"/>
  <c r="S9" i="1"/>
  <c r="S16" i="1" s="1"/>
  <c r="R50" i="1" s="1"/>
  <c r="R9" i="1"/>
  <c r="R16" i="1" s="1"/>
  <c r="P50" i="1" s="1"/>
  <c r="Q9" i="1"/>
  <c r="Q16" i="1" s="1"/>
  <c r="N50" i="1" s="1"/>
  <c r="P9" i="1"/>
  <c r="P15" i="1" s="1"/>
  <c r="K50" i="1" s="1"/>
  <c r="O9" i="1"/>
  <c r="O15" i="1" s="1"/>
  <c r="I50" i="1" s="1"/>
  <c r="N9" i="1"/>
  <c r="N16" i="1" s="1"/>
  <c r="H50" i="1" s="1"/>
  <c r="M9" i="1"/>
  <c r="M16" i="1" s="1"/>
  <c r="F50" i="1" s="1"/>
  <c r="L9" i="1"/>
  <c r="L16" i="1" s="1"/>
  <c r="D50" i="1" s="1"/>
  <c r="I9" i="1"/>
  <c r="H9" i="1"/>
  <c r="G9" i="1"/>
  <c r="F9" i="1"/>
  <c r="E9" i="1"/>
  <c r="D9" i="1"/>
  <c r="C9" i="1"/>
  <c r="B9" i="1"/>
  <c r="D16" i="1" s="1"/>
  <c r="H49" i="1" s="1"/>
  <c r="N5" i="1"/>
  <c r="D5" i="1"/>
  <c r="C29" i="1" l="1"/>
  <c r="E51" i="1" s="1"/>
  <c r="D30" i="1"/>
  <c r="H51" i="1" s="1"/>
  <c r="B44" i="1"/>
  <c r="D53" i="1" s="1"/>
  <c r="H44" i="1"/>
  <c r="P53" i="1" s="1"/>
  <c r="F30" i="1"/>
  <c r="L51" i="1" s="1"/>
  <c r="I44" i="1"/>
  <c r="R53" i="1" s="1"/>
  <c r="E16" i="1"/>
  <c r="J49" i="1" s="1"/>
  <c r="E15" i="1"/>
  <c r="I49" i="1" s="1"/>
  <c r="O16" i="1"/>
  <c r="J50" i="1" s="1"/>
  <c r="C30" i="1"/>
  <c r="F51" i="1" s="1"/>
  <c r="B43" i="1"/>
  <c r="C53" i="1" s="1"/>
  <c r="F15" i="1"/>
  <c r="K49" i="1" s="1"/>
  <c r="F16" i="1"/>
  <c r="L49" i="1" s="1"/>
  <c r="P16" i="1"/>
  <c r="L50" i="1" s="1"/>
  <c r="D29" i="1"/>
  <c r="G51" i="1" s="1"/>
  <c r="N29" i="1"/>
  <c r="G52" i="1" s="1"/>
  <c r="C43" i="1"/>
  <c r="E53" i="1" s="1"/>
  <c r="Q15" i="1"/>
  <c r="M50" i="1" s="1"/>
  <c r="G16" i="1"/>
  <c r="N49" i="1" s="1"/>
  <c r="E29" i="1"/>
  <c r="I51" i="1" s="1"/>
  <c r="O29" i="1"/>
  <c r="I52" i="1" s="1"/>
  <c r="D43" i="1"/>
  <c r="G53" i="1" s="1"/>
  <c r="M30" i="1"/>
  <c r="F52" i="1" s="1"/>
  <c r="G15" i="1"/>
  <c r="M49" i="1" s="1"/>
  <c r="H15" i="1"/>
  <c r="O49" i="1" s="1"/>
  <c r="R15" i="1"/>
  <c r="O50" i="1" s="1"/>
  <c r="H16" i="1"/>
  <c r="P49" i="1" s="1"/>
  <c r="F29" i="1"/>
  <c r="K51" i="1" s="1"/>
  <c r="P29" i="1"/>
  <c r="K52" i="1" s="1"/>
  <c r="E43" i="1"/>
  <c r="I53" i="1" s="1"/>
  <c r="I15" i="1"/>
  <c r="Q49" i="1" s="1"/>
  <c r="S15" i="1"/>
  <c r="Q50" i="1" s="1"/>
  <c r="I16" i="1"/>
  <c r="R49" i="1" s="1"/>
  <c r="G29" i="1"/>
  <c r="M51" i="1" s="1"/>
  <c r="Q29" i="1"/>
  <c r="M52" i="1" s="1"/>
  <c r="F43" i="1"/>
  <c r="K53" i="1" s="1"/>
  <c r="L15" i="1"/>
  <c r="C50" i="1" s="1"/>
  <c r="H29" i="1"/>
  <c r="O51" i="1" s="1"/>
  <c r="R30" i="1"/>
  <c r="P52" i="1" s="1"/>
  <c r="G43" i="1"/>
  <c r="M53" i="1" s="1"/>
  <c r="C15" i="1"/>
  <c r="E49" i="1" s="1"/>
  <c r="M15" i="1"/>
  <c r="E50" i="1" s="1"/>
  <c r="C16" i="1"/>
  <c r="F49" i="1" s="1"/>
  <c r="I29" i="1"/>
  <c r="Q51" i="1" s="1"/>
  <c r="S29" i="1"/>
  <c r="Q52" i="1" s="1"/>
  <c r="H43" i="1"/>
  <c r="O53" i="1" s="1"/>
  <c r="B15" i="1"/>
  <c r="C49" i="1" s="1"/>
  <c r="B16" i="1"/>
  <c r="D49" i="1" s="1"/>
  <c r="D15" i="1"/>
  <c r="G49" i="1" s="1"/>
  <c r="N15" i="1"/>
  <c r="G50" i="1" s="1"/>
  <c r="B29" i="1"/>
  <c r="C51" i="1" s="1"/>
  <c r="L29" i="1"/>
  <c r="C52" i="1" s="1"/>
  <c r="I43" i="1"/>
  <c r="Q53" i="1" s="1"/>
  <c r="R100" i="6" l="1"/>
  <c r="S100" i="6"/>
  <c r="O100" i="6"/>
  <c r="I100" i="6"/>
  <c r="N100" i="6"/>
  <c r="Q100" i="6"/>
  <c r="P100" i="6"/>
  <c r="M100" i="6"/>
  <c r="F100" i="6"/>
  <c r="H100" i="6"/>
  <c r="L100" i="6"/>
  <c r="K100" i="6"/>
  <c r="D100" i="6"/>
  <c r="E100" i="6"/>
  <c r="G100" i="6"/>
  <c r="J100" i="6"/>
</calcChain>
</file>

<file path=xl/sharedStrings.xml><?xml version="1.0" encoding="utf-8"?>
<sst xmlns="http://schemas.openxmlformats.org/spreadsheetml/2006/main" count="818" uniqueCount="120">
  <si>
    <t>Dose: 0 ug/ml</t>
  </si>
  <si>
    <t>Dose: 3ug/ml</t>
  </si>
  <si>
    <t>A</t>
  </si>
  <si>
    <t>B</t>
  </si>
  <si>
    <t>C</t>
  </si>
  <si>
    <t>D</t>
  </si>
  <si>
    <t>H</t>
  </si>
  <si>
    <t>I</t>
  </si>
  <si>
    <t>L</t>
  </si>
  <si>
    <t>M</t>
  </si>
  <si>
    <t>Avg.</t>
  </si>
  <si>
    <t>Std.</t>
  </si>
  <si>
    <t>Dose: 10 ug/ml</t>
  </si>
  <si>
    <t>Dose: 30 ug/ml</t>
  </si>
  <si>
    <t>Dose: 100 ug/ml</t>
  </si>
  <si>
    <t>Dose</t>
  </si>
  <si>
    <t>A avg</t>
  </si>
  <si>
    <t>A std</t>
  </si>
  <si>
    <t>B avg</t>
  </si>
  <si>
    <t>B std</t>
  </si>
  <si>
    <t>C avg</t>
  </si>
  <si>
    <t>C std</t>
  </si>
  <si>
    <t>D avg</t>
  </si>
  <si>
    <t>D std</t>
  </si>
  <si>
    <t>H avg</t>
  </si>
  <si>
    <t>H std</t>
  </si>
  <si>
    <t>I avg</t>
  </si>
  <si>
    <t>I std</t>
  </si>
  <si>
    <t>L avg</t>
  </si>
  <si>
    <t>L std</t>
  </si>
  <si>
    <t>M avg</t>
  </si>
  <si>
    <t>M std</t>
  </si>
  <si>
    <t>AP sites summary 2</t>
  </si>
  <si>
    <t>Ap Sites per 100,000 bp</t>
  </si>
  <si>
    <t>Total Endogenous DNA adduct summary treatment 2</t>
  </si>
  <si>
    <t>Total DNA adducts (attomoles/ug DNA)</t>
  </si>
  <si>
    <t>Fold change</t>
  </si>
  <si>
    <t xml:space="preserve">HNE adducts summary </t>
  </si>
  <si>
    <t>HNE adduct (ug/ml)</t>
  </si>
  <si>
    <t xml:space="preserve">MDA adducts summary </t>
  </si>
  <si>
    <t>MDA adduct (ug/ml)</t>
  </si>
  <si>
    <t>Relative Fluorescence Units</t>
  </si>
  <si>
    <t>Fold-change</t>
  </si>
  <si>
    <t>Fold change for Sigma Plot</t>
  </si>
  <si>
    <t>A sd</t>
  </si>
  <si>
    <t>B sd</t>
  </si>
  <si>
    <t>C sd</t>
  </si>
  <si>
    <t>D sd</t>
  </si>
  <si>
    <t>H sd</t>
  </si>
  <si>
    <t>I sd</t>
  </si>
  <si>
    <t>L sd</t>
  </si>
  <si>
    <t>M sd</t>
  </si>
  <si>
    <t>std.</t>
  </si>
  <si>
    <t>Positive Control</t>
  </si>
  <si>
    <t>Dose: 1 ug/ml</t>
  </si>
  <si>
    <t>Dose: 3 ug/ml</t>
  </si>
  <si>
    <t>ID</t>
  </si>
  <si>
    <t>Chemical</t>
  </si>
  <si>
    <t>Vendor</t>
  </si>
  <si>
    <t>Cat No.</t>
  </si>
  <si>
    <t>Lot Number</t>
  </si>
  <si>
    <r>
      <t>Primary Particle Size (nm)</t>
    </r>
    <r>
      <rPr>
        <b/>
        <vertAlign val="superscript"/>
        <sz val="12"/>
        <color theme="1"/>
        <rFont val="Times New Roman"/>
        <family val="1"/>
      </rPr>
      <t>1</t>
    </r>
  </si>
  <si>
    <r>
      <t>Size Range (nm)</t>
    </r>
    <r>
      <rPr>
        <b/>
        <vertAlign val="superscript"/>
        <sz val="12"/>
        <color theme="1"/>
        <rFont val="Times New Roman"/>
        <family val="1"/>
      </rPr>
      <t>2</t>
    </r>
  </si>
  <si>
    <r>
      <t>Surface Area (m2/gr)</t>
    </r>
    <r>
      <rPr>
        <b/>
        <vertAlign val="superscript"/>
        <sz val="12"/>
        <color theme="1"/>
        <rFont val="Times New Roman"/>
        <family val="1"/>
      </rPr>
      <t>3</t>
    </r>
  </si>
  <si>
    <t>% Purity</t>
  </si>
  <si>
    <t>Crystal Form</t>
  </si>
  <si>
    <t>Assayer</t>
  </si>
  <si>
    <t>TiO2</t>
  </si>
  <si>
    <t xml:space="preserve">Degussa </t>
  </si>
  <si>
    <t>AEROXIDE® P25</t>
  </si>
  <si>
    <t>14-64</t>
  </si>
  <si>
    <t>86% anatase, 14% rutile</t>
  </si>
  <si>
    <t>12-88</t>
  </si>
  <si>
    <t>anatase and rutile</t>
  </si>
  <si>
    <t>Univ Kentucky</t>
  </si>
  <si>
    <t>NanoAmor</t>
  </si>
  <si>
    <t>5485HT</t>
  </si>
  <si>
    <t>5485-030007</t>
  </si>
  <si>
    <t>30-40</t>
  </si>
  <si>
    <t>&gt;30</t>
  </si>
  <si>
    <t>rutile</t>
  </si>
  <si>
    <t>36-97</t>
  </si>
  <si>
    <t>anatase &gt; rutile</t>
  </si>
  <si>
    <t>Alfa Aesar</t>
  </si>
  <si>
    <t>D22T034</t>
  </si>
  <si>
    <t>100-130</t>
  </si>
  <si>
    <t>anatase</t>
  </si>
  <si>
    <t>6-60</t>
  </si>
  <si>
    <t>C27R043</t>
  </si>
  <si>
    <t>9-61</t>
  </si>
  <si>
    <t>Mknano</t>
  </si>
  <si>
    <t>MKN-TiO2-R250</t>
  </si>
  <si>
    <t>495/2007</t>
  </si>
  <si>
    <t>200-400</t>
  </si>
  <si>
    <t>37-410</t>
  </si>
  <si>
    <t xml:space="preserve">I </t>
  </si>
  <si>
    <t>Acros</t>
  </si>
  <si>
    <t>A0075656</t>
  </si>
  <si>
    <t>Ave. 200</t>
  </si>
  <si>
    <t>67-322</t>
  </si>
  <si>
    <r>
      <t>CeO</t>
    </r>
    <r>
      <rPr>
        <vertAlign val="subscript"/>
        <sz val="9"/>
        <color theme="1"/>
        <rFont val="Times New Roman"/>
        <family val="1"/>
      </rPr>
      <t>2</t>
    </r>
  </si>
  <si>
    <t>J02S055</t>
  </si>
  <si>
    <t>70 -105</t>
  </si>
  <si>
    <t>8-12</t>
  </si>
  <si>
    <t>36 - 99</t>
  </si>
  <si>
    <t>cerianite</t>
  </si>
  <si>
    <t>1406RE</t>
  </si>
  <si>
    <t>1406-111607</t>
  </si>
  <si>
    <t>15 – 30</t>
  </si>
  <si>
    <t>30 - 50</t>
  </si>
  <si>
    <t>5 – 13</t>
  </si>
  <si>
    <t>flourescen reading</t>
  </si>
  <si>
    <t>compiled data for ROS/RNS</t>
  </si>
  <si>
    <t>Nano ID</t>
  </si>
  <si>
    <t>nano ID</t>
  </si>
  <si>
    <t>compiled data for 8-oxo-dG</t>
  </si>
  <si>
    <t>compiled data for AP sites</t>
  </si>
  <si>
    <t>assay readout</t>
  </si>
  <si>
    <t>compiled data for 4-HNE</t>
  </si>
  <si>
    <t>compiled data for MDA adducts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</si>
</sst>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7" fontId="0" fillId="0" borderId="3" xfId="0" quotePrefix="1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2" borderId="0" xfId="0" applyFill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V\ISTD_ALL\Nano%20Cancer\Nano%20data%20Ross\Nano%20data\8-OH-dG%20adducts%20summary%20treatment%202%20fold%20chan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V\ISTD_ALL\Nano%20Cancer\Nano%20data%20Ross\Nano%20data\HNE%20adducts%20summary%20treatmen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V\ISTD_ALL\Nano%20Cancer\Nano%20data%20Ross\Nano%20data\MDA%20adducts%20summary%20treatmen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ld-change vs overall controls"/>
    </sheetNames>
    <sheetDataSet>
      <sheetData sheetId="0">
        <row r="6">
          <cell r="C6" t="str">
            <v>8-OHdG (ng/ml)</v>
          </cell>
          <cell r="M6" t="str">
            <v>8-OHdG (ng/ml)</v>
          </cell>
        </row>
        <row r="10">
          <cell r="A10">
            <v>-2.1818439201184869E-2</v>
          </cell>
          <cell r="B10">
            <v>-3.68529387770824E-2</v>
          </cell>
          <cell r="C10">
            <v>-1.3576635216807187E-2</v>
          </cell>
          <cell r="D10">
            <v>1.5314963365790746E-2</v>
          </cell>
          <cell r="E10">
            <v>9.6520661160512722E-2</v>
          </cell>
          <cell r="F10">
            <v>7.7717193533220374E-2</v>
          </cell>
          <cell r="G10">
            <v>-1.1400828571938471E-2</v>
          </cell>
          <cell r="H10">
            <v>8.2978042237950689E-2</v>
          </cell>
          <cell r="K10">
            <v>0.1291787466153631</v>
          </cell>
          <cell r="L10">
            <v>0.15872083125617276</v>
          </cell>
          <cell r="M10">
            <v>9.6520661160512722E-2</v>
          </cell>
          <cell r="N10">
            <v>8.2978042237950689E-2</v>
          </cell>
          <cell r="O10">
            <v>7.1412885370453205E-2</v>
          </cell>
          <cell r="P10">
            <v>0.11731397428497714</v>
          </cell>
          <cell r="Q10">
            <v>4.5945571024927689E-2</v>
          </cell>
          <cell r="R10">
            <v>8.831119747736671E-2</v>
          </cell>
        </row>
        <row r="11">
          <cell r="A11">
            <v>6.4312940899287963E-2</v>
          </cell>
          <cell r="B11">
            <v>7.4456699649291025E-2</v>
          </cell>
          <cell r="C11">
            <v>6.4765787272055952E-2</v>
          </cell>
          <cell r="D11">
            <v>8.2978042237950689E-2</v>
          </cell>
          <cell r="E11">
            <v>-5.7593302649856515E-2</v>
          </cell>
          <cell r="F11">
            <v>-2.2606446883969733E-2</v>
          </cell>
          <cell r="G11">
            <v>6.7278191982591329E-2</v>
          </cell>
          <cell r="H11">
            <v>-7.0091862538253391E-2</v>
          </cell>
          <cell r="K11">
            <v>0.12744097693060952</v>
          </cell>
          <cell r="L11">
            <v>6.7517884352902291E-2</v>
          </cell>
          <cell r="M11">
            <v>0.12372574519079182</v>
          </cell>
          <cell r="N11">
            <v>0.13343328618838024</v>
          </cell>
          <cell r="O11">
            <v>0.1073068178244998</v>
          </cell>
          <cell r="P11">
            <v>8.1479964923508064E-2</v>
          </cell>
          <cell r="Q11">
            <v>6.7098422704858329E-2</v>
          </cell>
          <cell r="R11">
            <v>8.0700964719997881E-2</v>
          </cell>
        </row>
        <row r="12">
          <cell r="A12">
            <v>1.7394569663927157</v>
          </cell>
          <cell r="B12">
            <v>1.6920636826604238</v>
          </cell>
          <cell r="C12">
            <v>1.669870944308939</v>
          </cell>
          <cell r="D12">
            <v>1.6919010984966767</v>
          </cell>
          <cell r="E12">
            <v>1.1451560861315682</v>
          </cell>
          <cell r="F12">
            <v>1.7592109422879934</v>
          </cell>
          <cell r="G12">
            <v>1.0473400315788315</v>
          </cell>
          <cell r="H12">
            <v>1.0770023036997931</v>
          </cell>
          <cell r="K12">
            <v>1.1908895558565293</v>
          </cell>
          <cell r="L12">
            <v>1.1889550598486405</v>
          </cell>
          <cell r="M12">
            <v>1.1809194610466407</v>
          </cell>
          <cell r="N12">
            <v>1.2020005072864548</v>
          </cell>
          <cell r="O12">
            <v>1.1891534696956034</v>
          </cell>
          <cell r="P12">
            <v>1.2047782451439362</v>
          </cell>
          <cell r="Q12">
            <v>1.2056710894552694</v>
          </cell>
          <cell r="R12">
            <v>1.192625642017455</v>
          </cell>
        </row>
        <row r="13">
          <cell r="A13">
            <v>1.749049432053797</v>
          </cell>
          <cell r="B13">
            <v>1.789939349236203</v>
          </cell>
          <cell r="C13">
            <v>1.7986376019966752</v>
          </cell>
          <cell r="D13">
            <v>1.2020005072864548</v>
          </cell>
          <cell r="E13">
            <v>1.7870128342887546</v>
          </cell>
          <cell r="F13">
            <v>1.1749671656377521</v>
          </cell>
          <cell r="G13">
            <v>1.1798282068883446</v>
          </cell>
          <cell r="H13">
            <v>1.8050596764646873</v>
          </cell>
        </row>
        <row r="20">
          <cell r="C20" t="str">
            <v>8-OHdG (ng/ml)</v>
          </cell>
          <cell r="M20" t="str">
            <v>8-OHdG (ng/ml)</v>
          </cell>
        </row>
        <row r="24">
          <cell r="A24">
            <v>0.16489290979167648</v>
          </cell>
          <cell r="B24">
            <v>0.19773076452426031</v>
          </cell>
          <cell r="C24">
            <v>0.22349769433267452</v>
          </cell>
          <cell r="D24">
            <v>0.17771645160330607</v>
          </cell>
          <cell r="E24">
            <v>0.13565044061375531</v>
          </cell>
          <cell r="F24">
            <v>0.21181269128002134</v>
          </cell>
          <cell r="G24">
            <v>0.13445197876220139</v>
          </cell>
          <cell r="H24">
            <v>0.13774774885397534</v>
          </cell>
          <cell r="K24">
            <v>2.0338164780653489</v>
          </cell>
          <cell r="L24">
            <v>1.9821675754206476</v>
          </cell>
          <cell r="M24">
            <v>2.0181504602015536</v>
          </cell>
          <cell r="N24">
            <v>1.8047009668073404</v>
          </cell>
          <cell r="O24">
            <v>2.2621976447359908</v>
          </cell>
          <cell r="P24">
            <v>1.9895110212943026</v>
          </cell>
          <cell r="Q24">
            <v>0.61237013845503796</v>
          </cell>
          <cell r="R24">
            <v>0.89876452752754687</v>
          </cell>
        </row>
        <row r="25">
          <cell r="A25">
            <v>0.18233052973178943</v>
          </cell>
          <cell r="B25">
            <v>0.2475867775489129</v>
          </cell>
          <cell r="C25">
            <v>0.10874497204636491</v>
          </cell>
          <cell r="D25">
            <v>0.17561914336308626</v>
          </cell>
          <cell r="E25">
            <v>0.16501275597683196</v>
          </cell>
          <cell r="F25">
            <v>0.22008207805574531</v>
          </cell>
          <cell r="G25">
            <v>0.11527658913733507</v>
          </cell>
          <cell r="H25">
            <v>0.15105067540622619</v>
          </cell>
          <cell r="K25">
            <v>2.1789719248345776</v>
          </cell>
          <cell r="L25">
            <v>2.0362642933565667</v>
          </cell>
          <cell r="M25">
            <v>1.8149817910304566</v>
          </cell>
          <cell r="N25">
            <v>1.8673650382625224</v>
          </cell>
          <cell r="O25">
            <v>2.2012470439846621</v>
          </cell>
          <cell r="P25">
            <v>2.1473951075778652</v>
          </cell>
          <cell r="Q25">
            <v>0.70783493481254123</v>
          </cell>
          <cell r="R25">
            <v>0.75997340051548523</v>
          </cell>
        </row>
        <row r="26">
          <cell r="A26">
            <v>1.221891094444491</v>
          </cell>
          <cell r="B26">
            <v>1.2237759879906389</v>
          </cell>
          <cell r="C26">
            <v>1.1875165884581591</v>
          </cell>
          <cell r="D26">
            <v>1.1823083299753814</v>
          </cell>
          <cell r="E26">
            <v>1.2176748851965282</v>
          </cell>
          <cell r="F26">
            <v>1.2122186144050469</v>
          </cell>
          <cell r="G26">
            <v>1.2066135362283434</v>
          </cell>
          <cell r="H26">
            <v>1.1957505971071216</v>
          </cell>
          <cell r="K26">
            <v>4.7256962566351994</v>
          </cell>
          <cell r="L26">
            <v>4.7365760749823949</v>
          </cell>
          <cell r="M26">
            <v>4.6471723503032694</v>
          </cell>
          <cell r="N26">
            <v>4.6313256583627895</v>
          </cell>
          <cell r="O26">
            <v>4.5892254917149478</v>
          </cell>
          <cell r="P26">
            <v>4.4972200713441026</v>
          </cell>
          <cell r="Q26">
            <v>4.6171345909534054</v>
          </cell>
          <cell r="R26">
            <v>4.5636815703780549</v>
          </cell>
        </row>
        <row r="27">
          <cell r="A27">
            <v>1.2221391067531946</v>
          </cell>
          <cell r="B27">
            <v>1.2207502378244539</v>
          </cell>
          <cell r="C27">
            <v>1.1738263090177152</v>
          </cell>
          <cell r="D27">
            <v>1.1933200764818255</v>
          </cell>
          <cell r="E27">
            <v>1.2117721922493803</v>
          </cell>
          <cell r="F27">
            <v>1.1991235645054918</v>
          </cell>
          <cell r="G27">
            <v>1.2022981220568991</v>
          </cell>
          <cell r="H27">
            <v>1.1610288738886045</v>
          </cell>
          <cell r="K27">
            <v>4.6440976190312364</v>
          </cell>
          <cell r="L27">
            <v>4.6552139551685876</v>
          </cell>
          <cell r="M27">
            <v>4.5880429027641654</v>
          </cell>
          <cell r="N27">
            <v>4.5743248709350937</v>
          </cell>
          <cell r="O27">
            <v>4.6183171799041869</v>
          </cell>
          <cell r="P27">
            <v>4.4875228419476896</v>
          </cell>
          <cell r="Q27">
            <v>4.6166615553730921</v>
          </cell>
          <cell r="R27">
            <v>4.3744673382529227</v>
          </cell>
        </row>
        <row r="34">
          <cell r="C34" t="str">
            <v>8-OHdG (ng/ml)</v>
          </cell>
        </row>
        <row r="38">
          <cell r="A38">
            <v>7.1345609464328543</v>
          </cell>
          <cell r="B38">
            <v>5.0127259874563626</v>
          </cell>
          <cell r="C38">
            <v>4.9926929272614622</v>
          </cell>
          <cell r="D38">
            <v>5.0310896259683533</v>
          </cell>
          <cell r="E38">
            <v>5.4847549682986934</v>
          </cell>
          <cell r="F38">
            <v>5.1433582341439399</v>
          </cell>
          <cell r="G38">
            <v>1.8224611514185369</v>
          </cell>
          <cell r="H38">
            <v>2.7640149805788372</v>
          </cell>
        </row>
        <row r="39">
          <cell r="A39">
            <v>6.7906600797537369</v>
          </cell>
          <cell r="B39">
            <v>5.6558706907967986</v>
          </cell>
          <cell r="C39">
            <v>5.1725731135948347</v>
          </cell>
          <cell r="D39">
            <v>4.9559656502374789</v>
          </cell>
          <cell r="E39">
            <v>5.6024491969437307</v>
          </cell>
          <cell r="F39">
            <v>5.0790854993519687</v>
          </cell>
          <cell r="G39">
            <v>1.9134446331370416</v>
          </cell>
          <cell r="H39">
            <v>2.8140976310660877</v>
          </cell>
        </row>
        <row r="40">
          <cell r="A40">
            <v>7.7887327261822117</v>
          </cell>
          <cell r="B40">
            <v>7.7960847138427045</v>
          </cell>
          <cell r="C40">
            <v>7.8107886891636902</v>
          </cell>
          <cell r="D40">
            <v>7.6927484428368853</v>
          </cell>
          <cell r="E40">
            <v>7.6327072102761919</v>
          </cell>
          <cell r="F40">
            <v>7.4966954385570705</v>
          </cell>
          <cell r="G40">
            <v>7.8201828956187649</v>
          </cell>
          <cell r="H40">
            <v>7.59553882821481</v>
          </cell>
        </row>
        <row r="41">
          <cell r="A41">
            <v>7.7977184888783695</v>
          </cell>
          <cell r="B41">
            <v>7.6919315553190524</v>
          </cell>
          <cell r="C41">
            <v>7.814464682993937</v>
          </cell>
          <cell r="D41">
            <v>7.6600729421235823</v>
          </cell>
          <cell r="E41">
            <v>7.70541019936329</v>
          </cell>
          <cell r="F41">
            <v>7.6711009236143219</v>
          </cell>
          <cell r="G41">
            <v>7.7638176568883184</v>
          </cell>
          <cell r="H41">
            <v>7.5824686279294893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rmalized to protein"/>
      <sheetName val="fold-change"/>
    </sheetNames>
    <sheetDataSet>
      <sheetData sheetId="0"/>
      <sheetData sheetId="1">
        <row r="10">
          <cell r="A10">
            <v>5.6127381804077237</v>
          </cell>
          <cell r="B10">
            <v>9.5284323609362378</v>
          </cell>
          <cell r="C10">
            <v>-3.2142892730368962</v>
          </cell>
          <cell r="D10">
            <v>5.9879200823300742</v>
          </cell>
          <cell r="E10">
            <v>-13.395944739890748</v>
          </cell>
          <cell r="F10">
            <v>23.820853510721751</v>
          </cell>
          <cell r="G10">
            <v>0.83878276176123034</v>
          </cell>
          <cell r="H10">
            <v>8.5850232501744426</v>
          </cell>
          <cell r="K10">
            <v>30.797968900197439</v>
          </cell>
          <cell r="L10">
            <v>6.9322001487664204</v>
          </cell>
          <cell r="M10">
            <v>9.0674593059483612</v>
          </cell>
          <cell r="N10">
            <v>19.448550240519509</v>
          </cell>
          <cell r="O10">
            <v>29.669711924526268</v>
          </cell>
          <cell r="P10">
            <v>27.524069290155786</v>
          </cell>
          <cell r="Q10">
            <v>15.932713624542089</v>
          </cell>
          <cell r="R10">
            <v>24.568354325331903</v>
          </cell>
        </row>
        <row r="11">
          <cell r="A11">
            <v>20.300571530010771</v>
          </cell>
          <cell r="B11">
            <v>3.965035181983585</v>
          </cell>
          <cell r="C11">
            <v>2.2662954166045681</v>
          </cell>
          <cell r="D11">
            <v>1.6834113559080475</v>
          </cell>
          <cell r="E11">
            <v>23.433280141832675</v>
          </cell>
          <cell r="F11">
            <v>12.501135516404448</v>
          </cell>
          <cell r="G11">
            <v>-1.9537168366957949</v>
          </cell>
          <cell r="H11">
            <v>-6.1381830849511418</v>
          </cell>
          <cell r="K11">
            <v>15.209805438946844</v>
          </cell>
          <cell r="L11">
            <v>13.273573002365012</v>
          </cell>
          <cell r="M11">
            <v>2.9183734810563067</v>
          </cell>
          <cell r="N11">
            <v>21.77611606385171</v>
          </cell>
          <cell r="O11">
            <v>28.547672451639375</v>
          </cell>
          <cell r="P11">
            <v>9.992081868927146</v>
          </cell>
          <cell r="Q11">
            <v>13.158720014383151</v>
          </cell>
          <cell r="R11">
            <v>13.059825433217584</v>
          </cell>
        </row>
        <row r="12">
          <cell r="A12">
            <v>18.539341569089853</v>
          </cell>
          <cell r="B12">
            <v>11.293130629585406</v>
          </cell>
          <cell r="C12">
            <v>10.493000690178111</v>
          </cell>
          <cell r="D12">
            <v>7.7171709167419804</v>
          </cell>
          <cell r="E12">
            <v>15.364592584599661</v>
          </cell>
          <cell r="F12">
            <v>33.026156648908497</v>
          </cell>
          <cell r="G12">
            <v>14.342412455537056</v>
          </cell>
          <cell r="H12">
            <v>14.960882232415459</v>
          </cell>
          <cell r="K12">
            <v>28.088810215791533</v>
          </cell>
          <cell r="L12">
            <v>15.618202083923508</v>
          </cell>
          <cell r="M12">
            <v>20.216269640628056</v>
          </cell>
          <cell r="N12">
            <v>18.2160923205311</v>
          </cell>
          <cell r="O12">
            <v>69.663005947292916</v>
          </cell>
          <cell r="P12">
            <v>32.595854077595568</v>
          </cell>
          <cell r="Q12">
            <v>26.304924666564599</v>
          </cell>
          <cell r="R12">
            <v>25.264064487336096</v>
          </cell>
        </row>
        <row r="13">
          <cell r="A13">
            <v>18.803842962236075</v>
          </cell>
          <cell r="B13">
            <v>12.127680606242983</v>
          </cell>
          <cell r="C13">
            <v>18.212695686223892</v>
          </cell>
          <cell r="D13">
            <v>2.8383435925535982</v>
          </cell>
          <cell r="E13">
            <v>4.4455554509579764</v>
          </cell>
          <cell r="F13">
            <v>23.785060504399794</v>
          </cell>
          <cell r="G13">
            <v>8.9883183322926765</v>
          </cell>
          <cell r="H13">
            <v>9.7078301803644464</v>
          </cell>
          <cell r="K13">
            <v>21.777545100378486</v>
          </cell>
          <cell r="L13">
            <v>18.498034979567617</v>
          </cell>
          <cell r="M13">
            <v>20.990464053926026</v>
          </cell>
          <cell r="N13">
            <v>20.596879278893702</v>
          </cell>
          <cell r="O13">
            <v>64.207795765360643</v>
          </cell>
          <cell r="P13">
            <v>40.557094867212697</v>
          </cell>
          <cell r="Q13">
            <v>35.089431283176921</v>
          </cell>
          <cell r="R13">
            <v>22.418471316318243</v>
          </cell>
        </row>
        <row r="16">
          <cell r="A16">
            <v>15.814123560436105</v>
          </cell>
          <cell r="B16">
            <v>9.228569694687053</v>
          </cell>
          <cell r="C16">
            <v>6.9394256299924191</v>
          </cell>
          <cell r="D16">
            <v>4.5567114868834251</v>
          </cell>
          <cell r="E16">
            <v>7.4618708593748906</v>
          </cell>
          <cell r="F16">
            <v>23.283301545108625</v>
          </cell>
          <cell r="G16">
            <v>5.5539491782237924</v>
          </cell>
          <cell r="H16">
            <v>6.7788881445008018</v>
          </cell>
        </row>
        <row r="24">
          <cell r="A24">
            <v>11.558569725046899</v>
          </cell>
          <cell r="B24">
            <v>14.080994337264277</v>
          </cell>
          <cell r="C24">
            <v>5.594231512092426</v>
          </cell>
          <cell r="D24">
            <v>41.791134351156209</v>
          </cell>
          <cell r="E24">
            <v>17.521196791803142</v>
          </cell>
          <cell r="F24">
            <v>33.392218139918562</v>
          </cell>
          <cell r="G24">
            <v>15.15335522417613</v>
          </cell>
          <cell r="H24">
            <v>13.883702655188209</v>
          </cell>
          <cell r="K24">
            <v>19.708264547730497</v>
          </cell>
          <cell r="L24">
            <v>14.662153108402022</v>
          </cell>
          <cell r="M24">
            <v>14.245626802126752</v>
          </cell>
          <cell r="N24">
            <v>34.707630077412567</v>
          </cell>
          <cell r="O24">
            <v>42.311518080228893</v>
          </cell>
          <cell r="P24">
            <v>35.036393127253305</v>
          </cell>
          <cell r="Q24">
            <v>31.014127813342068</v>
          </cell>
          <cell r="R24">
            <v>18.482197527752792</v>
          </cell>
        </row>
        <row r="25">
          <cell r="A25">
            <v>25.654747243150634</v>
          </cell>
          <cell r="B25">
            <v>12.415218153396404</v>
          </cell>
          <cell r="C25">
            <v>15.594322804786593</v>
          </cell>
          <cell r="D25">
            <v>18.385299449228665</v>
          </cell>
          <cell r="E25">
            <v>7.6864350783646289</v>
          </cell>
          <cell r="F25">
            <v>18.469293544596457</v>
          </cell>
          <cell r="G25">
            <v>17.512455915120878</v>
          </cell>
          <cell r="H25">
            <v>15.28125323819574</v>
          </cell>
          <cell r="K25">
            <v>15.513195243275687</v>
          </cell>
          <cell r="L25">
            <v>22.150728426055185</v>
          </cell>
          <cell r="M25">
            <v>16.335041298199066</v>
          </cell>
          <cell r="N25">
            <v>31.229276434357338</v>
          </cell>
          <cell r="O25">
            <v>47.907987136918642</v>
          </cell>
          <cell r="P25">
            <v>24.627837080934377</v>
          </cell>
          <cell r="Q25">
            <v>19.488675694398122</v>
          </cell>
          <cell r="R25">
            <v>19.666813693327555</v>
          </cell>
        </row>
        <row r="26">
          <cell r="A26">
            <v>21.880249707514821</v>
          </cell>
          <cell r="B26">
            <v>21.616198730813021</v>
          </cell>
          <cell r="C26">
            <v>16.953833876482264</v>
          </cell>
          <cell r="D26">
            <v>40.289375141110405</v>
          </cell>
          <cell r="E26">
            <v>28.714170339760322</v>
          </cell>
          <cell r="F26">
            <v>42.245379262877421</v>
          </cell>
          <cell r="G26">
            <v>28.613378639693096</v>
          </cell>
          <cell r="H26">
            <v>28.189951924942985</v>
          </cell>
          <cell r="K26">
            <v>35.513022029155586</v>
          </cell>
          <cell r="L26">
            <v>29.59043600570152</v>
          </cell>
          <cell r="M26">
            <v>30.1816929847446</v>
          </cell>
          <cell r="N26">
            <v>43.374856397206614</v>
          </cell>
          <cell r="O26">
            <v>84.36994278820886</v>
          </cell>
          <cell r="P26">
            <v>41.944870141944726</v>
          </cell>
          <cell r="Q26">
            <v>48.482681215173621</v>
          </cell>
          <cell r="R26">
            <v>27.993542628554067</v>
          </cell>
        </row>
        <row r="27">
          <cell r="A27">
            <v>20.930737969732544</v>
          </cell>
          <cell r="B27">
            <v>21.096746181299444</v>
          </cell>
          <cell r="C27">
            <v>21.055811127597625</v>
          </cell>
          <cell r="D27">
            <v>38.917236503788537</v>
          </cell>
          <cell r="E27">
            <v>29.354491321471201</v>
          </cell>
          <cell r="F27">
            <v>36.887300029331747</v>
          </cell>
          <cell r="G27">
            <v>29.657560219431886</v>
          </cell>
          <cell r="H27">
            <v>20.969434648035438</v>
          </cell>
          <cell r="K27">
            <v>36.40585258148672</v>
          </cell>
          <cell r="L27">
            <v>28.222227277336447</v>
          </cell>
          <cell r="M27">
            <v>31.63963072163914</v>
          </cell>
          <cell r="N27">
            <v>49.07809512545213</v>
          </cell>
          <cell r="O27">
            <v>84.120942804616348</v>
          </cell>
          <cell r="P27">
            <v>31.75700450406265</v>
          </cell>
          <cell r="Q27">
            <v>47.840687006313594</v>
          </cell>
          <cell r="R27">
            <v>29.8954438879694</v>
          </cell>
        </row>
        <row r="38">
          <cell r="A38">
            <v>28.65221649590946</v>
          </cell>
          <cell r="B38">
            <v>24.521764256745463</v>
          </cell>
          <cell r="C38">
            <v>21.539339026476075</v>
          </cell>
          <cell r="D38">
            <v>40.387877274687099</v>
          </cell>
          <cell r="E38">
            <v>40.11947507930082</v>
          </cell>
          <cell r="F38">
            <v>66.098542300318456</v>
          </cell>
          <cell r="G38">
            <v>17.031132304191392</v>
          </cell>
          <cell r="H38">
            <v>17.816855678092466</v>
          </cell>
        </row>
        <row r="39">
          <cell r="A39">
            <v>27.417862762072957</v>
          </cell>
          <cell r="B39">
            <v>30.902897879318964</v>
          </cell>
          <cell r="C39">
            <v>22.883123532260413</v>
          </cell>
          <cell r="D39">
            <v>46.349742601439843</v>
          </cell>
          <cell r="E39">
            <v>43.832409783604959</v>
          </cell>
          <cell r="F39">
            <v>56.221705748298604</v>
          </cell>
          <cell r="G39">
            <v>11.289960189385699</v>
          </cell>
          <cell r="H39">
            <v>12.644305260444938</v>
          </cell>
        </row>
        <row r="40">
          <cell r="A40">
            <v>49.528021406058684</v>
          </cell>
          <cell r="B40">
            <v>47.498375928841341</v>
          </cell>
          <cell r="C40">
            <v>51.87167754802708</v>
          </cell>
          <cell r="D40">
            <v>83.443829287211031</v>
          </cell>
          <cell r="E40">
            <v>92.421924723751246</v>
          </cell>
          <cell r="F40">
            <v>95.831949745426385</v>
          </cell>
          <cell r="G40">
            <v>39.904786253880502</v>
          </cell>
          <cell r="H40">
            <v>31.574383216940426</v>
          </cell>
        </row>
        <row r="41">
          <cell r="A41">
            <v>52.187640770302835</v>
          </cell>
          <cell r="B41">
            <v>53.594187569751092</v>
          </cell>
          <cell r="C41">
            <v>50.329067862674911</v>
          </cell>
          <cell r="D41">
            <v>93.478178603666251</v>
          </cell>
          <cell r="E41">
            <v>84.7607021385096</v>
          </cell>
          <cell r="F41">
            <v>107.45723028390503</v>
          </cell>
          <cell r="G41">
            <v>40.724719113444152</v>
          </cell>
          <cell r="H41">
            <v>44.038211176011082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ld-change"/>
    </sheetNames>
    <sheetDataSet>
      <sheetData sheetId="0">
        <row r="10">
          <cell r="A10">
            <v>37.651404100271719</v>
          </cell>
          <cell r="B10">
            <v>20.79160475271604</v>
          </cell>
          <cell r="C10">
            <v>32.740129749227975</v>
          </cell>
          <cell r="D10">
            <v>37.503393092432049</v>
          </cell>
          <cell r="E10">
            <v>29.779909592434478</v>
          </cell>
          <cell r="F10">
            <v>23.819102640345761</v>
          </cell>
          <cell r="G10">
            <v>16.889496364215546</v>
          </cell>
          <cell r="H10">
            <v>8.0673503682496204</v>
          </cell>
          <cell r="K10">
            <v>63.782074757057913</v>
          </cell>
          <cell r="L10">
            <v>55.049425294517107</v>
          </cell>
          <cell r="M10">
            <v>50.94548371350794</v>
          </cell>
          <cell r="N10">
            <v>57.121579404272552</v>
          </cell>
          <cell r="O10">
            <v>44.37917718389329</v>
          </cell>
          <cell r="P10">
            <v>59.072633598522813</v>
          </cell>
          <cell r="Q10">
            <v>65.10071828144774</v>
          </cell>
          <cell r="R10">
            <v>35.781083183024919</v>
          </cell>
        </row>
        <row r="11">
          <cell r="A11">
            <v>33.6551068886005</v>
          </cell>
          <cell r="B11">
            <v>37.180459984418206</v>
          </cell>
          <cell r="C11">
            <v>35.94254973703184</v>
          </cell>
          <cell r="D11">
            <v>35.256316882502432</v>
          </cell>
          <cell r="E11">
            <v>35.404327890342103</v>
          </cell>
          <cell r="F11">
            <v>31.852063702189923</v>
          </cell>
          <cell r="G11">
            <v>33.116885041910763</v>
          </cell>
          <cell r="H11">
            <v>33.116885041910763</v>
          </cell>
          <cell r="K11">
            <v>60.081799561066049</v>
          </cell>
          <cell r="L11">
            <v>48.52348540340418</v>
          </cell>
          <cell r="M11">
            <v>65.073807189113253</v>
          </cell>
          <cell r="N11">
            <v>51.362605644692508</v>
          </cell>
          <cell r="O11">
            <v>45.294154323265815</v>
          </cell>
          <cell r="P11">
            <v>46.814631040164301</v>
          </cell>
          <cell r="Q11">
            <v>49.747940104623325</v>
          </cell>
          <cell r="R11">
            <v>32.52484101055208</v>
          </cell>
        </row>
        <row r="12">
          <cell r="A12">
            <v>46.822315182807074</v>
          </cell>
          <cell r="B12">
            <v>38.457970265628006</v>
          </cell>
          <cell r="C12">
            <v>41.366147605253275</v>
          </cell>
          <cell r="D12">
            <v>6.6014221600082408</v>
          </cell>
          <cell r="E12">
            <v>32.708316901506521</v>
          </cell>
          <cell r="F12">
            <v>57.507865866476038</v>
          </cell>
          <cell r="G12">
            <v>28.199307998784803</v>
          </cell>
          <cell r="H12">
            <v>27.095609182501335</v>
          </cell>
          <cell r="K12">
            <v>54.946535365521669</v>
          </cell>
          <cell r="L12">
            <v>72.035412301576514</v>
          </cell>
          <cell r="M12">
            <v>54.492966422644344</v>
          </cell>
          <cell r="N12">
            <v>47.262543862658617</v>
          </cell>
          <cell r="O12">
            <v>29.146466673616857</v>
          </cell>
          <cell r="P12">
            <v>67.286278664390295</v>
          </cell>
          <cell r="Q12">
            <v>34.295808201577216</v>
          </cell>
          <cell r="R12">
            <v>55.586867990760254</v>
          </cell>
        </row>
        <row r="13">
          <cell r="A13">
            <v>49.30360410560661</v>
          </cell>
          <cell r="B13">
            <v>41.526230761562914</v>
          </cell>
          <cell r="C13">
            <v>41.712994443924174</v>
          </cell>
          <cell r="D13">
            <v>30.573874817377913</v>
          </cell>
          <cell r="E13">
            <v>3.9066890287958529</v>
          </cell>
          <cell r="F13">
            <v>51.798233291431956</v>
          </cell>
          <cell r="G13">
            <v>36.176785288215569</v>
          </cell>
          <cell r="H13">
            <v>36.176785288215569</v>
          </cell>
          <cell r="K13">
            <v>73.542862023492347</v>
          </cell>
          <cell r="L13">
            <v>67.246257875312892</v>
          </cell>
          <cell r="M13">
            <v>64.204677905429605</v>
          </cell>
          <cell r="N13">
            <v>43.967498895285047</v>
          </cell>
          <cell r="O13">
            <v>42.500069962446617</v>
          </cell>
          <cell r="P13">
            <v>80.266354588497535</v>
          </cell>
          <cell r="Q13">
            <v>57.214380079908352</v>
          </cell>
          <cell r="R13">
            <v>41.659633391820961</v>
          </cell>
        </row>
        <row r="16">
          <cell r="A16">
            <v>41.858107569321476</v>
          </cell>
          <cell r="B16">
            <v>34.489066441081292</v>
          </cell>
          <cell r="C16">
            <v>37.940455383859316</v>
          </cell>
          <cell r="D16">
            <v>27.483751738080159</v>
          </cell>
          <cell r="E16">
            <v>25.449810853269739</v>
          </cell>
          <cell r="F16">
            <v>41.24431637511092</v>
          </cell>
          <cell r="G16">
            <v>28.59561867328167</v>
          </cell>
          <cell r="H16">
            <v>26.114157470219322</v>
          </cell>
        </row>
        <row r="24">
          <cell r="A24">
            <v>72.205246657752127</v>
          </cell>
          <cell r="B24">
            <v>61.575365185630034</v>
          </cell>
          <cell r="C24">
            <v>69.016282216115485</v>
          </cell>
          <cell r="D24">
            <v>66.917217014025567</v>
          </cell>
          <cell r="E24">
            <v>60.552743676919548</v>
          </cell>
          <cell r="F24">
            <v>55.66838041821029</v>
          </cell>
          <cell r="G24">
            <v>54.228636978315279</v>
          </cell>
          <cell r="H24">
            <v>34.206784281457459</v>
          </cell>
          <cell r="K24">
            <v>78.044953694335646</v>
          </cell>
          <cell r="L24">
            <v>68.087849530575724</v>
          </cell>
          <cell r="M24">
            <v>71.747758088065865</v>
          </cell>
          <cell r="N24">
            <v>62.719086609845704</v>
          </cell>
          <cell r="O24">
            <v>70.025448178658735</v>
          </cell>
          <cell r="P24">
            <v>57.431056966119144</v>
          </cell>
          <cell r="Q24">
            <v>51.37606119085973</v>
          </cell>
          <cell r="R24">
            <v>49.115529434762863</v>
          </cell>
        </row>
        <row r="25">
          <cell r="A25">
            <v>78.758097641199527</v>
          </cell>
          <cell r="B25">
            <v>60.646932500090259</v>
          </cell>
          <cell r="C25">
            <v>71.922680188240022</v>
          </cell>
          <cell r="D25">
            <v>71.51901380322272</v>
          </cell>
          <cell r="E25">
            <v>42.925978197831057</v>
          </cell>
          <cell r="F25">
            <v>58.66896721350551</v>
          </cell>
          <cell r="G25">
            <v>59.301377883365944</v>
          </cell>
          <cell r="H25">
            <v>33.924217811945368</v>
          </cell>
          <cell r="K25">
            <v>78.892653102871961</v>
          </cell>
          <cell r="L25">
            <v>68.5184270079275</v>
          </cell>
          <cell r="M25">
            <v>71.438280526219259</v>
          </cell>
          <cell r="N25">
            <v>69.621781793641432</v>
          </cell>
          <cell r="O25">
            <v>46.276409193474564</v>
          </cell>
          <cell r="P25">
            <v>60.189443930403982</v>
          </cell>
          <cell r="Q25">
            <v>65.356373658625373</v>
          </cell>
          <cell r="R25">
            <v>44.083155168213949</v>
          </cell>
        </row>
        <row r="26">
          <cell r="A26">
            <v>67.379660505570939</v>
          </cell>
          <cell r="B26">
            <v>71.435100465415331</v>
          </cell>
          <cell r="C26">
            <v>80.946708002813523</v>
          </cell>
          <cell r="D26">
            <v>68.606964703944897</v>
          </cell>
          <cell r="E26">
            <v>55.933714829431153</v>
          </cell>
          <cell r="F26">
            <v>60.095876893482</v>
          </cell>
          <cell r="G26">
            <v>68.180076287119192</v>
          </cell>
          <cell r="H26">
            <v>55.760291410095704</v>
          </cell>
          <cell r="K26">
            <v>71.048232837667001</v>
          </cell>
          <cell r="L26">
            <v>103.82525909206726</v>
          </cell>
          <cell r="M26">
            <v>105.11926460557024</v>
          </cell>
          <cell r="N26">
            <v>70.888149681357362</v>
          </cell>
          <cell r="O26">
            <v>98.862681246468199</v>
          </cell>
          <cell r="P26">
            <v>81.760464047387558</v>
          </cell>
          <cell r="Q26">
            <v>89.364413972095804</v>
          </cell>
          <cell r="R26">
            <v>83.347955347458225</v>
          </cell>
        </row>
        <row r="27">
          <cell r="A27">
            <v>77.278135670717433</v>
          </cell>
          <cell r="B27">
            <v>55.640229042863467</v>
          </cell>
          <cell r="C27">
            <v>78.798925655659076</v>
          </cell>
          <cell r="D27">
            <v>74.930249378175972</v>
          </cell>
          <cell r="E27">
            <v>64.364761061739244</v>
          </cell>
          <cell r="F27">
            <v>79.586001174181519</v>
          </cell>
          <cell r="G27">
            <v>49.33028463165823</v>
          </cell>
          <cell r="H27">
            <v>63.37758159782976</v>
          </cell>
          <cell r="K27">
            <v>85.709181903025524</v>
          </cell>
          <cell r="L27">
            <v>97.195148368242712</v>
          </cell>
          <cell r="M27">
            <v>81.60038089107789</v>
          </cell>
          <cell r="N27">
            <v>80.012889591007252</v>
          </cell>
          <cell r="O27">
            <v>80.866666424658717</v>
          </cell>
          <cell r="P27">
            <v>78.305335923704348</v>
          </cell>
          <cell r="Q27">
            <v>95.32751154463017</v>
          </cell>
          <cell r="R27">
            <v>80.212993536394293</v>
          </cell>
        </row>
        <row r="38">
          <cell r="A38">
            <v>127.05102899051465</v>
          </cell>
          <cell r="B38">
            <v>95.25783630079863</v>
          </cell>
          <cell r="C38">
            <v>101.12524954396508</v>
          </cell>
          <cell r="D38">
            <v>98.737348805467121</v>
          </cell>
          <cell r="E38">
            <v>94.257192181808989</v>
          </cell>
          <cell r="F38">
            <v>97.077189244416132</v>
          </cell>
          <cell r="G38">
            <v>57.471423604620867</v>
          </cell>
          <cell r="H38">
            <v>60.553678901294546</v>
          </cell>
        </row>
        <row r="39">
          <cell r="A39">
            <v>115.72555691649563</v>
          </cell>
          <cell r="B39">
            <v>102.58073189885911</v>
          </cell>
          <cell r="C39">
            <v>113.45136573697374</v>
          </cell>
          <cell r="D39">
            <v>100.78412086703682</v>
          </cell>
          <cell r="E39">
            <v>87.82123114376202</v>
          </cell>
          <cell r="F39">
            <v>90.550260559188303</v>
          </cell>
          <cell r="G39">
            <v>57.659801250962289</v>
          </cell>
          <cell r="H39">
            <v>77.928499512841796</v>
          </cell>
        </row>
        <row r="40">
          <cell r="A40">
            <v>95.554296016068832</v>
          </cell>
          <cell r="B40">
            <v>107.52051195021495</v>
          </cell>
          <cell r="C40">
            <v>105.79961801988624</v>
          </cell>
          <cell r="D40">
            <v>101.41067148439674</v>
          </cell>
          <cell r="E40">
            <v>99.916562025506707</v>
          </cell>
          <cell r="F40">
            <v>87.069888731657528</v>
          </cell>
          <cell r="G40">
            <v>96.754919688391169</v>
          </cell>
          <cell r="H40">
            <v>85.935966374464215</v>
          </cell>
        </row>
        <row r="41">
          <cell r="A41">
            <v>124.84107211907823</v>
          </cell>
          <cell r="B41">
            <v>112.90997821263973</v>
          </cell>
          <cell r="C41">
            <v>108.45433036202122</v>
          </cell>
          <cell r="D41">
            <v>86.90980557534786</v>
          </cell>
          <cell r="E41">
            <v>99.142826770010075</v>
          </cell>
          <cell r="F41">
            <v>98.769299405287569</v>
          </cell>
          <cell r="G41">
            <v>100.78367912218397</v>
          </cell>
          <cell r="H41">
            <v>94.006825505075568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>
      <selection activeCell="P20" sqref="P20"/>
    </sheetView>
  </sheetViews>
  <sheetFormatPr defaultRowHeight="14.5" x14ac:dyDescent="0.35"/>
  <sheetData>
    <row r="1" spans="1:11" x14ac:dyDescent="0.35">
      <c r="A1" s="18" t="s">
        <v>56</v>
      </c>
      <c r="B1" s="18" t="s">
        <v>57</v>
      </c>
      <c r="C1" s="20" t="s">
        <v>58</v>
      </c>
      <c r="D1" s="18" t="s">
        <v>59</v>
      </c>
      <c r="E1" s="18" t="s">
        <v>60</v>
      </c>
      <c r="F1" s="18" t="s">
        <v>61</v>
      </c>
      <c r="G1" s="18" t="s">
        <v>62</v>
      </c>
      <c r="H1" s="18" t="s">
        <v>63</v>
      </c>
      <c r="I1" s="20" t="s">
        <v>64</v>
      </c>
      <c r="J1" s="18" t="s">
        <v>65</v>
      </c>
      <c r="K1" s="20" t="s">
        <v>66</v>
      </c>
    </row>
    <row r="2" spans="1:11" ht="15" thickBot="1" x14ac:dyDescent="0.4">
      <c r="A2" s="19"/>
      <c r="B2" s="19"/>
      <c r="C2" s="21"/>
      <c r="D2" s="19"/>
      <c r="E2" s="19"/>
      <c r="F2" s="19"/>
      <c r="G2" s="19"/>
      <c r="H2" s="19"/>
      <c r="I2" s="21"/>
      <c r="J2" s="19"/>
      <c r="K2" s="21"/>
    </row>
    <row r="3" spans="1:11" ht="58.5" thickBot="1" x14ac:dyDescent="0.4">
      <c r="A3" s="15" t="s">
        <v>2</v>
      </c>
      <c r="B3" s="15" t="s">
        <v>67</v>
      </c>
      <c r="C3" s="15" t="s">
        <v>68</v>
      </c>
      <c r="D3" s="22" t="s">
        <v>69</v>
      </c>
      <c r="E3" s="24">
        <v>4165012298</v>
      </c>
      <c r="F3" s="1">
        <v>27.5</v>
      </c>
      <c r="G3" s="1" t="s">
        <v>70</v>
      </c>
      <c r="H3" s="1">
        <v>49</v>
      </c>
      <c r="I3" s="2">
        <v>95.1</v>
      </c>
      <c r="J3" s="3" t="s">
        <v>71</v>
      </c>
      <c r="K3" s="4" t="s">
        <v>58</v>
      </c>
    </row>
    <row r="4" spans="1:11" ht="44" thickBot="1" x14ac:dyDescent="0.4">
      <c r="A4" s="15"/>
      <c r="B4" s="15"/>
      <c r="C4" s="15"/>
      <c r="D4" s="23"/>
      <c r="E4" s="25"/>
      <c r="F4" s="2">
        <v>31</v>
      </c>
      <c r="G4" s="5" t="s">
        <v>72</v>
      </c>
      <c r="H4" s="2">
        <v>52.9</v>
      </c>
      <c r="I4" s="2">
        <v>99.9</v>
      </c>
      <c r="J4" s="3" t="s">
        <v>73</v>
      </c>
      <c r="K4" s="4" t="s">
        <v>74</v>
      </c>
    </row>
    <row r="5" spans="1:11" ht="15" thickBot="1" x14ac:dyDescent="0.4">
      <c r="A5" s="15" t="s">
        <v>3</v>
      </c>
      <c r="B5" s="15" t="s">
        <v>67</v>
      </c>
      <c r="C5" s="15" t="s">
        <v>75</v>
      </c>
      <c r="D5" s="16" t="s">
        <v>76</v>
      </c>
      <c r="E5" s="15" t="s">
        <v>77</v>
      </c>
      <c r="F5" s="1" t="s">
        <v>78</v>
      </c>
      <c r="G5" s="2" t="s">
        <v>78</v>
      </c>
      <c r="H5" s="1" t="s">
        <v>79</v>
      </c>
      <c r="I5" s="2">
        <v>95.1</v>
      </c>
      <c r="J5" s="3" t="s">
        <v>80</v>
      </c>
      <c r="K5" s="4" t="s">
        <v>58</v>
      </c>
    </row>
    <row r="6" spans="1:11" ht="29.5" thickBot="1" x14ac:dyDescent="0.4">
      <c r="A6" s="15"/>
      <c r="B6" s="15"/>
      <c r="C6" s="15"/>
      <c r="D6" s="16"/>
      <c r="E6" s="15"/>
      <c r="F6" s="2">
        <v>59</v>
      </c>
      <c r="G6" s="2" t="s">
        <v>81</v>
      </c>
      <c r="H6" s="2">
        <v>22.22</v>
      </c>
      <c r="I6" s="2">
        <v>99.9</v>
      </c>
      <c r="J6" s="3" t="s">
        <v>82</v>
      </c>
      <c r="K6" s="4" t="s">
        <v>74</v>
      </c>
    </row>
    <row r="7" spans="1:11" ht="15" thickBot="1" x14ac:dyDescent="0.4">
      <c r="A7" s="15" t="s">
        <v>4</v>
      </c>
      <c r="B7" s="15" t="s">
        <v>67</v>
      </c>
      <c r="C7" s="17" t="s">
        <v>83</v>
      </c>
      <c r="D7" s="16">
        <v>44690</v>
      </c>
      <c r="E7" s="15" t="s">
        <v>84</v>
      </c>
      <c r="F7" s="1">
        <v>10</v>
      </c>
      <c r="G7" s="1"/>
      <c r="H7" s="1" t="s">
        <v>85</v>
      </c>
      <c r="I7" s="1"/>
      <c r="J7" s="1" t="s">
        <v>86</v>
      </c>
      <c r="K7" s="4" t="s">
        <v>58</v>
      </c>
    </row>
    <row r="8" spans="1:11" ht="24.5" thickBot="1" x14ac:dyDescent="0.4">
      <c r="A8" s="15"/>
      <c r="B8" s="15"/>
      <c r="C8" s="17"/>
      <c r="D8" s="16"/>
      <c r="E8" s="15"/>
      <c r="F8" s="1">
        <v>25</v>
      </c>
      <c r="G8" s="5" t="s">
        <v>87</v>
      </c>
      <c r="H8" s="1">
        <v>118</v>
      </c>
      <c r="I8" s="3">
        <v>98.8</v>
      </c>
      <c r="J8" s="1" t="s">
        <v>86</v>
      </c>
      <c r="K8" s="4" t="s">
        <v>74</v>
      </c>
    </row>
    <row r="9" spans="1:11" ht="15" thickBot="1" x14ac:dyDescent="0.4">
      <c r="A9" s="15" t="s">
        <v>5</v>
      </c>
      <c r="B9" s="15" t="s">
        <v>67</v>
      </c>
      <c r="C9" s="17" t="s">
        <v>83</v>
      </c>
      <c r="D9" s="16">
        <v>39953</v>
      </c>
      <c r="E9" s="15" t="s">
        <v>88</v>
      </c>
      <c r="F9" s="1">
        <v>32</v>
      </c>
      <c r="G9" s="1"/>
      <c r="H9" s="6">
        <v>45</v>
      </c>
      <c r="I9" s="1">
        <v>99.9</v>
      </c>
      <c r="J9" s="1" t="s">
        <v>86</v>
      </c>
      <c r="K9" s="4" t="s">
        <v>58</v>
      </c>
    </row>
    <row r="10" spans="1:11" ht="29.5" thickBot="1" x14ac:dyDescent="0.4">
      <c r="A10" s="15"/>
      <c r="B10" s="15"/>
      <c r="C10" s="17"/>
      <c r="D10" s="16"/>
      <c r="E10" s="15"/>
      <c r="F10" s="1">
        <v>22</v>
      </c>
      <c r="G10" s="5" t="s">
        <v>89</v>
      </c>
      <c r="H10" s="6">
        <v>49.8</v>
      </c>
      <c r="I10" s="1">
        <v>97.7</v>
      </c>
      <c r="J10" s="3" t="s">
        <v>82</v>
      </c>
      <c r="K10" s="4" t="s">
        <v>74</v>
      </c>
    </row>
    <row r="11" spans="1:11" ht="15" thickBot="1" x14ac:dyDescent="0.4">
      <c r="A11" s="15" t="s">
        <v>6</v>
      </c>
      <c r="B11" s="15" t="s">
        <v>67</v>
      </c>
      <c r="C11" s="15" t="s">
        <v>90</v>
      </c>
      <c r="D11" s="16" t="s">
        <v>91</v>
      </c>
      <c r="E11" s="15" t="s">
        <v>92</v>
      </c>
      <c r="F11" s="1" t="s">
        <v>93</v>
      </c>
      <c r="G11" s="1"/>
      <c r="H11" s="6">
        <v>6.8</v>
      </c>
      <c r="I11" s="6">
        <v>99.97</v>
      </c>
      <c r="J11" s="3" t="s">
        <v>80</v>
      </c>
      <c r="K11" s="4" t="s">
        <v>58</v>
      </c>
    </row>
    <row r="12" spans="1:11" ht="24.5" thickBot="1" x14ac:dyDescent="0.4">
      <c r="A12" s="15"/>
      <c r="B12" s="15"/>
      <c r="C12" s="15"/>
      <c r="D12" s="16"/>
      <c r="E12" s="15"/>
      <c r="F12" s="6">
        <v>214</v>
      </c>
      <c r="G12" s="1" t="s">
        <v>94</v>
      </c>
      <c r="H12" s="6">
        <v>11.6</v>
      </c>
      <c r="I12" s="6">
        <v>98.7</v>
      </c>
      <c r="J12" s="3" t="s">
        <v>80</v>
      </c>
      <c r="K12" s="4" t="s">
        <v>74</v>
      </c>
    </row>
    <row r="13" spans="1:11" ht="15" thickBot="1" x14ac:dyDescent="0.4">
      <c r="A13" s="15" t="s">
        <v>95</v>
      </c>
      <c r="B13" s="15" t="s">
        <v>67</v>
      </c>
      <c r="C13" s="15" t="s">
        <v>96</v>
      </c>
      <c r="D13" s="16">
        <v>21358</v>
      </c>
      <c r="E13" s="15" t="s">
        <v>97</v>
      </c>
      <c r="F13" s="1" t="s">
        <v>98</v>
      </c>
      <c r="G13" s="1"/>
      <c r="H13" s="1"/>
      <c r="I13" s="1"/>
      <c r="J13" s="1" t="s">
        <v>86</v>
      </c>
      <c r="K13" s="4" t="s">
        <v>58</v>
      </c>
    </row>
    <row r="14" spans="1:11" ht="24.5" thickBot="1" x14ac:dyDescent="0.4">
      <c r="A14" s="15"/>
      <c r="B14" s="15"/>
      <c r="C14" s="15"/>
      <c r="D14" s="16"/>
      <c r="E14" s="15"/>
      <c r="F14" s="6">
        <v>142</v>
      </c>
      <c r="G14" s="1" t="s">
        <v>99</v>
      </c>
      <c r="H14" s="6">
        <v>6.99</v>
      </c>
      <c r="I14" s="6">
        <v>99.9</v>
      </c>
      <c r="J14" s="1" t="s">
        <v>86</v>
      </c>
      <c r="K14" s="4" t="s">
        <v>74</v>
      </c>
    </row>
    <row r="15" spans="1:11" ht="15" thickBot="1" x14ac:dyDescent="0.4">
      <c r="A15" s="11" t="s">
        <v>8</v>
      </c>
      <c r="B15" s="13" t="s">
        <v>100</v>
      </c>
      <c r="C15" s="13" t="s">
        <v>83</v>
      </c>
      <c r="D15" s="11">
        <v>44758</v>
      </c>
      <c r="E15" s="11" t="s">
        <v>101</v>
      </c>
      <c r="F15" s="7" t="s">
        <v>102</v>
      </c>
      <c r="G15" s="7"/>
      <c r="H15" s="8" t="s">
        <v>103</v>
      </c>
      <c r="I15" s="7">
        <v>99.9</v>
      </c>
      <c r="J15" s="9"/>
      <c r="K15" s="9" t="s">
        <v>58</v>
      </c>
    </row>
    <row r="16" spans="1:11" ht="24.5" thickBot="1" x14ac:dyDescent="0.4">
      <c r="A16" s="12"/>
      <c r="B16" s="14"/>
      <c r="C16" s="14"/>
      <c r="D16" s="12"/>
      <c r="E16" s="12"/>
      <c r="F16" s="7">
        <v>58</v>
      </c>
      <c r="G16" s="7" t="s">
        <v>104</v>
      </c>
      <c r="H16" s="7">
        <v>10.1</v>
      </c>
      <c r="I16" s="7">
        <v>99.9</v>
      </c>
      <c r="J16" s="9" t="s">
        <v>105</v>
      </c>
      <c r="K16" s="9" t="s">
        <v>74</v>
      </c>
    </row>
    <row r="17" spans="1:11" ht="15" thickBot="1" x14ac:dyDescent="0.4">
      <c r="A17" s="11" t="s">
        <v>9</v>
      </c>
      <c r="B17" s="13" t="s">
        <v>100</v>
      </c>
      <c r="C17" s="13" t="s">
        <v>75</v>
      </c>
      <c r="D17" s="11" t="s">
        <v>106</v>
      </c>
      <c r="E17" s="11" t="s">
        <v>107</v>
      </c>
      <c r="F17" s="7" t="s">
        <v>108</v>
      </c>
      <c r="G17" s="7"/>
      <c r="H17" s="7" t="s">
        <v>109</v>
      </c>
      <c r="I17" s="7">
        <v>99.9</v>
      </c>
      <c r="J17" s="9"/>
      <c r="K17" s="9" t="s">
        <v>58</v>
      </c>
    </row>
    <row r="18" spans="1:11" ht="24.5" thickBot="1" x14ac:dyDescent="0.4">
      <c r="A18" s="12"/>
      <c r="B18" s="14"/>
      <c r="C18" s="14"/>
      <c r="D18" s="12"/>
      <c r="E18" s="12"/>
      <c r="F18" s="7">
        <v>8</v>
      </c>
      <c r="G18" s="7" t="s">
        <v>110</v>
      </c>
      <c r="H18" s="7">
        <v>73.2</v>
      </c>
      <c r="I18" s="7">
        <v>99.9</v>
      </c>
      <c r="J18" s="9" t="s">
        <v>105</v>
      </c>
      <c r="K18" s="9" t="s">
        <v>74</v>
      </c>
    </row>
  </sheetData>
  <mergeCells count="51">
    <mergeCell ref="F1:F2"/>
    <mergeCell ref="A1:A2"/>
    <mergeCell ref="B1:B2"/>
    <mergeCell ref="C1:C2"/>
    <mergeCell ref="D1:D2"/>
    <mergeCell ref="E1:E2"/>
    <mergeCell ref="A3:A4"/>
    <mergeCell ref="B3:B4"/>
    <mergeCell ref="C3:C4"/>
    <mergeCell ref="D3:D4"/>
    <mergeCell ref="E3:E4"/>
    <mergeCell ref="G1:G2"/>
    <mergeCell ref="H1:H2"/>
    <mergeCell ref="I1:I2"/>
    <mergeCell ref="J1:J2"/>
    <mergeCell ref="K1:K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02"/>
  <sheetViews>
    <sheetView topLeftCell="A85" workbookViewId="0">
      <selection activeCell="Q107" sqref="Q107"/>
    </sheetView>
  </sheetViews>
  <sheetFormatPr defaultRowHeight="14.5" x14ac:dyDescent="0.35"/>
  <cols>
    <col min="1" max="1" width="14.54296875" customWidth="1"/>
    <col min="12" max="12" width="14.54296875" customWidth="1"/>
  </cols>
  <sheetData>
    <row r="1" spans="1:47" x14ac:dyDescent="0.35">
      <c r="B1" t="s">
        <v>0</v>
      </c>
      <c r="D1" t="s">
        <v>41</v>
      </c>
      <c r="M1" t="s">
        <v>0</v>
      </c>
      <c r="P1" t="s">
        <v>42</v>
      </c>
      <c r="V1" t="s">
        <v>0</v>
      </c>
      <c r="Y1" t="s">
        <v>42</v>
      </c>
      <c r="AF1" t="s">
        <v>43</v>
      </c>
    </row>
    <row r="3" spans="1:47" x14ac:dyDescent="0.3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M3" t="s">
        <v>2</v>
      </c>
      <c r="N3" t="s">
        <v>3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V3" t="s">
        <v>2</v>
      </c>
      <c r="W3" t="s">
        <v>3</v>
      </c>
      <c r="X3" t="s">
        <v>4</v>
      </c>
      <c r="Y3" t="s">
        <v>5</v>
      </c>
      <c r="Z3" t="s">
        <v>6</v>
      </c>
      <c r="AA3" t="s">
        <v>7</v>
      </c>
      <c r="AB3" t="s">
        <v>8</v>
      </c>
      <c r="AC3" t="s">
        <v>9</v>
      </c>
      <c r="AE3" t="s">
        <v>15</v>
      </c>
      <c r="AF3" t="s">
        <v>2</v>
      </c>
      <c r="AG3" t="s">
        <v>44</v>
      </c>
      <c r="AH3" t="s">
        <v>3</v>
      </c>
      <c r="AI3" t="s">
        <v>45</v>
      </c>
      <c r="AJ3" t="s">
        <v>4</v>
      </c>
      <c r="AK3" t="s">
        <v>46</v>
      </c>
      <c r="AL3" t="s">
        <v>5</v>
      </c>
      <c r="AM3" t="s">
        <v>47</v>
      </c>
      <c r="AN3" t="s">
        <v>6</v>
      </c>
      <c r="AO3" t="s">
        <v>48</v>
      </c>
      <c r="AP3" t="s">
        <v>7</v>
      </c>
      <c r="AQ3" t="s">
        <v>49</v>
      </c>
      <c r="AR3" t="s">
        <v>8</v>
      </c>
      <c r="AS3" t="s">
        <v>50</v>
      </c>
      <c r="AT3" t="s">
        <v>9</v>
      </c>
      <c r="AU3" t="s">
        <v>51</v>
      </c>
    </row>
    <row r="4" spans="1:47" x14ac:dyDescent="0.35">
      <c r="AE4">
        <v>0</v>
      </c>
      <c r="AF4">
        <f>V11</f>
        <v>1</v>
      </c>
      <c r="AG4">
        <f>V12</f>
        <v>0</v>
      </c>
      <c r="AH4">
        <f>W11</f>
        <v>1</v>
      </c>
      <c r="AI4">
        <f>W12</f>
        <v>0</v>
      </c>
      <c r="AJ4">
        <f>X11</f>
        <v>1.0000000000000002</v>
      </c>
      <c r="AK4">
        <f>X12</f>
        <v>0</v>
      </c>
      <c r="AL4">
        <f>Y11</f>
        <v>1</v>
      </c>
      <c r="AM4">
        <f>Y12</f>
        <v>0</v>
      </c>
      <c r="AN4">
        <f>Z11</f>
        <v>0.99999999999999989</v>
      </c>
      <c r="AO4">
        <f>Z12</f>
        <v>0</v>
      </c>
      <c r="AP4">
        <f>AA11</f>
        <v>1</v>
      </c>
      <c r="AQ4">
        <f>AA12</f>
        <v>0</v>
      </c>
      <c r="AR4">
        <f>AB11</f>
        <v>1</v>
      </c>
      <c r="AS4">
        <f>AB12</f>
        <v>0</v>
      </c>
      <c r="AT4">
        <f>AC11</f>
        <v>1</v>
      </c>
      <c r="AU4">
        <f>AC12</f>
        <v>0</v>
      </c>
    </row>
    <row r="5" spans="1:47" x14ac:dyDescent="0.35">
      <c r="AE5">
        <v>1</v>
      </c>
      <c r="AF5">
        <f>M25</f>
        <v>1.5037432851118355</v>
      </c>
      <c r="AG5">
        <f>M26</f>
        <v>0.66150458565696457</v>
      </c>
      <c r="AH5">
        <f>N25</f>
        <v>1.2933360606280038</v>
      </c>
      <c r="AI5">
        <f>N26</f>
        <v>0.8066311061797875</v>
      </c>
      <c r="AJ5">
        <f>O25</f>
        <v>1.3038548902903657</v>
      </c>
      <c r="AK5">
        <f>O26</f>
        <v>0.71785587364606751</v>
      </c>
      <c r="AL5">
        <f>P25</f>
        <v>1.0657400627189146</v>
      </c>
      <c r="AM5">
        <f>P26</f>
        <v>0.44285347927560692</v>
      </c>
      <c r="AN5">
        <f>Q25</f>
        <v>1.2596506809531864</v>
      </c>
      <c r="AO5">
        <f>Q26</f>
        <v>0.73621296964478355</v>
      </c>
      <c r="AP5">
        <f>R25</f>
        <v>1.1883536350714978</v>
      </c>
      <c r="AQ5">
        <f>R26</f>
        <v>0.68747596411191103</v>
      </c>
      <c r="AR5">
        <f>S25</f>
        <v>2.0343014412046525</v>
      </c>
      <c r="AS5">
        <f>S26</f>
        <v>1.2190605807746275</v>
      </c>
      <c r="AT5">
        <f>T25</f>
        <v>2.1846258901444275</v>
      </c>
      <c r="AU5">
        <f>T26</f>
        <v>1.2744181719735881</v>
      </c>
    </row>
    <row r="6" spans="1:47" x14ac:dyDescent="0.35">
      <c r="AE6">
        <v>3</v>
      </c>
      <c r="AF6">
        <f>M39</f>
        <v>1.6710695644307882</v>
      </c>
      <c r="AG6">
        <f>M40</f>
        <v>0.83376297610253147</v>
      </c>
      <c r="AH6">
        <f>N39</f>
        <v>1.2378807290315963</v>
      </c>
      <c r="AI6">
        <f>N40</f>
        <v>0.37990250325300917</v>
      </c>
      <c r="AJ6">
        <f>O39</f>
        <v>1.2801967789643061</v>
      </c>
      <c r="AK6">
        <f>O40</f>
        <v>0.83876519304791797</v>
      </c>
      <c r="AL6">
        <f>P39</f>
        <v>1.1787636607532854</v>
      </c>
      <c r="AM6">
        <f>P40</f>
        <v>0.65194761775021204</v>
      </c>
      <c r="AN6">
        <f>Q39</f>
        <v>1.1062156514823247</v>
      </c>
      <c r="AO6">
        <f>Q40</f>
        <v>0.48430474087252884</v>
      </c>
      <c r="AP6">
        <f>R39</f>
        <v>1.0100405216904313</v>
      </c>
      <c r="AQ6">
        <f>R40</f>
        <v>0.60582358120811697</v>
      </c>
      <c r="AR6">
        <f>S39</f>
        <v>1.8333201850605136</v>
      </c>
      <c r="AS6">
        <f>S40</f>
        <v>0.67755820698991631</v>
      </c>
      <c r="AT6">
        <f>T39</f>
        <v>2.1067865899817813</v>
      </c>
      <c r="AU6">
        <f>T40</f>
        <v>0.81767535637810129</v>
      </c>
    </row>
    <row r="7" spans="1:47" x14ac:dyDescent="0.35">
      <c r="AE7">
        <v>10</v>
      </c>
      <c r="AF7">
        <f>M53</f>
        <v>2.3351405429257719</v>
      </c>
      <c r="AG7">
        <f>M54</f>
        <v>0.74455457492504251</v>
      </c>
      <c r="AH7">
        <f>N53</f>
        <v>1.4513779475962925</v>
      </c>
      <c r="AI7">
        <f>N54</f>
        <v>0.55601996703076384</v>
      </c>
      <c r="AJ7">
        <f>O53</f>
        <v>1.5735222375083275</v>
      </c>
      <c r="AK7">
        <f>O54</f>
        <v>0.66770951538248657</v>
      </c>
      <c r="AL7">
        <f>P53</f>
        <v>1.7733906150471788</v>
      </c>
      <c r="AM7">
        <f>P54</f>
        <v>1.107395098574566</v>
      </c>
      <c r="AN7">
        <f>Q53</f>
        <v>1.7328643069612226</v>
      </c>
      <c r="AO7">
        <f>Q54</f>
        <v>0.98241045359354329</v>
      </c>
      <c r="AP7">
        <f>R53</f>
        <v>1.8387386745159549</v>
      </c>
      <c r="AQ7">
        <f>R54</f>
        <v>0.93065618495615154</v>
      </c>
      <c r="AR7">
        <f>S53</f>
        <v>2.2109154259610948</v>
      </c>
      <c r="AS7">
        <f>S54</f>
        <v>0.7087274799566271</v>
      </c>
      <c r="AT7">
        <f>T53</f>
        <v>4.1799202620024092</v>
      </c>
      <c r="AU7">
        <f>T54</f>
        <v>1.1558100195152758</v>
      </c>
    </row>
    <row r="8" spans="1:47" x14ac:dyDescent="0.35">
      <c r="AE8">
        <v>30</v>
      </c>
      <c r="AF8">
        <f>M67</f>
        <v>4.2229906158559807</v>
      </c>
      <c r="AG8">
        <f>M68</f>
        <v>1.5062473707700921</v>
      </c>
      <c r="AH8">
        <f>N67</f>
        <v>2.2263555836256064</v>
      </c>
      <c r="AI8">
        <f>N68</f>
        <v>0.36547528874505497</v>
      </c>
      <c r="AJ8">
        <f>O67</f>
        <v>2.1733811495023407</v>
      </c>
      <c r="AK8">
        <f>O68</f>
        <v>1.017895079413919</v>
      </c>
      <c r="AL8">
        <f>P67</f>
        <v>3.0178441331584169</v>
      </c>
      <c r="AM8">
        <f>P68</f>
        <v>1.1498289279778036</v>
      </c>
      <c r="AN8">
        <f>Q67</f>
        <v>2.9478020253931021</v>
      </c>
      <c r="AO8">
        <f>Q68</f>
        <v>1.3116421634473345</v>
      </c>
      <c r="AP8">
        <f>R67</f>
        <v>2.71985543559946</v>
      </c>
      <c r="AQ8">
        <f>R68</f>
        <v>0.65340969501398893</v>
      </c>
      <c r="AR8">
        <f>S67</f>
        <v>4.2585893937760257</v>
      </c>
      <c r="AS8">
        <f>S68</f>
        <v>1.8674329001983272</v>
      </c>
      <c r="AT8">
        <f>T67</f>
        <v>6.3978644557524555</v>
      </c>
      <c r="AU8">
        <f>T68</f>
        <v>2.1269254159850952</v>
      </c>
    </row>
    <row r="9" spans="1:47" x14ac:dyDescent="0.35">
      <c r="AE9">
        <v>100</v>
      </c>
      <c r="AF9">
        <f t="shared" ref="AF9:AU9" si="0">D102</f>
        <v>7.3631442160913405</v>
      </c>
      <c r="AG9">
        <f t="shared" si="0"/>
        <v>0.79259165393238062</v>
      </c>
      <c r="AH9">
        <f t="shared" si="0"/>
        <v>3.4262489274379329</v>
      </c>
      <c r="AI9">
        <f t="shared" si="0"/>
        <v>0.34014707206166189</v>
      </c>
      <c r="AJ9">
        <f t="shared" si="0"/>
        <v>4.2198574912293303</v>
      </c>
      <c r="AK9">
        <f t="shared" si="0"/>
        <v>0.42363230121537809</v>
      </c>
      <c r="AL9">
        <f t="shared" si="0"/>
        <v>3.8758964217202769</v>
      </c>
      <c r="AM9">
        <f t="shared" si="0"/>
        <v>0.85897936673189013</v>
      </c>
      <c r="AN9">
        <f t="shared" si="0"/>
        <v>4.961988721980779</v>
      </c>
      <c r="AO9">
        <f t="shared" si="0"/>
        <v>0.32275710620723752</v>
      </c>
      <c r="AP9">
        <f t="shared" si="0"/>
        <v>4.8610366974131454</v>
      </c>
      <c r="AQ9">
        <f t="shared" si="0"/>
        <v>0.78321815553870222</v>
      </c>
      <c r="AR9">
        <f t="shared" si="0"/>
        <v>7.0905305290753642</v>
      </c>
      <c r="AS9">
        <f t="shared" si="0"/>
        <v>0.32167785351966116</v>
      </c>
      <c r="AT9">
        <f t="shared" si="0"/>
        <v>13.033914181465715</v>
      </c>
      <c r="AU9">
        <f t="shared" si="0"/>
        <v>1.9626872818386776</v>
      </c>
    </row>
    <row r="10" spans="1:47" x14ac:dyDescent="0.35">
      <c r="A10" t="s">
        <v>10</v>
      </c>
    </row>
    <row r="11" spans="1:47" x14ac:dyDescent="0.35">
      <c r="A11" t="s">
        <v>52</v>
      </c>
      <c r="B11">
        <v>1907.056</v>
      </c>
      <c r="C11">
        <v>1907.056</v>
      </c>
      <c r="D11">
        <v>1907.056</v>
      </c>
      <c r="E11">
        <v>1907.056</v>
      </c>
      <c r="F11">
        <v>1907.056</v>
      </c>
      <c r="G11">
        <v>1907.056</v>
      </c>
      <c r="H11">
        <v>1907.056</v>
      </c>
      <c r="I11">
        <v>1907.056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V11">
        <v>1</v>
      </c>
      <c r="W11">
        <v>1</v>
      </c>
      <c r="X11">
        <v>1.0000000000000002</v>
      </c>
      <c r="Y11">
        <v>1</v>
      </c>
      <c r="Z11">
        <v>0.99999999999999989</v>
      </c>
      <c r="AA11">
        <v>1</v>
      </c>
      <c r="AB11">
        <v>1</v>
      </c>
      <c r="AC11">
        <v>1</v>
      </c>
    </row>
    <row r="12" spans="1:47" x14ac:dyDescent="0.35">
      <c r="B12">
        <v>906.47299999999996</v>
      </c>
      <c r="C12">
        <v>906.47299999999996</v>
      </c>
      <c r="D12">
        <v>906.47299999999996</v>
      </c>
      <c r="E12">
        <v>906.47299999999996</v>
      </c>
      <c r="F12">
        <v>906.47299999999996</v>
      </c>
      <c r="G12">
        <v>906.47299999999996</v>
      </c>
      <c r="H12">
        <v>906.47299999999996</v>
      </c>
      <c r="I12">
        <v>906.47299999999996</v>
      </c>
    </row>
    <row r="13" spans="1:47" x14ac:dyDescent="0.35">
      <c r="AE13" t="s">
        <v>53</v>
      </c>
    </row>
    <row r="15" spans="1:47" x14ac:dyDescent="0.35">
      <c r="B15" t="s">
        <v>54</v>
      </c>
      <c r="D15" t="s">
        <v>41</v>
      </c>
      <c r="M15" t="s">
        <v>54</v>
      </c>
      <c r="O15" t="s">
        <v>42</v>
      </c>
      <c r="V15" t="s">
        <v>54</v>
      </c>
      <c r="X15" t="s">
        <v>42</v>
      </c>
      <c r="AF15">
        <v>5.4714806487066978</v>
      </c>
      <c r="AG15">
        <v>0.4708248342752625</v>
      </c>
    </row>
    <row r="17" spans="1:29" x14ac:dyDescent="0.35">
      <c r="A17" t="s">
        <v>113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K17" t="s">
        <v>113</v>
      </c>
      <c r="M17" t="s">
        <v>2</v>
      </c>
      <c r="N17" t="s">
        <v>3</v>
      </c>
      <c r="O17" t="s">
        <v>4</v>
      </c>
      <c r="P17" t="s">
        <v>5</v>
      </c>
      <c r="Q17" t="s">
        <v>6</v>
      </c>
      <c r="R17" t="s">
        <v>7</v>
      </c>
      <c r="S17" t="s">
        <v>8</v>
      </c>
      <c r="T17" t="s">
        <v>9</v>
      </c>
      <c r="V17" t="s">
        <v>2</v>
      </c>
      <c r="W17" t="s">
        <v>3</v>
      </c>
      <c r="X17" t="s">
        <v>4</v>
      </c>
      <c r="Y17" t="s">
        <v>5</v>
      </c>
      <c r="Z17" t="s">
        <v>6</v>
      </c>
      <c r="AA17" t="s">
        <v>7</v>
      </c>
      <c r="AB17" t="s">
        <v>8</v>
      </c>
      <c r="AC17" t="s">
        <v>9</v>
      </c>
    </row>
    <row r="19" spans="1:29" x14ac:dyDescent="0.35">
      <c r="A19" t="s">
        <v>111</v>
      </c>
      <c r="B19">
        <v>4317.1003695256504</v>
      </c>
      <c r="C19">
        <v>2966.2383997009588</v>
      </c>
      <c r="D19">
        <v>4192.1625237426397</v>
      </c>
      <c r="E19">
        <v>2744.3550578291356</v>
      </c>
      <c r="L19" t="s">
        <v>111</v>
      </c>
      <c r="M19">
        <f t="shared" ref="M19:T22" si="1">B19/B$11</f>
        <v>2.2637512320171251</v>
      </c>
      <c r="N19">
        <f t="shared" si="1"/>
        <v>1.5554018338742852</v>
      </c>
      <c r="O19">
        <f t="shared" si="1"/>
        <v>2.1982377673978317</v>
      </c>
      <c r="P19">
        <f t="shared" si="1"/>
        <v>1.4390532096745641</v>
      </c>
      <c r="Q19">
        <f t="shared" si="1"/>
        <v>0</v>
      </c>
      <c r="R19">
        <f t="shared" si="1"/>
        <v>0</v>
      </c>
      <c r="S19">
        <f t="shared" si="1"/>
        <v>0</v>
      </c>
      <c r="T19">
        <f t="shared" si="1"/>
        <v>0</v>
      </c>
    </row>
    <row r="20" spans="1:29" x14ac:dyDescent="0.35">
      <c r="A20" t="s">
        <v>111</v>
      </c>
      <c r="B20">
        <v>3522.0116217468299</v>
      </c>
      <c r="C20">
        <v>3927.4995130887278</v>
      </c>
      <c r="D20">
        <v>2822.983050590899</v>
      </c>
      <c r="E20">
        <v>2780.9763180355153</v>
      </c>
      <c r="F20">
        <v>2669.58239077597</v>
      </c>
      <c r="G20">
        <v>2164.57988512159</v>
      </c>
      <c r="H20">
        <v>4642.2821155430402</v>
      </c>
      <c r="I20">
        <v>4592.2821155430402</v>
      </c>
      <c r="L20" t="s">
        <v>111</v>
      </c>
      <c r="M20">
        <f t="shared" si="1"/>
        <v>1.8468317772245963</v>
      </c>
      <c r="N20">
        <f t="shared" si="1"/>
        <v>2.0594568345600379</v>
      </c>
      <c r="O20">
        <f t="shared" si="1"/>
        <v>1.4802832484158299</v>
      </c>
      <c r="P20">
        <f t="shared" si="1"/>
        <v>1.4582562431493964</v>
      </c>
      <c r="Q20">
        <f t="shared" si="1"/>
        <v>1.3998447821018207</v>
      </c>
      <c r="R20">
        <f t="shared" si="1"/>
        <v>1.1350374006434998</v>
      </c>
      <c r="S20">
        <f t="shared" si="1"/>
        <v>2.4342662803520398</v>
      </c>
      <c r="T20">
        <f t="shared" si="1"/>
        <v>2.4080478578201374</v>
      </c>
    </row>
    <row r="21" spans="1:29" x14ac:dyDescent="0.35">
      <c r="A21" t="s">
        <v>111</v>
      </c>
      <c r="B21">
        <v>1687.730886912233</v>
      </c>
      <c r="C21">
        <v>2102.0645182342105</v>
      </c>
      <c r="D21">
        <v>1972.8837294387108</v>
      </c>
      <c r="E21">
        <v>1246.9363342876652</v>
      </c>
      <c r="L21" t="s">
        <v>111</v>
      </c>
      <c r="M21">
        <f t="shared" si="1"/>
        <v>0.88499283026415221</v>
      </c>
      <c r="N21">
        <f t="shared" si="1"/>
        <v>1.1022563145676951</v>
      </c>
      <c r="O21">
        <f t="shared" si="1"/>
        <v>1.0345179844947976</v>
      </c>
      <c r="P21">
        <f t="shared" si="1"/>
        <v>0.65385407365471448</v>
      </c>
      <c r="Q21">
        <f t="shared" si="1"/>
        <v>0</v>
      </c>
      <c r="R21">
        <f t="shared" si="1"/>
        <v>0</v>
      </c>
      <c r="S21">
        <f t="shared" si="1"/>
        <v>0</v>
      </c>
      <c r="T21">
        <f t="shared" si="1"/>
        <v>0</v>
      </c>
    </row>
    <row r="22" spans="1:29" x14ac:dyDescent="0.35">
      <c r="A22" t="s">
        <v>111</v>
      </c>
      <c r="B22">
        <v>1944.047739144233</v>
      </c>
      <c r="C22">
        <v>870.0547467240973</v>
      </c>
      <c r="D22">
        <v>958.0678628580863</v>
      </c>
      <c r="E22">
        <v>1357.4362140416138</v>
      </c>
      <c r="F22">
        <v>2134.8663872557499</v>
      </c>
      <c r="G22">
        <v>2367.9339746482301</v>
      </c>
      <c r="H22">
        <v>3116.7714229729195</v>
      </c>
      <c r="I22">
        <v>3740.1257075675035</v>
      </c>
      <c r="L22" t="s">
        <v>111</v>
      </c>
      <c r="M22">
        <f t="shared" si="1"/>
        <v>1.0193973009414683</v>
      </c>
      <c r="N22">
        <f t="shared" si="1"/>
        <v>0.45622925950999721</v>
      </c>
      <c r="O22">
        <f t="shared" si="1"/>
        <v>0.50238056085300398</v>
      </c>
      <c r="P22">
        <f t="shared" si="1"/>
        <v>0.71179672439698349</v>
      </c>
      <c r="Q22">
        <f t="shared" si="1"/>
        <v>1.1194565798045522</v>
      </c>
      <c r="R22">
        <f t="shared" si="1"/>
        <v>1.2416698694994956</v>
      </c>
      <c r="S22">
        <f t="shared" si="1"/>
        <v>1.6343366020572649</v>
      </c>
      <c r="T22">
        <f t="shared" si="1"/>
        <v>1.9612039224687179</v>
      </c>
    </row>
    <row r="25" spans="1:29" x14ac:dyDescent="0.35">
      <c r="A25" t="s">
        <v>10</v>
      </c>
      <c r="B25">
        <f t="shared" ref="B25:I25" si="2">AVERAGE(B19:B24)</f>
        <v>2867.7226543322367</v>
      </c>
      <c r="C25">
        <f t="shared" si="2"/>
        <v>2466.4642944369989</v>
      </c>
      <c r="D25">
        <f t="shared" si="2"/>
        <v>2486.5242916575839</v>
      </c>
      <c r="E25">
        <f t="shared" si="2"/>
        <v>2032.4259810484823</v>
      </c>
      <c r="F25">
        <f t="shared" si="2"/>
        <v>2402.2243890158597</v>
      </c>
      <c r="G25">
        <f t="shared" si="2"/>
        <v>2266.2569298849103</v>
      </c>
      <c r="H25">
        <f t="shared" si="2"/>
        <v>3879.52676925798</v>
      </c>
      <c r="I25">
        <f t="shared" si="2"/>
        <v>4166.2039115552716</v>
      </c>
      <c r="L25" t="s">
        <v>10</v>
      </c>
      <c r="M25">
        <f t="shared" ref="M25:P25" si="3">AVERAGE(M19:M24)</f>
        <v>1.5037432851118355</v>
      </c>
      <c r="N25">
        <f t="shared" si="3"/>
        <v>1.2933360606280038</v>
      </c>
      <c r="O25">
        <f t="shared" si="3"/>
        <v>1.3038548902903657</v>
      </c>
      <c r="P25">
        <f t="shared" si="3"/>
        <v>1.0657400627189146</v>
      </c>
      <c r="Q25">
        <f>AVERAGE(Q20,Q22)</f>
        <v>1.2596506809531864</v>
      </c>
      <c r="R25">
        <f>AVERAGE(R20,R22)</f>
        <v>1.1883536350714978</v>
      </c>
      <c r="S25">
        <f>AVERAGE(S20,S22)</f>
        <v>2.0343014412046525</v>
      </c>
      <c r="T25">
        <f>AVERAGE(T20,T22)</f>
        <v>2.1846258901444275</v>
      </c>
    </row>
    <row r="26" spans="1:29" x14ac:dyDescent="0.35">
      <c r="A26" t="s">
        <v>52</v>
      </c>
      <c r="B26">
        <f t="shared" ref="B26:I26" si="4">_xlfn.STDEV.P(B19:B24)</f>
        <v>1092.5138139065198</v>
      </c>
      <c r="C26">
        <f t="shared" si="4"/>
        <v>1125.3564665649994</v>
      </c>
      <c r="D26">
        <f t="shared" si="4"/>
        <v>1185.5812875029083</v>
      </c>
      <c r="E26">
        <f t="shared" si="4"/>
        <v>731.39862388809127</v>
      </c>
      <c r="F26">
        <f t="shared" si="4"/>
        <v>267.35800176011065</v>
      </c>
      <c r="G26">
        <f t="shared" si="4"/>
        <v>101.67704476332005</v>
      </c>
      <c r="H26">
        <f t="shared" si="4"/>
        <v>762.75534628505864</v>
      </c>
      <c r="I26">
        <f t="shared" si="4"/>
        <v>426.07820398776892</v>
      </c>
      <c r="L26" t="s">
        <v>52</v>
      </c>
      <c r="M26">
        <f>_xlfn.STDEV.S(M19:M22)</f>
        <v>0.66150458565696457</v>
      </c>
      <c r="N26">
        <f>_xlfn.STDEV.S(N20:N24)</f>
        <v>0.8066311061797875</v>
      </c>
      <c r="O26">
        <f t="shared" ref="O26:T26" si="5">_xlfn.STDEV.S(O19:O24)</f>
        <v>0.71785587364606751</v>
      </c>
      <c r="P26">
        <f t="shared" si="5"/>
        <v>0.44285347927560692</v>
      </c>
      <c r="Q26">
        <f t="shared" si="5"/>
        <v>0.73621296964478355</v>
      </c>
      <c r="R26">
        <f t="shared" si="5"/>
        <v>0.68747596411191103</v>
      </c>
      <c r="S26">
        <f t="shared" si="5"/>
        <v>1.2190605807746275</v>
      </c>
      <c r="T26">
        <f t="shared" si="5"/>
        <v>1.2744181719735881</v>
      </c>
    </row>
    <row r="29" spans="1:29" x14ac:dyDescent="0.35">
      <c r="B29" t="s">
        <v>55</v>
      </c>
      <c r="D29" t="s">
        <v>41</v>
      </c>
      <c r="M29" t="s">
        <v>55</v>
      </c>
      <c r="O29" t="s">
        <v>42</v>
      </c>
      <c r="V29" t="s">
        <v>55</v>
      </c>
      <c r="X29" t="s">
        <v>42</v>
      </c>
    </row>
    <row r="31" spans="1:29" x14ac:dyDescent="0.35">
      <c r="A31" t="s">
        <v>113</v>
      </c>
      <c r="B31" t="s">
        <v>2</v>
      </c>
      <c r="C31" t="s">
        <v>3</v>
      </c>
      <c r="D31" t="s">
        <v>4</v>
      </c>
      <c r="E31" t="s">
        <v>5</v>
      </c>
      <c r="F31" t="s">
        <v>6</v>
      </c>
      <c r="G31" t="s">
        <v>7</v>
      </c>
      <c r="H31" t="s">
        <v>8</v>
      </c>
      <c r="I31" t="s">
        <v>9</v>
      </c>
      <c r="K31" t="s">
        <v>113</v>
      </c>
      <c r="M31" t="s">
        <v>2</v>
      </c>
      <c r="N31" t="s">
        <v>3</v>
      </c>
      <c r="O31" t="s">
        <v>4</v>
      </c>
      <c r="P31" t="s">
        <v>5</v>
      </c>
      <c r="Q31" t="s">
        <v>6</v>
      </c>
      <c r="R31" t="s">
        <v>7</v>
      </c>
      <c r="S31" t="s">
        <v>8</v>
      </c>
      <c r="T31" t="s">
        <v>9</v>
      </c>
      <c r="V31" t="s">
        <v>2</v>
      </c>
      <c r="W31" t="s">
        <v>3</v>
      </c>
      <c r="X31" t="s">
        <v>4</v>
      </c>
      <c r="Y31" t="s">
        <v>5</v>
      </c>
      <c r="Z31" t="s">
        <v>6</v>
      </c>
      <c r="AA31" t="s">
        <v>7</v>
      </c>
      <c r="AB31" t="s">
        <v>8</v>
      </c>
      <c r="AC31" t="s">
        <v>9</v>
      </c>
    </row>
    <row r="33" spans="1:29" x14ac:dyDescent="0.35">
      <c r="A33" t="s">
        <v>111</v>
      </c>
      <c r="B33">
        <v>4727.2774876981512</v>
      </c>
      <c r="C33">
        <v>3151.9731662351528</v>
      </c>
      <c r="D33">
        <v>4531.2242034117535</v>
      </c>
      <c r="E33">
        <v>3111.7011389149307</v>
      </c>
      <c r="F33">
        <v>3212.6719325263425</v>
      </c>
      <c r="G33">
        <v>3291.6269460442404</v>
      </c>
      <c r="H33">
        <v>4919.6621586052552</v>
      </c>
      <c r="I33">
        <v>6042.5568981989691</v>
      </c>
      <c r="L33" t="s">
        <v>111</v>
      </c>
      <c r="M33">
        <f t="shared" ref="M33:T36" si="6">B33/B$11</f>
        <v>2.4788351719604202</v>
      </c>
      <c r="N33">
        <f t="shared" si="6"/>
        <v>1.6527952856314407</v>
      </c>
      <c r="O33">
        <f t="shared" si="6"/>
        <v>2.3760310150366606</v>
      </c>
      <c r="P33">
        <f t="shared" si="6"/>
        <v>1.6316779050614825</v>
      </c>
      <c r="Q33">
        <f t="shared" si="6"/>
        <v>1.684623803667193</v>
      </c>
      <c r="R33">
        <f t="shared" si="6"/>
        <v>1.7260253217756796</v>
      </c>
      <c r="S33">
        <f t="shared" si="6"/>
        <v>2.5797156237704897</v>
      </c>
      <c r="T33">
        <f t="shared" si="6"/>
        <v>3.1685261986008637</v>
      </c>
    </row>
    <row r="34" spans="1:29" x14ac:dyDescent="0.35">
      <c r="A34" t="s">
        <v>111</v>
      </c>
      <c r="B34">
        <v>4359.6989228299717</v>
      </c>
      <c r="C34">
        <v>2769.9531139636733</v>
      </c>
      <c r="D34">
        <v>2805.3924208324293</v>
      </c>
      <c r="E34">
        <v>3516.9432823582324</v>
      </c>
      <c r="F34">
        <v>2473.2010710311429</v>
      </c>
      <c r="G34">
        <v>2477.1706592656433</v>
      </c>
      <c r="H34">
        <v>4251.2452383473537</v>
      </c>
      <c r="I34">
        <v>4428.3168488329629</v>
      </c>
      <c r="L34" t="s">
        <v>111</v>
      </c>
      <c r="M34">
        <f t="shared" si="6"/>
        <v>2.2860885694127342</v>
      </c>
      <c r="N34">
        <f t="shared" si="6"/>
        <v>1.4524760227091775</v>
      </c>
      <c r="O34">
        <f t="shared" si="6"/>
        <v>1.4710592771436335</v>
      </c>
      <c r="P34">
        <f t="shared" si="6"/>
        <v>1.8441740999520897</v>
      </c>
      <c r="Q34">
        <f t="shared" si="6"/>
        <v>1.2968686137329699</v>
      </c>
      <c r="R34">
        <f t="shared" si="6"/>
        <v>1.298950140565166</v>
      </c>
      <c r="S34">
        <f t="shared" si="6"/>
        <v>2.2292188789145961</v>
      </c>
      <c r="T34">
        <f t="shared" si="6"/>
        <v>2.3220696449569194</v>
      </c>
    </row>
    <row r="35" spans="1:29" x14ac:dyDescent="0.35">
      <c r="A35" t="s">
        <v>111</v>
      </c>
      <c r="B35">
        <v>2108.4526395092162</v>
      </c>
      <c r="C35">
        <v>1586.5484352208541</v>
      </c>
      <c r="D35">
        <v>926.84422467173863</v>
      </c>
      <c r="E35">
        <v>1123.1502418350447</v>
      </c>
      <c r="F35">
        <v>1116.8319128236922</v>
      </c>
      <c r="G35">
        <v>978.21083550608898</v>
      </c>
      <c r="H35">
        <v>2265.6326788102947</v>
      </c>
      <c r="I35">
        <v>2974.5956114313694</v>
      </c>
      <c r="L35" t="s">
        <v>111</v>
      </c>
      <c r="M35">
        <f t="shared" si="6"/>
        <v>1.1056060438231579</v>
      </c>
      <c r="N35">
        <f t="shared" si="6"/>
        <v>0.83193594483898436</v>
      </c>
      <c r="O35">
        <f t="shared" si="6"/>
        <v>0.48600787007394569</v>
      </c>
      <c r="P35">
        <f t="shared" si="6"/>
        <v>0.58894455214479524</v>
      </c>
      <c r="Q35">
        <f t="shared" si="6"/>
        <v>0.58563141975049093</v>
      </c>
      <c r="R35">
        <f t="shared" si="6"/>
        <v>0.51294290021168176</v>
      </c>
      <c r="S35">
        <f t="shared" si="6"/>
        <v>1.1880262975026925</v>
      </c>
      <c r="T35">
        <f t="shared" si="6"/>
        <v>1.5597840920410146</v>
      </c>
    </row>
    <row r="36" spans="1:29" x14ac:dyDescent="0.35">
      <c r="A36" t="s">
        <v>111</v>
      </c>
      <c r="B36">
        <v>1551.8639070231459</v>
      </c>
      <c r="C36">
        <v>1934.35677091664</v>
      </c>
      <c r="D36">
        <v>1502.1669451022929</v>
      </c>
      <c r="E36">
        <v>1240.0785841778616</v>
      </c>
      <c r="F36">
        <v>1635.7558654319271</v>
      </c>
      <c r="G36">
        <v>957.80690771549598</v>
      </c>
      <c r="H36">
        <v>2548.4369596001479</v>
      </c>
      <c r="I36">
        <v>2625.5706701138843</v>
      </c>
      <c r="L36" t="s">
        <v>111</v>
      </c>
      <c r="M36">
        <f t="shared" si="6"/>
        <v>0.81374847252684024</v>
      </c>
      <c r="N36">
        <f t="shared" si="6"/>
        <v>1.0143156629467829</v>
      </c>
      <c r="O36">
        <f t="shared" si="6"/>
        <v>0.7876889536029843</v>
      </c>
      <c r="P36">
        <f t="shared" si="6"/>
        <v>0.65025808585477385</v>
      </c>
      <c r="Q36">
        <f t="shared" si="6"/>
        <v>0.85773876877864474</v>
      </c>
      <c r="R36">
        <f t="shared" si="6"/>
        <v>0.50224372420919783</v>
      </c>
      <c r="S36">
        <f t="shared" si="6"/>
        <v>1.3363199400542762</v>
      </c>
      <c r="T36">
        <f t="shared" si="6"/>
        <v>1.3767664243283282</v>
      </c>
    </row>
    <row r="39" spans="1:29" x14ac:dyDescent="0.35">
      <c r="A39" t="s">
        <v>10</v>
      </c>
      <c r="B39">
        <f>AVERAGE(B33:B38)</f>
        <v>3186.8232392651212</v>
      </c>
      <c r="C39">
        <f t="shared" ref="C39:I39" si="7">AVERAGE(C33:C38)</f>
        <v>2360.7078715840798</v>
      </c>
      <c r="D39">
        <f t="shared" si="7"/>
        <v>2441.4069485045538</v>
      </c>
      <c r="E39">
        <f t="shared" si="7"/>
        <v>2247.9683118215171</v>
      </c>
      <c r="F39">
        <f t="shared" si="7"/>
        <v>2109.6151954532761</v>
      </c>
      <c r="G39">
        <f t="shared" si="7"/>
        <v>1926.2038371328672</v>
      </c>
      <c r="H39">
        <f t="shared" si="7"/>
        <v>3496.244258840763</v>
      </c>
      <c r="I39">
        <f t="shared" si="7"/>
        <v>4017.7600071442967</v>
      </c>
      <c r="L39" t="s">
        <v>10</v>
      </c>
      <c r="M39">
        <f>AVERAGE(M33:M36)</f>
        <v>1.6710695644307882</v>
      </c>
      <c r="N39">
        <f t="shared" ref="N39:T39" si="8">AVERAGE(N33:N38)</f>
        <v>1.2378807290315963</v>
      </c>
      <c r="O39">
        <f t="shared" si="8"/>
        <v>1.2801967789643061</v>
      </c>
      <c r="P39">
        <f t="shared" si="8"/>
        <v>1.1787636607532854</v>
      </c>
      <c r="Q39">
        <f t="shared" si="8"/>
        <v>1.1062156514823247</v>
      </c>
      <c r="R39">
        <f t="shared" si="8"/>
        <v>1.0100405216904313</v>
      </c>
      <c r="S39">
        <f t="shared" si="8"/>
        <v>1.8333201850605136</v>
      </c>
      <c r="T39">
        <f t="shared" si="8"/>
        <v>2.1067865899817813</v>
      </c>
    </row>
    <row r="40" spans="1:29" x14ac:dyDescent="0.35">
      <c r="A40" t="s">
        <v>52</v>
      </c>
      <c r="B40">
        <f>_xlfn.STDEV.P(B33:B38)</f>
        <v>1377.0086990571381</v>
      </c>
      <c r="C40">
        <f t="shared" ref="C40:I40" si="9">_xlfn.STDEV.P(C33:C38)</f>
        <v>627.43137650267238</v>
      </c>
      <c r="D40">
        <f t="shared" si="9"/>
        <v>1385.2701551853129</v>
      </c>
      <c r="E40">
        <f t="shared" si="9"/>
        <v>1076.7299180975169</v>
      </c>
      <c r="F40">
        <f t="shared" si="9"/>
        <v>799.85782565388752</v>
      </c>
      <c r="G40">
        <f t="shared" si="9"/>
        <v>1000.5533530850108</v>
      </c>
      <c r="H40">
        <f t="shared" si="9"/>
        <v>1119.027315777495</v>
      </c>
      <c r="I40">
        <f t="shared" si="9"/>
        <v>1350.4390468386866</v>
      </c>
      <c r="L40" t="s">
        <v>52</v>
      </c>
      <c r="M40">
        <f t="shared" ref="M40:T40" si="10">_xlfn.STDEV.S(M33:M38)</f>
        <v>0.83376297610253147</v>
      </c>
      <c r="N40">
        <f t="shared" si="10"/>
        <v>0.37990250325300917</v>
      </c>
      <c r="O40">
        <f t="shared" si="10"/>
        <v>0.83876519304791797</v>
      </c>
      <c r="P40">
        <f t="shared" si="10"/>
        <v>0.65194761775021204</v>
      </c>
      <c r="Q40">
        <f t="shared" si="10"/>
        <v>0.48430474087252884</v>
      </c>
      <c r="R40">
        <f t="shared" si="10"/>
        <v>0.60582358120811697</v>
      </c>
      <c r="S40">
        <f t="shared" si="10"/>
        <v>0.67755820698991631</v>
      </c>
      <c r="T40">
        <f t="shared" si="10"/>
        <v>0.81767535637810129</v>
      </c>
    </row>
    <row r="43" spans="1:29" x14ac:dyDescent="0.35">
      <c r="B43" t="s">
        <v>12</v>
      </c>
      <c r="D43" t="s">
        <v>41</v>
      </c>
      <c r="M43" t="s">
        <v>12</v>
      </c>
      <c r="O43" t="s">
        <v>42</v>
      </c>
      <c r="V43" t="s">
        <v>12</v>
      </c>
      <c r="X43" t="s">
        <v>42</v>
      </c>
    </row>
    <row r="45" spans="1:29" x14ac:dyDescent="0.35">
      <c r="A45" t="s">
        <v>113</v>
      </c>
      <c r="B45" t="s">
        <v>2</v>
      </c>
      <c r="C45" t="s">
        <v>3</v>
      </c>
      <c r="D45" t="s">
        <v>4</v>
      </c>
      <c r="E45" t="s">
        <v>5</v>
      </c>
      <c r="F45" t="s">
        <v>6</v>
      </c>
      <c r="G45" t="s">
        <v>7</v>
      </c>
      <c r="H45" t="s">
        <v>8</v>
      </c>
      <c r="I45" t="s">
        <v>9</v>
      </c>
      <c r="K45" t="s">
        <v>113</v>
      </c>
      <c r="M45" t="s">
        <v>2</v>
      </c>
      <c r="N45" t="s">
        <v>3</v>
      </c>
      <c r="O45" t="s">
        <v>4</v>
      </c>
      <c r="P45" t="s">
        <v>5</v>
      </c>
      <c r="Q45" t="s">
        <v>6</v>
      </c>
      <c r="R45" t="s">
        <v>7</v>
      </c>
      <c r="S45" t="s">
        <v>8</v>
      </c>
      <c r="T45" t="s">
        <v>9</v>
      </c>
      <c r="V45" t="s">
        <v>2</v>
      </c>
      <c r="W45" t="s">
        <v>3</v>
      </c>
      <c r="X45" t="s">
        <v>4</v>
      </c>
      <c r="Y45" t="s">
        <v>5</v>
      </c>
      <c r="Z45" t="s">
        <v>6</v>
      </c>
      <c r="AA45" t="s">
        <v>7</v>
      </c>
      <c r="AB45" t="s">
        <v>8</v>
      </c>
      <c r="AC45" t="s">
        <v>9</v>
      </c>
    </row>
    <row r="47" spans="1:29" x14ac:dyDescent="0.35">
      <c r="A47" t="s">
        <v>111</v>
      </c>
      <c r="B47">
        <v>6129.8801220539826</v>
      </c>
      <c r="C47">
        <v>2485.4614553972119</v>
      </c>
      <c r="D47">
        <v>4220.6220114933585</v>
      </c>
      <c r="E47">
        <v>5437.7725255732475</v>
      </c>
      <c r="F47">
        <v>3966.5423185844516</v>
      </c>
      <c r="G47">
        <v>5636.4463168922157</v>
      </c>
      <c r="H47">
        <v>6015.112235921566</v>
      </c>
      <c r="I47">
        <v>9262.7563297608867</v>
      </c>
      <c r="L47" t="s">
        <v>111</v>
      </c>
      <c r="M47">
        <f t="shared" ref="M47:T50" si="11">B47/B$11</f>
        <v>3.214315742198437</v>
      </c>
      <c r="N47">
        <f t="shared" si="11"/>
        <v>1.3032975724872327</v>
      </c>
      <c r="O47">
        <f t="shared" si="11"/>
        <v>2.213161024895629</v>
      </c>
      <c r="P47">
        <f t="shared" si="11"/>
        <v>2.851396354157008</v>
      </c>
      <c r="Q47">
        <f t="shared" si="11"/>
        <v>2.0799296499863935</v>
      </c>
      <c r="R47">
        <f t="shared" si="11"/>
        <v>2.955574622293323</v>
      </c>
      <c r="S47">
        <f t="shared" si="11"/>
        <v>3.1541350835641775</v>
      </c>
      <c r="T47">
        <f t="shared" si="11"/>
        <v>4.8570971852745206</v>
      </c>
    </row>
    <row r="48" spans="1:29" x14ac:dyDescent="0.35">
      <c r="A48" t="s">
        <v>111</v>
      </c>
      <c r="B48">
        <v>5132.3578089236325</v>
      </c>
      <c r="C48">
        <v>4109.7267649641999</v>
      </c>
      <c r="D48">
        <v>3977.2577951601065</v>
      </c>
      <c r="E48">
        <v>4965.214027676262</v>
      </c>
      <c r="F48">
        <v>5658.6190958885636</v>
      </c>
      <c r="G48">
        <v>4278.621409551939</v>
      </c>
      <c r="H48">
        <v>3953.0867167645442</v>
      </c>
      <c r="I48">
        <v>10313.273369319055</v>
      </c>
      <c r="L48" t="s">
        <v>111</v>
      </c>
      <c r="M48">
        <f t="shared" si="11"/>
        <v>2.6912465123853901</v>
      </c>
      <c r="N48">
        <f t="shared" si="11"/>
        <v>2.1550110562900091</v>
      </c>
      <c r="O48">
        <f t="shared" si="11"/>
        <v>2.0855485078362181</v>
      </c>
      <c r="P48">
        <f t="shared" si="11"/>
        <v>2.6036015867789208</v>
      </c>
      <c r="Q48">
        <f t="shared" si="11"/>
        <v>2.9672013280619778</v>
      </c>
      <c r="R48">
        <f t="shared" si="11"/>
        <v>2.2435740793935461</v>
      </c>
      <c r="S48">
        <f t="shared" si="11"/>
        <v>2.0728739569076859</v>
      </c>
      <c r="T48">
        <f t="shared" si="11"/>
        <v>5.4079551776765102</v>
      </c>
    </row>
    <row r="49" spans="1:29" x14ac:dyDescent="0.35">
      <c r="A49" t="s">
        <v>111</v>
      </c>
      <c r="B49">
        <v>3249.6314790645351</v>
      </c>
      <c r="C49">
        <v>2920.5833734344037</v>
      </c>
      <c r="D49">
        <v>1976.9165519244648</v>
      </c>
      <c r="E49">
        <v>1675.0753755312064</v>
      </c>
      <c r="F49">
        <v>1755.5913658141569</v>
      </c>
      <c r="G49">
        <v>1824.376737153151</v>
      </c>
      <c r="H49">
        <v>2742.6993534966236</v>
      </c>
      <c r="I49">
        <v>6795.9279102215551</v>
      </c>
      <c r="L49" t="s">
        <v>111</v>
      </c>
      <c r="M49">
        <f t="shared" si="11"/>
        <v>1.7040042238217101</v>
      </c>
      <c r="N49">
        <f t="shared" si="11"/>
        <v>1.5314617784870521</v>
      </c>
      <c r="O49">
        <f t="shared" si="11"/>
        <v>1.0366326693733507</v>
      </c>
      <c r="P49">
        <f t="shared" si="11"/>
        <v>0.87835667936925099</v>
      </c>
      <c r="Q49">
        <f t="shared" si="11"/>
        <v>0.9205767244455102</v>
      </c>
      <c r="R49">
        <f t="shared" si="11"/>
        <v>0.95664560304110158</v>
      </c>
      <c r="S49">
        <f t="shared" si="11"/>
        <v>1.4381850105590102</v>
      </c>
      <c r="T49">
        <f t="shared" si="11"/>
        <v>3.5635701889307683</v>
      </c>
    </row>
    <row r="50" spans="1:29" x14ac:dyDescent="0.35">
      <c r="A50" t="s">
        <v>111</v>
      </c>
      <c r="B50">
        <v>3301.1057228772529</v>
      </c>
      <c r="C50">
        <v>1555.6644991289661</v>
      </c>
      <c r="D50">
        <v>1828.3837381167955</v>
      </c>
      <c r="E50">
        <v>1449.7589222969357</v>
      </c>
      <c r="F50">
        <v>1837.9243148177943</v>
      </c>
      <c r="G50">
        <v>2286.8660230734895</v>
      </c>
      <c r="H50">
        <v>4154.4598081039121</v>
      </c>
      <c r="I50">
        <v>5513.4104513915709</v>
      </c>
      <c r="L50" t="s">
        <v>111</v>
      </c>
      <c r="M50">
        <f t="shared" si="11"/>
        <v>1.7309956932975501</v>
      </c>
      <c r="N50">
        <f t="shared" si="11"/>
        <v>0.81574138312087641</v>
      </c>
      <c r="O50">
        <f t="shared" si="11"/>
        <v>0.95874674792811299</v>
      </c>
      <c r="P50">
        <f t="shared" si="11"/>
        <v>0.76020783988353546</v>
      </c>
      <c r="Q50">
        <f t="shared" si="11"/>
        <v>0.96374952535100922</v>
      </c>
      <c r="R50">
        <f t="shared" si="11"/>
        <v>1.1991603933358483</v>
      </c>
      <c r="S50">
        <f t="shared" si="11"/>
        <v>2.1784676528135054</v>
      </c>
      <c r="T50">
        <f t="shared" si="11"/>
        <v>2.8910584961278381</v>
      </c>
    </row>
    <row r="53" spans="1:29" x14ac:dyDescent="0.35">
      <c r="A53" t="s">
        <v>10</v>
      </c>
      <c r="B53">
        <f>AVERAGE(B47:B52)</f>
        <v>4453.243783229851</v>
      </c>
      <c r="C53">
        <f t="shared" ref="C53:I53" si="12">AVERAGE(C47:C52)</f>
        <v>2767.8590232311954</v>
      </c>
      <c r="D53">
        <f t="shared" si="12"/>
        <v>3000.7950241736817</v>
      </c>
      <c r="E53">
        <f t="shared" si="12"/>
        <v>3381.9552127694133</v>
      </c>
      <c r="F53">
        <f t="shared" si="12"/>
        <v>3304.6692737762414</v>
      </c>
      <c r="G53">
        <f t="shared" si="12"/>
        <v>3506.5776216676986</v>
      </c>
      <c r="H53">
        <f t="shared" si="12"/>
        <v>4216.3395285716615</v>
      </c>
      <c r="I53">
        <f t="shared" si="12"/>
        <v>7971.3420151732662</v>
      </c>
      <c r="J53" t="s">
        <v>10</v>
      </c>
      <c r="L53" t="s">
        <v>10</v>
      </c>
      <c r="M53">
        <f t="shared" ref="M53:T53" si="13">AVERAGE(M47:M52)</f>
        <v>2.3351405429257719</v>
      </c>
      <c r="N53">
        <f t="shared" si="13"/>
        <v>1.4513779475962925</v>
      </c>
      <c r="O53">
        <f t="shared" si="13"/>
        <v>1.5735222375083275</v>
      </c>
      <c r="P53">
        <f t="shared" si="13"/>
        <v>1.7733906150471788</v>
      </c>
      <c r="Q53">
        <f t="shared" si="13"/>
        <v>1.7328643069612226</v>
      </c>
      <c r="R53">
        <f t="shared" si="13"/>
        <v>1.8387386745159549</v>
      </c>
      <c r="S53">
        <f t="shared" si="13"/>
        <v>2.2109154259610948</v>
      </c>
      <c r="T53">
        <f t="shared" si="13"/>
        <v>4.1799202620024092</v>
      </c>
    </row>
    <row r="54" spans="1:29" x14ac:dyDescent="0.35">
      <c r="A54" t="s">
        <v>52</v>
      </c>
      <c r="B54">
        <f>_xlfn.STDEV.P(B47:B52)</f>
        <v>1229.6757663517217</v>
      </c>
      <c r="C54">
        <f t="shared" ref="C54:I54" si="14">_xlfn.STDEV.P(C47:C52)</f>
        <v>918.29974872459331</v>
      </c>
      <c r="D54">
        <f t="shared" si="14"/>
        <v>1102.7616210819131</v>
      </c>
      <c r="E54">
        <f t="shared" si="14"/>
        <v>1828.9282778645356</v>
      </c>
      <c r="F54">
        <f t="shared" si="14"/>
        <v>1622.5087697784968</v>
      </c>
      <c r="G54">
        <f t="shared" si="14"/>
        <v>1537.0335446009954</v>
      </c>
      <c r="H54">
        <f t="shared" si="14"/>
        <v>1170.5052072750054</v>
      </c>
      <c r="I54">
        <f t="shared" si="14"/>
        <v>1908.8883734916719</v>
      </c>
      <c r="J54" t="s">
        <v>52</v>
      </c>
      <c r="L54" t="s">
        <v>52</v>
      </c>
      <c r="M54">
        <f t="shared" ref="M54:T54" si="15">_xlfn.STDEV.S(M47:M52)</f>
        <v>0.74455457492504251</v>
      </c>
      <c r="N54">
        <f t="shared" si="15"/>
        <v>0.55601996703076384</v>
      </c>
      <c r="O54">
        <f t="shared" si="15"/>
        <v>0.66770951538248657</v>
      </c>
      <c r="P54">
        <f t="shared" si="15"/>
        <v>1.107395098574566</v>
      </c>
      <c r="Q54">
        <f t="shared" si="15"/>
        <v>0.98241045359354329</v>
      </c>
      <c r="R54">
        <f t="shared" si="15"/>
        <v>0.93065618495615154</v>
      </c>
      <c r="S54">
        <f t="shared" si="15"/>
        <v>0.7087274799566271</v>
      </c>
      <c r="T54">
        <f t="shared" si="15"/>
        <v>1.1558100195152758</v>
      </c>
    </row>
    <row r="57" spans="1:29" x14ac:dyDescent="0.35">
      <c r="B57" t="s">
        <v>13</v>
      </c>
      <c r="D57" t="s">
        <v>41</v>
      </c>
      <c r="M57" t="s">
        <v>13</v>
      </c>
      <c r="O57" t="s">
        <v>42</v>
      </c>
      <c r="V57" t="s">
        <v>13</v>
      </c>
      <c r="X57" t="s">
        <v>42</v>
      </c>
    </row>
    <row r="59" spans="1:29" x14ac:dyDescent="0.35">
      <c r="A59" t="s">
        <v>113</v>
      </c>
      <c r="B59" t="s">
        <v>2</v>
      </c>
      <c r="C59" t="s">
        <v>3</v>
      </c>
      <c r="D59" t="s">
        <v>4</v>
      </c>
      <c r="E59" t="s">
        <v>5</v>
      </c>
      <c r="F59" t="s">
        <v>6</v>
      </c>
      <c r="G59" t="s">
        <v>7</v>
      </c>
      <c r="H59" t="s">
        <v>8</v>
      </c>
      <c r="I59" t="s">
        <v>9</v>
      </c>
      <c r="L59" t="s">
        <v>113</v>
      </c>
      <c r="M59" t="s">
        <v>2</v>
      </c>
      <c r="N59" t="s">
        <v>3</v>
      </c>
      <c r="O59" t="s">
        <v>4</v>
      </c>
      <c r="P59" t="s">
        <v>5</v>
      </c>
      <c r="Q59" t="s">
        <v>6</v>
      </c>
      <c r="R59" t="s">
        <v>7</v>
      </c>
      <c r="S59" t="s">
        <v>8</v>
      </c>
      <c r="T59" t="s">
        <v>9</v>
      </c>
      <c r="V59" t="s">
        <v>2</v>
      </c>
      <c r="W59" t="s">
        <v>3</v>
      </c>
      <c r="X59" t="s">
        <v>4</v>
      </c>
      <c r="Y59" t="s">
        <v>5</v>
      </c>
      <c r="Z59" t="s">
        <v>6</v>
      </c>
      <c r="AA59" t="s">
        <v>7</v>
      </c>
      <c r="AB59" t="s">
        <v>8</v>
      </c>
      <c r="AC59" t="s">
        <v>9</v>
      </c>
    </row>
    <row r="61" spans="1:29" x14ac:dyDescent="0.35">
      <c r="A61" t="s">
        <v>111</v>
      </c>
      <c r="B61">
        <v>10348.148830665803</v>
      </c>
      <c r="C61">
        <v>3686.1196085412262</v>
      </c>
      <c r="D61">
        <v>2489.0326378137656</v>
      </c>
      <c r="E61">
        <v>7879.5038704708713</v>
      </c>
      <c r="F61">
        <v>8351.1883836921697</v>
      </c>
      <c r="G61">
        <v>5972.9554982700793</v>
      </c>
      <c r="H61">
        <v>9724.9331244793357</v>
      </c>
      <c r="I61">
        <v>13704.88955687554</v>
      </c>
      <c r="L61" t="s">
        <v>111</v>
      </c>
      <c r="M61">
        <f t="shared" ref="M61:T64" si="16">B61/B$11</f>
        <v>5.4262427693081916</v>
      </c>
      <c r="N61">
        <f t="shared" si="16"/>
        <v>1.9328848279973037</v>
      </c>
      <c r="O61">
        <f t="shared" si="16"/>
        <v>1.3051701878779467</v>
      </c>
      <c r="P61">
        <f t="shared" si="16"/>
        <v>4.1317632363553409</v>
      </c>
      <c r="Q61">
        <f t="shared" si="16"/>
        <v>4.3790997137431571</v>
      </c>
      <c r="R61">
        <f t="shared" si="16"/>
        <v>3.1320294203579127</v>
      </c>
      <c r="S61">
        <f t="shared" si="16"/>
        <v>5.0994481150418949</v>
      </c>
      <c r="T61">
        <f t="shared" si="16"/>
        <v>7.1864117031044392</v>
      </c>
    </row>
    <row r="62" spans="1:29" x14ac:dyDescent="0.35">
      <c r="A62" t="s">
        <v>111</v>
      </c>
      <c r="B62">
        <v>10714.191169710546</v>
      </c>
      <c r="C62">
        <v>4910.1144065880108</v>
      </c>
      <c r="D62">
        <v>6787.1889478962676</v>
      </c>
      <c r="E62">
        <v>7413.6237345052195</v>
      </c>
      <c r="F62">
        <v>7043.5278815451984</v>
      </c>
      <c r="G62">
        <v>6415.0586206746266</v>
      </c>
      <c r="H62">
        <v>12389.145178809951</v>
      </c>
      <c r="I62">
        <v>17235.007234290657</v>
      </c>
      <c r="L62" t="s">
        <v>111</v>
      </c>
      <c r="M62">
        <f t="shared" si="16"/>
        <v>5.6181838235010115</v>
      </c>
      <c r="N62">
        <f t="shared" si="16"/>
        <v>2.574709083838131</v>
      </c>
      <c r="O62">
        <f t="shared" si="16"/>
        <v>3.5589877527960727</v>
      </c>
      <c r="P62">
        <f t="shared" si="16"/>
        <v>3.8874703912759876</v>
      </c>
      <c r="Q62">
        <f t="shared" si="16"/>
        <v>3.693403802271773</v>
      </c>
      <c r="R62">
        <f t="shared" si="16"/>
        <v>3.3638543496754298</v>
      </c>
      <c r="S62">
        <f t="shared" si="16"/>
        <v>6.49647686214246</v>
      </c>
      <c r="T62">
        <f t="shared" si="16"/>
        <v>9.0374940401806008</v>
      </c>
    </row>
    <row r="63" spans="1:29" x14ac:dyDescent="0.35">
      <c r="A63" t="s">
        <v>111</v>
      </c>
      <c r="B63">
        <v>5319.9149697647326</v>
      </c>
      <c r="C63">
        <v>3602.9803640051209</v>
      </c>
      <c r="D63">
        <v>2911.8416369911229</v>
      </c>
      <c r="E63">
        <v>3803.1047356995437</v>
      </c>
      <c r="F63">
        <v>4129.3900753511125</v>
      </c>
      <c r="G63">
        <v>3678.0491793754227</v>
      </c>
      <c r="H63">
        <v>5301.6535844847385</v>
      </c>
      <c r="I63">
        <v>9370.816801496052</v>
      </c>
      <c r="L63" t="s">
        <v>111</v>
      </c>
      <c r="M63">
        <f t="shared" si="16"/>
        <v>2.7895955702217097</v>
      </c>
      <c r="N63">
        <f t="shared" si="16"/>
        <v>1.8892892311526881</v>
      </c>
      <c r="O63">
        <f t="shared" si="16"/>
        <v>1.5268778876924027</v>
      </c>
      <c r="P63">
        <f t="shared" si="16"/>
        <v>1.9942281378730062</v>
      </c>
      <c r="Q63">
        <f t="shared" si="16"/>
        <v>2.1653218758920096</v>
      </c>
      <c r="R63">
        <f t="shared" si="16"/>
        <v>1.9286529495596472</v>
      </c>
      <c r="S63">
        <f t="shared" si="16"/>
        <v>2.7800198759159347</v>
      </c>
      <c r="T63">
        <f t="shared" si="16"/>
        <v>4.9137606874135065</v>
      </c>
    </row>
    <row r="64" spans="1:29" x14ac:dyDescent="0.35">
      <c r="A64" t="s">
        <v>111</v>
      </c>
      <c r="B64">
        <v>5831.6633975062896</v>
      </c>
      <c r="C64">
        <v>4783.9247164124999</v>
      </c>
      <c r="D64">
        <v>4390.9750230801883</v>
      </c>
      <c r="E64">
        <v>3924.5587041425983</v>
      </c>
      <c r="F64">
        <v>2962.3878167637886</v>
      </c>
      <c r="G64">
        <v>4681.6032120501277</v>
      </c>
      <c r="H64">
        <v>5069.7419319737019</v>
      </c>
      <c r="I64">
        <v>8493.6295974555687</v>
      </c>
      <c r="L64" t="s">
        <v>111</v>
      </c>
      <c r="M64">
        <f t="shared" si="16"/>
        <v>3.0579403003930086</v>
      </c>
      <c r="N64">
        <f t="shared" si="16"/>
        <v>2.5085391915143025</v>
      </c>
      <c r="O64">
        <f t="shared" si="16"/>
        <v>2.3024887696429408</v>
      </c>
      <c r="P64">
        <f t="shared" si="16"/>
        <v>2.0579147671293336</v>
      </c>
      <c r="Q64">
        <f t="shared" si="16"/>
        <v>1.553382709665468</v>
      </c>
      <c r="R64">
        <f t="shared" si="16"/>
        <v>2.4548850228048509</v>
      </c>
      <c r="S64">
        <f t="shared" si="16"/>
        <v>2.6584127220038121</v>
      </c>
      <c r="T64">
        <f t="shared" si="16"/>
        <v>4.453791392311274</v>
      </c>
    </row>
    <row r="67" spans="1:20" x14ac:dyDescent="0.35">
      <c r="A67" t="s">
        <v>10</v>
      </c>
      <c r="B67">
        <f>AVERAGE(B61:B66)</f>
        <v>8053.4795919118433</v>
      </c>
      <c r="C67">
        <f t="shared" ref="C67:I67" si="17">AVERAGE(C61:C66)</f>
        <v>4245.7847738867149</v>
      </c>
      <c r="D67">
        <f t="shared" si="17"/>
        <v>4144.7595614453357</v>
      </c>
      <c r="E67">
        <f t="shared" si="17"/>
        <v>5755.1977612045575</v>
      </c>
      <c r="F67">
        <f t="shared" si="17"/>
        <v>5621.6235393380675</v>
      </c>
      <c r="G67">
        <f t="shared" si="17"/>
        <v>5186.9166275925636</v>
      </c>
      <c r="H67">
        <f t="shared" si="17"/>
        <v>8121.3684549369318</v>
      </c>
      <c r="I67">
        <f t="shared" si="17"/>
        <v>12201.085797529455</v>
      </c>
      <c r="J67" t="s">
        <v>10</v>
      </c>
      <c r="L67" t="s">
        <v>10</v>
      </c>
      <c r="M67">
        <f t="shared" ref="M67:T67" si="18">AVERAGE(M61:M66)</f>
        <v>4.2229906158559807</v>
      </c>
      <c r="N67">
        <f t="shared" si="18"/>
        <v>2.2263555836256064</v>
      </c>
      <c r="O67">
        <f t="shared" si="18"/>
        <v>2.1733811495023407</v>
      </c>
      <c r="P67">
        <f t="shared" si="18"/>
        <v>3.0178441331584169</v>
      </c>
      <c r="Q67">
        <f t="shared" si="18"/>
        <v>2.9478020253931021</v>
      </c>
      <c r="R67">
        <f t="shared" si="18"/>
        <v>2.71985543559946</v>
      </c>
      <c r="S67">
        <f t="shared" si="18"/>
        <v>4.2585893937760257</v>
      </c>
      <c r="T67">
        <f t="shared" si="18"/>
        <v>6.3978644557524555</v>
      </c>
    </row>
    <row r="68" spans="1:20" x14ac:dyDescent="0.35">
      <c r="A68" t="s">
        <v>52</v>
      </c>
      <c r="B68">
        <f>_xlfn.STDEV.P(B61:B66)</f>
        <v>2487.6563147213874</v>
      </c>
      <c r="C68">
        <f t="shared" ref="C68:I68" si="19">_xlfn.STDEV.P(C61:C66)</f>
        <v>603.60398136756578</v>
      </c>
      <c r="D68">
        <f t="shared" si="19"/>
        <v>1681.1137208712616</v>
      </c>
      <c r="E68">
        <f t="shared" si="19"/>
        <v>1899.010248277408</v>
      </c>
      <c r="F68">
        <f t="shared" si="19"/>
        <v>2166.2543443221853</v>
      </c>
      <c r="G68">
        <f t="shared" si="19"/>
        <v>1079.1446248770421</v>
      </c>
      <c r="H68">
        <f t="shared" si="19"/>
        <v>3084.1755057283467</v>
      </c>
      <c r="I68">
        <f t="shared" si="19"/>
        <v>3512.7426906721171</v>
      </c>
      <c r="J68" t="s">
        <v>52</v>
      </c>
      <c r="L68" t="s">
        <v>52</v>
      </c>
      <c r="M68">
        <f t="shared" ref="M68:T68" si="20">_xlfn.STDEV.S(M61:M66)</f>
        <v>1.5062473707700921</v>
      </c>
      <c r="N68">
        <f t="shared" si="20"/>
        <v>0.36547528874505497</v>
      </c>
      <c r="O68">
        <f t="shared" si="20"/>
        <v>1.017895079413919</v>
      </c>
      <c r="P68">
        <f t="shared" si="20"/>
        <v>1.1498289279778036</v>
      </c>
      <c r="Q68">
        <f t="shared" si="20"/>
        <v>1.3116421634473345</v>
      </c>
      <c r="R68">
        <f t="shared" si="20"/>
        <v>0.65340969501398893</v>
      </c>
      <c r="S68">
        <f t="shared" si="20"/>
        <v>1.8674329001983272</v>
      </c>
      <c r="T68">
        <f t="shared" si="20"/>
        <v>2.1269254159850952</v>
      </c>
    </row>
    <row r="71" spans="1:20" x14ac:dyDescent="0.35">
      <c r="B71" t="s">
        <v>14</v>
      </c>
      <c r="D71" t="s">
        <v>41</v>
      </c>
      <c r="M71" t="s">
        <v>14</v>
      </c>
      <c r="O71" t="s">
        <v>42</v>
      </c>
    </row>
    <row r="73" spans="1:20" x14ac:dyDescent="0.35">
      <c r="A73" t="s">
        <v>113</v>
      </c>
      <c r="B73" t="s">
        <v>2</v>
      </c>
      <c r="C73" t="s">
        <v>3</v>
      </c>
      <c r="D73" t="s">
        <v>4</v>
      </c>
      <c r="E73" t="s">
        <v>5</v>
      </c>
      <c r="F73" t="s">
        <v>6</v>
      </c>
      <c r="G73" t="s">
        <v>7</v>
      </c>
      <c r="H73" t="s">
        <v>8</v>
      </c>
      <c r="I73" t="s">
        <v>9</v>
      </c>
      <c r="L73" t="s">
        <v>113</v>
      </c>
      <c r="M73" t="s">
        <v>2</v>
      </c>
      <c r="N73" t="s">
        <v>3</v>
      </c>
      <c r="O73" t="s">
        <v>4</v>
      </c>
      <c r="P73" t="s">
        <v>5</v>
      </c>
      <c r="Q73" t="s">
        <v>6</v>
      </c>
      <c r="R73" t="s">
        <v>7</v>
      </c>
      <c r="S73" t="s">
        <v>8</v>
      </c>
      <c r="T73" t="s">
        <v>9</v>
      </c>
    </row>
    <row r="75" spans="1:20" x14ac:dyDescent="0.35">
      <c r="A75" t="s">
        <v>111</v>
      </c>
      <c r="B75">
        <v>15881.3805403153</v>
      </c>
      <c r="C75">
        <v>6464.7064488327997</v>
      </c>
      <c r="D75">
        <v>7320.6649494191133</v>
      </c>
      <c r="E75">
        <v>8629.4849764890187</v>
      </c>
      <c r="F75">
        <v>10179.714812659346</v>
      </c>
      <c r="G75">
        <v>11028.715681376565</v>
      </c>
      <c r="H75">
        <v>13596.537644339152</v>
      </c>
      <c r="I75">
        <v>20376.468942674852</v>
      </c>
      <c r="L75" t="s">
        <v>111</v>
      </c>
      <c r="M75">
        <f t="shared" ref="M75:T78" si="21">B75/B$11</f>
        <v>8.3276949079184348</v>
      </c>
      <c r="N75">
        <f t="shared" si="21"/>
        <v>3.389888104404275</v>
      </c>
      <c r="O75">
        <f t="shared" si="21"/>
        <v>3.8387257371671901</v>
      </c>
      <c r="P75">
        <f t="shared" si="21"/>
        <v>4.5250296669258896</v>
      </c>
      <c r="Q75">
        <f t="shared" si="21"/>
        <v>5.3379212842514043</v>
      </c>
      <c r="R75">
        <f t="shared" si="21"/>
        <v>5.783110554371012</v>
      </c>
      <c r="S75">
        <f t="shared" si="21"/>
        <v>7.1295953786040638</v>
      </c>
      <c r="T75">
        <f t="shared" si="21"/>
        <v>10.684777448944788</v>
      </c>
    </row>
    <row r="76" spans="1:20" x14ac:dyDescent="0.35">
      <c r="A76" t="s">
        <v>111</v>
      </c>
      <c r="B76">
        <v>12191.123032505377</v>
      </c>
      <c r="C76">
        <v>5659.3223352137029</v>
      </c>
      <c r="D76">
        <v>7899.019967572247</v>
      </c>
      <c r="E76">
        <v>8893.3289882580975</v>
      </c>
      <c r="F76">
        <v>9507.2733183760902</v>
      </c>
      <c r="G76">
        <v>7376.5999686631549</v>
      </c>
      <c r="H76">
        <v>14360.660709899892</v>
      </c>
      <c r="I76">
        <v>25451.051147856047</v>
      </c>
      <c r="L76" t="s">
        <v>111</v>
      </c>
      <c r="M76">
        <f t="shared" si="21"/>
        <v>6.3926402960927087</v>
      </c>
      <c r="N76">
        <f t="shared" si="21"/>
        <v>2.967570084577329</v>
      </c>
      <c r="O76">
        <f t="shared" si="21"/>
        <v>4.1419968619548913</v>
      </c>
      <c r="P76">
        <f t="shared" si="21"/>
        <v>4.6633811425873688</v>
      </c>
      <c r="Q76">
        <f t="shared" si="21"/>
        <v>4.9853141797493574</v>
      </c>
      <c r="R76">
        <f t="shared" si="21"/>
        <v>3.8680562965445979</v>
      </c>
      <c r="S76">
        <f t="shared" si="21"/>
        <v>7.5302774065889473</v>
      </c>
      <c r="T76">
        <f t="shared" si="21"/>
        <v>13.345728257511078</v>
      </c>
    </row>
    <row r="77" spans="1:20" x14ac:dyDescent="0.35">
      <c r="A77" t="s">
        <v>111</v>
      </c>
      <c r="B77">
        <v>13897.740332210777</v>
      </c>
      <c r="C77">
        <v>7159.0018125335991</v>
      </c>
      <c r="D77">
        <v>7769.4077375228298</v>
      </c>
      <c r="E77">
        <v>5516.9654777212418</v>
      </c>
      <c r="F77">
        <v>8675.4238011758025</v>
      </c>
      <c r="G77">
        <v>9390.9346932996705</v>
      </c>
      <c r="H77">
        <v>13105.847911126883</v>
      </c>
      <c r="I77">
        <v>24147.825303900099</v>
      </c>
      <c r="L77" t="s">
        <v>111</v>
      </c>
      <c r="M77">
        <f t="shared" si="21"/>
        <v>7.2875365653713242</v>
      </c>
      <c r="N77">
        <f t="shared" si="21"/>
        <v>3.7539546885532458</v>
      </c>
      <c r="O77">
        <f t="shared" si="21"/>
        <v>4.0740322977001355</v>
      </c>
      <c r="P77">
        <f t="shared" si="21"/>
        <v>2.8929226397763053</v>
      </c>
      <c r="Q77">
        <f t="shared" si="21"/>
        <v>4.5491185372510312</v>
      </c>
      <c r="R77">
        <f t="shared" si="21"/>
        <v>4.9243098751686736</v>
      </c>
      <c r="S77">
        <f t="shared" si="21"/>
        <v>6.8722931634555477</v>
      </c>
      <c r="T77">
        <f t="shared" si="21"/>
        <v>12.662357740884431</v>
      </c>
    </row>
    <row r="78" spans="1:20" x14ac:dyDescent="0.35">
      <c r="A78" t="s">
        <v>111</v>
      </c>
      <c r="B78">
        <v>14197.469519617698</v>
      </c>
      <c r="C78">
        <v>6853.163701676197</v>
      </c>
      <c r="D78">
        <v>9200.9255366611796</v>
      </c>
      <c r="E78">
        <v>6526.4266632123818</v>
      </c>
      <c r="F78">
        <v>9488.7495245318678</v>
      </c>
      <c r="G78">
        <v>9284.8264567483038</v>
      </c>
      <c r="H78">
        <v>13025.108889259465</v>
      </c>
      <c r="I78">
        <v>29450.27157856612</v>
      </c>
      <c r="L78" t="s">
        <v>111</v>
      </c>
      <c r="M78">
        <f t="shared" si="21"/>
        <v>7.4447050949828943</v>
      </c>
      <c r="N78">
        <f t="shared" si="21"/>
        <v>3.5935828322168812</v>
      </c>
      <c r="O78">
        <f t="shared" si="21"/>
        <v>4.8246750680951056</v>
      </c>
      <c r="P78">
        <f t="shared" si="21"/>
        <v>3.422252237591545</v>
      </c>
      <c r="Q78">
        <f t="shared" si="21"/>
        <v>4.9756008866713239</v>
      </c>
      <c r="R78">
        <f t="shared" si="21"/>
        <v>4.868670063568298</v>
      </c>
      <c r="S78">
        <f t="shared" si="21"/>
        <v>6.8299561676528979</v>
      </c>
      <c r="T78">
        <f t="shared" si="21"/>
        <v>15.44279327852256</v>
      </c>
    </row>
    <row r="81" spans="1:20" x14ac:dyDescent="0.35">
      <c r="A81" t="s">
        <v>10</v>
      </c>
      <c r="B81">
        <f>AVERAGE(B75:B80)</f>
        <v>14041.928356162289</v>
      </c>
      <c r="C81">
        <f t="shared" ref="C81:I81" si="22">AVERAGE(C75:C80)</f>
        <v>6534.0485745640744</v>
      </c>
      <c r="D81">
        <f t="shared" si="22"/>
        <v>8047.5045477938429</v>
      </c>
      <c r="E81">
        <f t="shared" si="22"/>
        <v>7391.5515264201858</v>
      </c>
      <c r="F81">
        <f t="shared" si="22"/>
        <v>9462.7903641857774</v>
      </c>
      <c r="G81">
        <f t="shared" si="22"/>
        <v>9270.2692000219231</v>
      </c>
      <c r="H81">
        <f t="shared" si="22"/>
        <v>13522.038788656348</v>
      </c>
      <c r="I81">
        <f t="shared" si="22"/>
        <v>24856.404243249279</v>
      </c>
      <c r="J81" t="s">
        <v>10</v>
      </c>
      <c r="L81" t="s">
        <v>10</v>
      </c>
      <c r="M81">
        <f>AVERAGE(M75:M80)</f>
        <v>7.3631442160913405</v>
      </c>
      <c r="N81">
        <f t="shared" ref="N81:T81" si="23">AVERAGE(N75:N80)</f>
        <v>3.4262489274379329</v>
      </c>
      <c r="O81">
        <f t="shared" si="23"/>
        <v>4.2198574912293303</v>
      </c>
      <c r="P81">
        <f t="shared" si="23"/>
        <v>3.8758964217202769</v>
      </c>
      <c r="Q81">
        <f t="shared" si="23"/>
        <v>4.961988721980779</v>
      </c>
      <c r="R81">
        <f t="shared" si="23"/>
        <v>4.8610366974131454</v>
      </c>
      <c r="S81">
        <f t="shared" si="23"/>
        <v>7.0905305290753642</v>
      </c>
      <c r="T81">
        <f t="shared" si="23"/>
        <v>13.033914181465715</v>
      </c>
    </row>
    <row r="82" spans="1:20" x14ac:dyDescent="0.35">
      <c r="A82" t="s">
        <v>52</v>
      </c>
      <c r="B82">
        <f>_xlfn.STDEV.P(B75:B80)</f>
        <v>1309.0118337549659</v>
      </c>
      <c r="C82">
        <f t="shared" ref="C82:I82" si="24">_xlfn.STDEV.P(C75:C80)</f>
        <v>561.7729386080631</v>
      </c>
      <c r="D82">
        <f t="shared" si="24"/>
        <v>699.65371537849683</v>
      </c>
      <c r="E82">
        <f t="shared" si="24"/>
        <v>1418.6550544970949</v>
      </c>
      <c r="F82">
        <f t="shared" si="24"/>
        <v>533.05238499247014</v>
      </c>
      <c r="G82">
        <f t="shared" si="24"/>
        <v>1293.5309486609528</v>
      </c>
      <c r="H82">
        <f t="shared" si="24"/>
        <v>531.26993556515197</v>
      </c>
      <c r="I82">
        <f t="shared" si="24"/>
        <v>3241.4937315330371</v>
      </c>
      <c r="J82" t="s">
        <v>52</v>
      </c>
      <c r="L82" t="s">
        <v>52</v>
      </c>
      <c r="M82">
        <f>_xlfn.STDEV.P(M75:M80)</f>
        <v>0.68640450713296597</v>
      </c>
      <c r="N82">
        <f t="shared" ref="N82:T82" si="25">_xlfn.STDEV.P(N75:N80)</f>
        <v>0.29457600542829526</v>
      </c>
      <c r="O82">
        <f t="shared" si="25"/>
        <v>0.36687633471617875</v>
      </c>
      <c r="P82">
        <f t="shared" si="25"/>
        <v>0.74389795291648653</v>
      </c>
      <c r="Q82">
        <f t="shared" si="25"/>
        <v>0.27951585322741979</v>
      </c>
      <c r="R82">
        <f t="shared" si="25"/>
        <v>0.67828681940170787</v>
      </c>
      <c r="S82">
        <f t="shared" si="25"/>
        <v>0.27858119298287604</v>
      </c>
      <c r="T82">
        <f t="shared" si="25"/>
        <v>1.6997370457569232</v>
      </c>
    </row>
    <row r="92" spans="1:20" x14ac:dyDescent="0.35">
      <c r="B92" t="s">
        <v>112</v>
      </c>
    </row>
    <row r="96" spans="1:20" x14ac:dyDescent="0.35">
      <c r="C96" s="10" t="s">
        <v>15</v>
      </c>
      <c r="D96" s="10" t="s">
        <v>16</v>
      </c>
      <c r="E96" s="10" t="s">
        <v>17</v>
      </c>
      <c r="F96" s="10" t="s">
        <v>18</v>
      </c>
      <c r="G96" s="10" t="s">
        <v>19</v>
      </c>
      <c r="H96" s="10" t="s">
        <v>20</v>
      </c>
      <c r="I96" s="10" t="s">
        <v>21</v>
      </c>
      <c r="J96" s="10" t="s">
        <v>22</v>
      </c>
      <c r="K96" s="10" t="s">
        <v>23</v>
      </c>
      <c r="L96" s="10" t="s">
        <v>24</v>
      </c>
      <c r="M96" s="10" t="s">
        <v>25</v>
      </c>
      <c r="N96" s="10" t="s">
        <v>26</v>
      </c>
      <c r="O96" s="10" t="s">
        <v>27</v>
      </c>
      <c r="P96" s="10" t="s">
        <v>28</v>
      </c>
      <c r="Q96" s="10" t="s">
        <v>29</v>
      </c>
      <c r="R96" s="10" t="s">
        <v>30</v>
      </c>
      <c r="S96" s="10" t="s">
        <v>31</v>
      </c>
    </row>
    <row r="98" spans="3:19" x14ac:dyDescent="0.35">
      <c r="C98">
        <v>1</v>
      </c>
      <c r="D98">
        <v>1.5037432851118355</v>
      </c>
      <c r="E98">
        <v>0.66150458565696457</v>
      </c>
      <c r="F98">
        <v>1.2933360606280038</v>
      </c>
      <c r="G98">
        <v>0.8066311061797875</v>
      </c>
      <c r="H98">
        <v>1.3038548902903657</v>
      </c>
      <c r="I98">
        <v>0.71785587364606751</v>
      </c>
      <c r="J98">
        <v>1.0657400627189146</v>
      </c>
      <c r="K98">
        <v>0.44285347927560692</v>
      </c>
      <c r="L98">
        <v>1.2596506809531864</v>
      </c>
      <c r="M98">
        <v>0.73621296964478355</v>
      </c>
      <c r="N98">
        <v>1.1883536350714978</v>
      </c>
      <c r="O98">
        <v>0.68747596411191103</v>
      </c>
      <c r="P98">
        <v>2.0343014412046525</v>
      </c>
      <c r="Q98">
        <v>1.2190605807746275</v>
      </c>
      <c r="R98">
        <v>2.1846258901444275</v>
      </c>
      <c r="S98">
        <v>1.2744181719735881</v>
      </c>
    </row>
    <row r="99" spans="3:19" x14ac:dyDescent="0.35">
      <c r="C99">
        <v>3</v>
      </c>
      <c r="D99">
        <v>1.6710695644307882</v>
      </c>
      <c r="E99">
        <v>0.83376297610253147</v>
      </c>
      <c r="F99">
        <v>1.2378807290315963</v>
      </c>
      <c r="G99">
        <v>0.37990250325300917</v>
      </c>
      <c r="H99">
        <v>1.2801967789643061</v>
      </c>
      <c r="I99">
        <v>0.83876519304791797</v>
      </c>
      <c r="J99">
        <v>1.1787636607532854</v>
      </c>
      <c r="K99">
        <v>0.65194761775021204</v>
      </c>
      <c r="L99">
        <v>1.1062156514823247</v>
      </c>
      <c r="M99">
        <v>0.48430474087252884</v>
      </c>
      <c r="N99">
        <v>1.0100405216904313</v>
      </c>
      <c r="O99">
        <v>0.60582358120811697</v>
      </c>
      <c r="P99">
        <v>1.8333201850605136</v>
      </c>
      <c r="Q99">
        <v>0.67755820698991631</v>
      </c>
      <c r="R99">
        <v>2.1067865899817813</v>
      </c>
      <c r="S99">
        <v>0.81767535637810129</v>
      </c>
    </row>
    <row r="100" spans="3:19" x14ac:dyDescent="0.35">
      <c r="C100">
        <v>10</v>
      </c>
      <c r="D100">
        <f ca="1">AVERAGE(D99:D104)</f>
        <v>5.7930674159736606</v>
      </c>
      <c r="E100">
        <f ca="1">_xlfn.STDEV.S(D99:D104)</f>
        <v>2.2204239046937757</v>
      </c>
      <c r="F100">
        <f ca="1">AVERAGE(E99:E104)</f>
        <v>1.1494195123512363</v>
      </c>
      <c r="G100">
        <f ca="1">_xlfn.STDEV.S(E99:E104)</f>
        <v>0.50463079680849288</v>
      </c>
      <c r="H100">
        <f ca="1">AVERAGE(F99:F104)</f>
        <v>2.8263022555317696</v>
      </c>
      <c r="I100">
        <f ca="1">_xlfn.STDEV.S(F99:F104)</f>
        <v>0.84845272011029793</v>
      </c>
      <c r="J100">
        <f ca="1">AVERAGE(G99:G104)</f>
        <v>0.35281118040335846</v>
      </c>
      <c r="K100">
        <f ca="1">_xlfn.STDEV.S(G99:G104)</f>
        <v>1.7909753772189493E-2</v>
      </c>
      <c r="L100">
        <f ca="1">AVERAGE(H99:H104)</f>
        <v>3.1966193203658353</v>
      </c>
      <c r="M100">
        <f ca="1">_xlfn.STDEV.S(H99:H104)</f>
        <v>1.4470772987729938</v>
      </c>
      <c r="N100">
        <f ca="1">AVERAGE(I99:I104)</f>
        <v>0.7207636903146486</v>
      </c>
      <c r="O100">
        <f ca="1">_xlfn.STDEV.S(I99:I104)</f>
        <v>0.42020724027094547</v>
      </c>
      <c r="P100">
        <f ca="1">AVERAGE(J99:J104)</f>
        <v>3.4468702774393467</v>
      </c>
      <c r="Q100">
        <f ca="1">_xlfn.STDEV.S(J99:J104)</f>
        <v>0.60673459185473033</v>
      </c>
      <c r="R100">
        <f ca="1">AVERAGE(K99:K104)</f>
        <v>1.0044041473548468</v>
      </c>
      <c r="S100">
        <f ca="1">_xlfn.STDEV.S(K99:K104)</f>
        <v>0.20566169706211671</v>
      </c>
    </row>
    <row r="101" spans="3:19" x14ac:dyDescent="0.35">
      <c r="C101">
        <v>30</v>
      </c>
      <c r="D101">
        <v>4.2229906158559807</v>
      </c>
      <c r="E101">
        <v>1.5062473707700921</v>
      </c>
      <c r="F101">
        <v>2.2263555836256064</v>
      </c>
      <c r="G101">
        <v>0.36547528874505497</v>
      </c>
      <c r="H101">
        <v>2.1733811495023407</v>
      </c>
      <c r="I101">
        <v>1.017895079413919</v>
      </c>
      <c r="J101">
        <v>3.0178441331584169</v>
      </c>
      <c r="K101">
        <v>1.1498289279778036</v>
      </c>
      <c r="L101">
        <v>2.9478020253931021</v>
      </c>
      <c r="M101">
        <v>1.3116421634473345</v>
      </c>
      <c r="N101">
        <v>2.71985543559946</v>
      </c>
      <c r="O101">
        <v>0.65340969501398893</v>
      </c>
      <c r="P101">
        <v>4.2585893937760257</v>
      </c>
      <c r="Q101">
        <v>1.8674329001983272</v>
      </c>
      <c r="R101">
        <v>6.3978644557524555</v>
      </c>
      <c r="S101">
        <v>2.1269254159850952</v>
      </c>
    </row>
    <row r="102" spans="3:19" x14ac:dyDescent="0.35">
      <c r="C102">
        <v>100</v>
      </c>
      <c r="D102">
        <f>AVERAGE(M75:M80)</f>
        <v>7.3631442160913405</v>
      </c>
      <c r="E102">
        <f>_xlfn.STDEV.S(M75:M80)</f>
        <v>0.79259165393238062</v>
      </c>
      <c r="F102">
        <f>AVERAGE(N75:N80)</f>
        <v>3.4262489274379329</v>
      </c>
      <c r="G102">
        <f>_xlfn.STDEV.S(N75:N80)</f>
        <v>0.34014707206166189</v>
      </c>
      <c r="H102">
        <f>AVERAGE(O75:O80)</f>
        <v>4.2198574912293303</v>
      </c>
      <c r="I102">
        <f>_xlfn.STDEV.S(O75:O80)</f>
        <v>0.42363230121537809</v>
      </c>
      <c r="J102">
        <f>AVERAGE(P75:P80)</f>
        <v>3.8758964217202769</v>
      </c>
      <c r="K102">
        <f>_xlfn.STDEV.S(P75:P80)</f>
        <v>0.85897936673189013</v>
      </c>
      <c r="L102">
        <f>AVERAGE(Q75:Q80)</f>
        <v>4.961988721980779</v>
      </c>
      <c r="M102">
        <f>_xlfn.STDEV.S(Q75:Q80)</f>
        <v>0.32275710620723752</v>
      </c>
      <c r="N102">
        <f>AVERAGE(R75:R80)</f>
        <v>4.8610366974131454</v>
      </c>
      <c r="O102">
        <f>_xlfn.STDEV.S(R75:R80)</f>
        <v>0.78321815553870222</v>
      </c>
      <c r="P102">
        <f>AVERAGE(S75:S80)</f>
        <v>7.0905305290753642</v>
      </c>
      <c r="Q102">
        <f>_xlfn.STDEV.S(S75:S80)</f>
        <v>0.32167785351966116</v>
      </c>
      <c r="R102">
        <f>AVERAGE(T75:T80)</f>
        <v>13.033914181465715</v>
      </c>
      <c r="S102">
        <f>_xlfn.STDEV.S(T75:T80)</f>
        <v>1.9626872818386776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S54"/>
  <sheetViews>
    <sheetView topLeftCell="A28" workbookViewId="0">
      <selection activeCell="B47" sqref="B47"/>
    </sheetView>
  </sheetViews>
  <sheetFormatPr defaultRowHeight="14.5" x14ac:dyDescent="0.35"/>
  <sheetData>
    <row r="5" spans="1:19" x14ac:dyDescent="0.35">
      <c r="B5" t="s">
        <v>0</v>
      </c>
      <c r="D5" t="str">
        <f>[1]Sheet1!C6</f>
        <v>8-OHdG (ng/ml)</v>
      </c>
      <c r="L5" t="s">
        <v>1</v>
      </c>
      <c r="N5" t="str">
        <f>[1]Sheet1!M6</f>
        <v>8-OHdG (ng/ml)</v>
      </c>
    </row>
    <row r="7" spans="1:19" x14ac:dyDescent="0.35">
      <c r="A7" t="s">
        <v>114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L7" t="s">
        <v>2</v>
      </c>
      <c r="M7" t="s">
        <v>3</v>
      </c>
      <c r="N7" t="s">
        <v>4</v>
      </c>
      <c r="O7" t="s">
        <v>5</v>
      </c>
      <c r="P7" t="s">
        <v>6</v>
      </c>
      <c r="Q7" t="s">
        <v>7</v>
      </c>
      <c r="R7" t="s">
        <v>8</v>
      </c>
      <c r="S7" t="s">
        <v>9</v>
      </c>
    </row>
    <row r="8" spans="1:19" x14ac:dyDescent="0.35">
      <c r="K8" t="s">
        <v>114</v>
      </c>
    </row>
    <row r="9" spans="1:19" x14ac:dyDescent="0.35">
      <c r="B9">
        <f>[1]Sheet1!A10/AVERAGE([1]Sheet1!$A$10:$H$13)</f>
        <v>-2.8265798044012708E-2</v>
      </c>
      <c r="C9">
        <f>[1]Sheet1!B10/AVERAGE([1]Sheet1!$A$10:$H$13)</f>
        <v>-4.7742999175890026E-2</v>
      </c>
      <c r="D9">
        <f>[1]Sheet1!C10/AVERAGE([1]Sheet1!$A$10:$H$13)</f>
        <v>-1.7588537182561734E-2</v>
      </c>
      <c r="E9">
        <f>[1]Sheet1!D10/AVERAGE([1]Sheet1!$A$10:$H$13)</f>
        <v>1.9840542100985202E-2</v>
      </c>
      <c r="F9">
        <f>[1]Sheet1!E10/AVERAGE([1]Sheet1!$A$10:$H$13)</f>
        <v>0.12504256103202263</v>
      </c>
      <c r="G9">
        <f>[1]Sheet1!F10/AVERAGE([1]Sheet1!$A$10:$H$13)</f>
        <v>0.10068266005196934</v>
      </c>
      <c r="H9">
        <f>[1]Sheet1!G10/AVERAGE([1]Sheet1!$A$10:$H$13)</f>
        <v>-1.4769778671029885E-2</v>
      </c>
      <c r="I9">
        <f>[1]Sheet1!H10/AVERAGE([1]Sheet1!$A$10:$H$13)</f>
        <v>0.10749809197433789</v>
      </c>
      <c r="L9">
        <f>[1]Sheet1!K10/AVERAGE([1]Sheet1!$A$10:$H$13)</f>
        <v>0.1673511257950227</v>
      </c>
      <c r="M9">
        <f>[1]Sheet1!L10/AVERAGE([1]Sheet1!$A$10:$H$13)</f>
        <v>0.20562291006687419</v>
      </c>
      <c r="N9">
        <f>[1]Sheet1!M10/AVERAGE([1]Sheet1!$A$10:$H$13)</f>
        <v>0.12504256103202263</v>
      </c>
      <c r="O9">
        <f>[1]Sheet1!N10/AVERAGE([1]Sheet1!$A$10:$H$13)</f>
        <v>0.10749809197433789</v>
      </c>
      <c r="P9">
        <f>[1]Sheet1!O10/AVERAGE([1]Sheet1!$A$10:$H$13)</f>
        <v>9.2515425920651609E-2</v>
      </c>
      <c r="Q9">
        <f>[1]Sheet1!P10/AVERAGE([1]Sheet1!$A$10:$H$13)</f>
        <v>0.15198030777103375</v>
      </c>
      <c r="R9">
        <f>[1]Sheet1!Q10/AVERAGE([1]Sheet1!$A$10:$H$13)</f>
        <v>5.9522508444917618E-2</v>
      </c>
      <c r="S9">
        <f>[1]Sheet1!R10/AVERAGE([1]Sheet1!$A$10:$H$13)</f>
        <v>0.11440719704572701</v>
      </c>
    </row>
    <row r="10" spans="1:19" x14ac:dyDescent="0.35">
      <c r="B10">
        <f>[1]Sheet1!A11/AVERAGE([1]Sheet1!$A$10:$H$13)</f>
        <v>8.3317444584994807E-2</v>
      </c>
      <c r="C10">
        <f>[1]Sheet1!B11/AVERAGE([1]Sheet1!$A$10:$H$13)</f>
        <v>9.6458688722164926E-2</v>
      </c>
      <c r="D10">
        <f>[1]Sheet1!C11/AVERAGE([1]Sheet1!$A$10:$H$13)</f>
        <v>8.3904107269689887E-2</v>
      </c>
      <c r="E10">
        <f>[1]Sheet1!D11/AVERAGE([1]Sheet1!$A$10:$H$13)</f>
        <v>0.10749809197433789</v>
      </c>
      <c r="F10">
        <f>[1]Sheet1!E11/AVERAGE([1]Sheet1!$A$10:$H$13)</f>
        <v>-7.4612150134925351E-2</v>
      </c>
      <c r="G10">
        <f>[1]Sheet1!F11/AVERAGE([1]Sheet1!$A$10:$H$13)</f>
        <v>-2.9286662360352888E-2</v>
      </c>
      <c r="H10">
        <f>[1]Sheet1!G11/AVERAGE([1]Sheet1!$A$10:$H$13)</f>
        <v>8.7158928730473512E-2</v>
      </c>
      <c r="I10">
        <f>[1]Sheet1!H11/AVERAGE([1]Sheet1!$A$10:$H$13)</f>
        <v>-9.0804040232510277E-2</v>
      </c>
      <c r="L10">
        <f>[1]Sheet1!K11/AVERAGE([1]Sheet1!$A$10:$H$13)</f>
        <v>0.16509984436726663</v>
      </c>
      <c r="M10">
        <f>[1]Sheet1!L11/AVERAGE([1]Sheet1!$A$10:$H$13)</f>
        <v>8.7469450306715893E-2</v>
      </c>
      <c r="N10">
        <f>[1]Sheet1!M11/AVERAGE([1]Sheet1!$A$10:$H$13)</f>
        <v>0.1602867599355127</v>
      </c>
      <c r="O10">
        <f>[1]Sheet1!N11/AVERAGE([1]Sheet1!$A$10:$H$13)</f>
        <v>0.17286288377332171</v>
      </c>
      <c r="P10">
        <f>[1]Sheet1!O11/AVERAGE([1]Sheet1!$A$10:$H$13)</f>
        <v>0.13901603196292148</v>
      </c>
      <c r="Q10">
        <f>[1]Sheet1!P11/AVERAGE([1]Sheet1!$A$10:$H$13)</f>
        <v>0.1055573321228242</v>
      </c>
      <c r="R10">
        <f>[1]Sheet1!Q11/AVERAGE([1]Sheet1!$A$10:$H$13)</f>
        <v>8.6926037548292021E-2</v>
      </c>
      <c r="S10">
        <f>[1]Sheet1!R11/AVERAGE([1]Sheet1!$A$10:$H$13)</f>
        <v>0.10454813700003705</v>
      </c>
    </row>
    <row r="11" spans="1:19" x14ac:dyDescent="0.35">
      <c r="B11">
        <f>[1]Sheet1!A12/AVERAGE([1]Sheet1!$A$10:$H$13)</f>
        <v>2.2534673018974445</v>
      </c>
      <c r="C11">
        <f>[1]Sheet1!B12/AVERAGE([1]Sheet1!$A$10:$H$13)</f>
        <v>2.1920692809727029</v>
      </c>
      <c r="D11">
        <f>[1]Sheet1!C12/AVERAGE([1]Sheet1!$A$10:$H$13)</f>
        <v>2.1633185782069146</v>
      </c>
      <c r="E11">
        <f>[1]Sheet1!D12/AVERAGE([1]Sheet1!$A$10:$H$13)</f>
        <v>2.1918586531136128</v>
      </c>
      <c r="F11">
        <f>[1]Sheet1!E12/AVERAGE([1]Sheet1!$A$10:$H$13)</f>
        <v>1.483550237530699</v>
      </c>
      <c r="G11">
        <f>[1]Sheet1!F12/AVERAGE([1]Sheet1!$A$10:$H$13)</f>
        <v>2.2790585867768822</v>
      </c>
      <c r="H11">
        <f>[1]Sheet1!G12/AVERAGE([1]Sheet1!$A$10:$H$13)</f>
        <v>1.3568294937618397</v>
      </c>
      <c r="I11">
        <f>[1]Sheet1!H12/AVERAGE([1]Sheet1!$A$10:$H$13)</f>
        <v>1.3952569809696376</v>
      </c>
      <c r="L11">
        <f>[1]Sheet1!K12/AVERAGE([1]Sheet1!$A$10:$H$13)</f>
        <v>1.5427979686437256</v>
      </c>
      <c r="M11">
        <f>[1]Sheet1!L12/AVERAGE([1]Sheet1!$A$10:$H$13)</f>
        <v>1.540291828173652</v>
      </c>
      <c r="N11">
        <f>[1]Sheet1!M12/AVERAGE([1]Sheet1!$A$10:$H$13)</f>
        <v>1.5298817062210375</v>
      </c>
      <c r="O11">
        <f>[1]Sheet1!N12/AVERAGE([1]Sheet1!$A$10:$H$13)</f>
        <v>1.5571922113436367</v>
      </c>
      <c r="P11">
        <f>[1]Sheet1!O12/AVERAGE([1]Sheet1!$A$10:$H$13)</f>
        <v>1.5405488682218647</v>
      </c>
      <c r="Q11">
        <f>[1]Sheet1!P12/AVERAGE([1]Sheet1!$A$10:$H$13)</f>
        <v>1.5607907720186145</v>
      </c>
      <c r="R11">
        <f>[1]Sheet1!Q12/AVERAGE([1]Sheet1!$A$10:$H$13)</f>
        <v>1.5619474522355714</v>
      </c>
      <c r="S11">
        <f>[1]Sheet1!R12/AVERAGE([1]Sheet1!$A$10:$H$13)</f>
        <v>1.5450470690655866</v>
      </c>
    </row>
    <row r="12" spans="1:19" x14ac:dyDescent="0.35">
      <c r="B12">
        <f>[1]Sheet1!A13/AVERAGE([1]Sheet1!$A$10:$H$13)</f>
        <v>2.2658943455837557</v>
      </c>
      <c r="C12">
        <f>[1]Sheet1!B13/AVERAGE([1]Sheet1!$A$10:$H$13)</f>
        <v>2.3188672521448965</v>
      </c>
      <c r="D12">
        <f>[1]Sheet1!C13/AVERAGE([1]Sheet1!$A$10:$H$13)</f>
        <v>2.3301358426062126</v>
      </c>
      <c r="E12">
        <f>[1]Sheet1!D13/AVERAGE([1]Sheet1!$A$10:$H$13)</f>
        <v>1.5571922113436367</v>
      </c>
      <c r="F12">
        <f>[1]Sheet1!E13/AVERAGE([1]Sheet1!$A$10:$H$13)</f>
        <v>2.3150759506812761</v>
      </c>
      <c r="G12">
        <f>[1]Sheet1!F13/AVERAGE([1]Sheet1!$A$10:$H$13)</f>
        <v>1.5221705047746565</v>
      </c>
      <c r="H12">
        <f>[1]Sheet1!G13/AVERAGE([1]Sheet1!$A$10:$H$13)</f>
        <v>1.5284679859558679</v>
      </c>
      <c r="I12">
        <f>[1]Sheet1!H13/AVERAGE([1]Sheet1!$A$10:$H$13)</f>
        <v>2.3384556430402688</v>
      </c>
      <c r="L12">
        <f>[1]Sheet1!K13/AVERAGE([1]Sheet1!$A$10:$H$13)</f>
        <v>0</v>
      </c>
      <c r="M12">
        <f>[1]Sheet1!L13/AVERAGE([1]Sheet1!$A$10:$H$13)</f>
        <v>0</v>
      </c>
      <c r="N12">
        <f>[1]Sheet1!M13/AVERAGE([1]Sheet1!$A$10:$H$13)</f>
        <v>0</v>
      </c>
      <c r="O12">
        <f>[1]Sheet1!N13/AVERAGE([1]Sheet1!$A$10:$H$13)</f>
        <v>0</v>
      </c>
      <c r="P12">
        <f>[1]Sheet1!O13/AVERAGE([1]Sheet1!$A$10:$H$13)</f>
        <v>0</v>
      </c>
      <c r="Q12">
        <f>[1]Sheet1!P13/AVERAGE([1]Sheet1!$A$10:$H$13)</f>
        <v>0</v>
      </c>
      <c r="R12">
        <f>[1]Sheet1!Q13/AVERAGE([1]Sheet1!$A$10:$H$13)</f>
        <v>0</v>
      </c>
      <c r="S12">
        <f>[1]Sheet1!R13/AVERAGE([1]Sheet1!$A$10:$H$13)</f>
        <v>0</v>
      </c>
    </row>
    <row r="15" spans="1:19" x14ac:dyDescent="0.35">
      <c r="A15" t="s">
        <v>10</v>
      </c>
      <c r="B15">
        <f>AVERAGE($B$9:$I$12)</f>
        <v>1</v>
      </c>
      <c r="C15">
        <f t="shared" ref="C15:I15" si="0">AVERAGE($B$9:$I$12)</f>
        <v>1</v>
      </c>
      <c r="D15">
        <f t="shared" si="0"/>
        <v>1</v>
      </c>
      <c r="E15">
        <f t="shared" si="0"/>
        <v>1</v>
      </c>
      <c r="F15">
        <f t="shared" si="0"/>
        <v>1</v>
      </c>
      <c r="G15">
        <f t="shared" si="0"/>
        <v>1</v>
      </c>
      <c r="H15">
        <f t="shared" si="0"/>
        <v>1</v>
      </c>
      <c r="I15">
        <f t="shared" si="0"/>
        <v>1</v>
      </c>
      <c r="K15" t="s">
        <v>10</v>
      </c>
      <c r="L15">
        <f>AVERAGE(L9:L12)</f>
        <v>0.46881223470150374</v>
      </c>
      <c r="M15">
        <f t="shared" ref="M15:S15" si="1">AVERAGE(M9:M12)</f>
        <v>0.45834604713681049</v>
      </c>
      <c r="N15">
        <f t="shared" si="1"/>
        <v>0.45380275679714321</v>
      </c>
      <c r="O15">
        <f t="shared" si="1"/>
        <v>0.45938829677282411</v>
      </c>
      <c r="P15">
        <f t="shared" si="1"/>
        <v>0.44302008152635941</v>
      </c>
      <c r="Q15">
        <f t="shared" si="1"/>
        <v>0.45458210297811807</v>
      </c>
      <c r="R15">
        <f t="shared" si="1"/>
        <v>0.42709899955719527</v>
      </c>
      <c r="S15">
        <f t="shared" si="1"/>
        <v>0.44100060077783765</v>
      </c>
    </row>
    <row r="16" spans="1:19" x14ac:dyDescent="0.35">
      <c r="A16" t="s">
        <v>11</v>
      </c>
      <c r="B16">
        <f>_xlfn.STDEV.S($B$9:$B$12)</f>
        <v>1.2895501246363534</v>
      </c>
      <c r="C16">
        <f t="shared" ref="C16:I16" si="2">_xlfn.STDEV.S($B$9:$B$12)</f>
        <v>1.2895501246363534</v>
      </c>
      <c r="D16">
        <f t="shared" si="2"/>
        <v>1.2895501246363534</v>
      </c>
      <c r="E16">
        <f t="shared" si="2"/>
        <v>1.2895501246363534</v>
      </c>
      <c r="F16">
        <f t="shared" si="2"/>
        <v>1.2895501246363534</v>
      </c>
      <c r="G16">
        <f t="shared" si="2"/>
        <v>1.2895501246363534</v>
      </c>
      <c r="H16">
        <f t="shared" si="2"/>
        <v>1.2895501246363534</v>
      </c>
      <c r="I16">
        <f t="shared" si="2"/>
        <v>1.2895501246363534</v>
      </c>
      <c r="K16" t="s">
        <v>11</v>
      </c>
      <c r="L16">
        <f>_xlfn.STDEV.P(L9:L12)</f>
        <v>0.62376884427303914</v>
      </c>
      <c r="M16">
        <f t="shared" ref="M16:S16" si="3">_xlfn.STDEV.P(M9:M12)</f>
        <v>0.62890901689276624</v>
      </c>
      <c r="N16">
        <f>_xlfn.STDEV.P(N9:N12)</f>
        <v>0.62412293544683894</v>
      </c>
      <c r="O16">
        <f t="shared" si="3"/>
        <v>0.6368152343078981</v>
      </c>
      <c r="P16">
        <f t="shared" si="3"/>
        <v>0.63563122288265061</v>
      </c>
      <c r="Q16">
        <f t="shared" si="3"/>
        <v>0.64103990611768769</v>
      </c>
      <c r="R16">
        <f t="shared" si="3"/>
        <v>0.65595820881927891</v>
      </c>
      <c r="S16">
        <f t="shared" si="3"/>
        <v>0.63899601833042419</v>
      </c>
    </row>
    <row r="19" spans="1:19" x14ac:dyDescent="0.35">
      <c r="B19" t="s">
        <v>12</v>
      </c>
      <c r="D19" t="str">
        <f>[1]Sheet1!C20</f>
        <v>8-OHdG (ng/ml)</v>
      </c>
      <c r="L19" t="s">
        <v>13</v>
      </c>
      <c r="N19" t="str">
        <f>[1]Sheet1!M20</f>
        <v>8-OHdG (ng/ml)</v>
      </c>
    </row>
    <row r="21" spans="1:19" x14ac:dyDescent="0.35">
      <c r="A21" t="s">
        <v>114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K21" t="s">
        <v>114</v>
      </c>
      <c r="L21" t="s">
        <v>2</v>
      </c>
      <c r="M21" t="s">
        <v>3</v>
      </c>
      <c r="N21" t="s">
        <v>4</v>
      </c>
      <c r="O21" t="s">
        <v>5</v>
      </c>
      <c r="P21" t="s">
        <v>6</v>
      </c>
      <c r="Q21" t="s">
        <v>7</v>
      </c>
      <c r="R21" t="s">
        <v>8</v>
      </c>
      <c r="S21" t="s">
        <v>9</v>
      </c>
    </row>
    <row r="23" spans="1:19" x14ac:dyDescent="0.35">
      <c r="B23">
        <f>[1]Sheet1!A24/AVERAGE([1]Sheet1!$A$10:$H$13)</f>
        <v>0.21361884065511078</v>
      </c>
      <c r="C23">
        <f>[1]Sheet1!B24/AVERAGE([1]Sheet1!$A$10:$H$13)</f>
        <v>0.25616029660029294</v>
      </c>
      <c r="D23">
        <f>[1]Sheet1!C24/AVERAGE([1]Sheet1!$A$10:$H$13)</f>
        <v>0.28954136604632991</v>
      </c>
      <c r="E23">
        <f>[1]Sheet1!D24/AVERAGE([1]Sheet1!$A$10:$H$13)</f>
        <v>0.23023174498406895</v>
      </c>
      <c r="F23">
        <f>[1]Sheet1!E24/AVERAGE([1]Sheet1!$A$10:$H$13)</f>
        <v>0.17573520835356196</v>
      </c>
      <c r="G23">
        <f>[1]Sheet1!F24/AVERAGE([1]Sheet1!$A$10:$H$13)</f>
        <v>0.27440343920452215</v>
      </c>
      <c r="H23">
        <f>[1]Sheet1!G24/AVERAGE([1]Sheet1!$A$10:$H$13)</f>
        <v>0.17418260047235123</v>
      </c>
      <c r="I23">
        <f>[1]Sheet1!H24/AVERAGE([1]Sheet1!$A$10:$H$13)</f>
        <v>0.1784522721456816</v>
      </c>
      <c r="L23">
        <f>[1]Sheet1!K24/AVERAGE([1]Sheet1!$A$10:$H$13)</f>
        <v>2.6348101849768635</v>
      </c>
      <c r="M23">
        <f>[1]Sheet1!L24/AVERAGE([1]Sheet1!$A$10:$H$13)</f>
        <v>2.5678990077891424</v>
      </c>
      <c r="N23">
        <f>[1]Sheet1!M24/AVERAGE([1]Sheet1!$A$10:$H$13)</f>
        <v>2.6145148516118679</v>
      </c>
      <c r="O23">
        <f>[1]Sheet1!N24/AVERAGE([1]Sheet1!$A$10:$H$13)</f>
        <v>2.337990934513801</v>
      </c>
      <c r="P23">
        <f>[1]Sheet1!O24/AVERAGE([1]Sheet1!$A$10:$H$13)</f>
        <v>2.9306780916884403</v>
      </c>
      <c r="Q23">
        <f>[1]Sheet1!P24/AVERAGE([1]Sheet1!$A$10:$H$13)</f>
        <v>2.5774124453039851</v>
      </c>
      <c r="R23">
        <f>[1]Sheet1!Q24/AVERAGE([1]Sheet1!$A$10:$H$13)</f>
        <v>0.7933257966873366</v>
      </c>
      <c r="S23">
        <f>[1]Sheet1!R24/AVERAGE([1]Sheet1!$A$10:$H$13)</f>
        <v>1.1643498597661623</v>
      </c>
    </row>
    <row r="24" spans="1:19" x14ac:dyDescent="0.35">
      <c r="B24">
        <f>[1]Sheet1!A25/AVERAGE([1]Sheet1!$A$10:$H$13)</f>
        <v>0.23620928532673122</v>
      </c>
      <c r="C24">
        <f>[1]Sheet1!B25/AVERAGE([1]Sheet1!$A$10:$H$13)</f>
        <v>0.32074878445867139</v>
      </c>
      <c r="D24">
        <f>[1]Sheet1!C25/AVERAGE([1]Sheet1!$A$10:$H$13)</f>
        <v>0.14087916142037485</v>
      </c>
      <c r="E24">
        <f>[1]Sheet1!D25/AVERAGE([1]Sheet1!$A$10:$H$13)</f>
        <v>0.22751468119194959</v>
      </c>
      <c r="F24">
        <f>[1]Sheet1!E25/AVERAGE([1]Sheet1!$A$10:$H$13)</f>
        <v>0.21377410144323197</v>
      </c>
      <c r="G24">
        <f>[1]Sheet1!F25/AVERAGE([1]Sheet1!$A$10:$H$13)</f>
        <v>0.28511643358487865</v>
      </c>
      <c r="H24">
        <f>[1]Sheet1!G25/AVERAGE([1]Sheet1!$A$10:$H$13)</f>
        <v>0.149340874372975</v>
      </c>
      <c r="I24">
        <f>[1]Sheet1!H25/AVERAGE([1]Sheet1!$A$10:$H$13)</f>
        <v>0.19568621962712365</v>
      </c>
      <c r="L24">
        <f>[1]Sheet1!K25/AVERAGE([1]Sheet1!$A$10:$H$13)</f>
        <v>2.8228591331869004</v>
      </c>
      <c r="M24">
        <f>[1]Sheet1!L25/AVERAGE([1]Sheet1!$A$10:$H$13)</f>
        <v>2.6379813308151436</v>
      </c>
      <c r="N24">
        <f>[1]Sheet1!M25/AVERAGE([1]Sheet1!$A$10:$H$13)</f>
        <v>2.3513097470345801</v>
      </c>
      <c r="O24">
        <f>[1]Sheet1!N25/AVERAGE([1]Sheet1!$A$10:$H$13)</f>
        <v>2.4191722679737842</v>
      </c>
      <c r="P24">
        <f>[1]Sheet1!O25/AVERAGE([1]Sheet1!$A$10:$H$13)</f>
        <v>2.8517165603152543</v>
      </c>
      <c r="Q24">
        <f>[1]Sheet1!P25/AVERAGE([1]Sheet1!$A$10:$H$13)</f>
        <v>2.7819513518730816</v>
      </c>
      <c r="R24">
        <f>[1]Sheet1!Q25/AVERAGE([1]Sheet1!$A$10:$H$13)</f>
        <v>0.91700048438027892</v>
      </c>
      <c r="S24">
        <f>[1]Sheet1!R25/AVERAGE([1]Sheet1!$A$10:$H$13)</f>
        <v>0.9845458907356549</v>
      </c>
    </row>
    <row r="25" spans="1:19" x14ac:dyDescent="0.35">
      <c r="B25">
        <f>[1]Sheet1!A26/AVERAGE([1]Sheet1!$A$10:$H$13)</f>
        <v>1.5829604761769596</v>
      </c>
      <c r="C25">
        <f>[1]Sheet1!B26/AVERAGE([1]Sheet1!$A$10:$H$13)</f>
        <v>1.58540235663498</v>
      </c>
      <c r="D25">
        <f>[1]Sheet1!C26/AVERAGE([1]Sheet1!$A$10:$H$13)</f>
        <v>1.5384282878241098</v>
      </c>
      <c r="E25">
        <f>[1]Sheet1!D26/AVERAGE([1]Sheet1!$A$10:$H$13)</f>
        <v>1.5316809865585264</v>
      </c>
      <c r="F25">
        <f>[1]Sheet1!E26/AVERAGE([1]Sheet1!$A$10:$H$13)</f>
        <v>1.5774983751524398</v>
      </c>
      <c r="G25">
        <f>[1]Sheet1!F26/AVERAGE([1]Sheet1!$A$10:$H$13)</f>
        <v>1.5704297738265904</v>
      </c>
      <c r="H25">
        <f>[1]Sheet1!G26/AVERAGE([1]Sheet1!$A$10:$H$13)</f>
        <v>1.5631683924645818</v>
      </c>
      <c r="I25">
        <f>[1]Sheet1!H26/AVERAGE([1]Sheet1!$A$10:$H$13)</f>
        <v>1.5490954498249367</v>
      </c>
      <c r="L25">
        <f>[1]Sheet1!K26/AVERAGE([1]Sheet1!$A$10:$H$13)</f>
        <v>6.1221416791419001</v>
      </c>
      <c r="M25">
        <f>[1]Sheet1!L26/AVERAGE([1]Sheet1!$A$10:$H$13)</f>
        <v>6.1362364888265759</v>
      </c>
      <c r="N25">
        <f>[1]Sheet1!M26/AVERAGE([1]Sheet1!$A$10:$H$13)</f>
        <v>6.020413922287287</v>
      </c>
      <c r="O25">
        <f>[1]Sheet1!N26/AVERAGE([1]Sheet1!$A$10:$H$13)</f>
        <v>5.999884525572651</v>
      </c>
      <c r="P25">
        <f>[1]Sheet1!O26/AVERAGE([1]Sheet1!$A$10:$H$13)</f>
        <v>5.9453437402710811</v>
      </c>
      <c r="Q25">
        <f>[1]Sheet1!P26/AVERAGE([1]Sheet1!$A$10:$H$13)</f>
        <v>5.826150675763718</v>
      </c>
      <c r="R25">
        <f>[1]Sheet1!Q26/AVERAGE([1]Sheet1!$A$10:$H$13)</f>
        <v>5.9814999912013365</v>
      </c>
      <c r="S25">
        <f>[1]Sheet1!R26/AVERAGE([1]Sheet1!$A$10:$H$13)</f>
        <v>5.9122515784027128</v>
      </c>
    </row>
    <row r="26" spans="1:19" x14ac:dyDescent="0.35">
      <c r="B26">
        <f>[1]Sheet1!A27/AVERAGE([1]Sheet1!$A$10:$H$13)</f>
        <v>1.5832817762372253</v>
      </c>
      <c r="C26">
        <f>[1]Sheet1!B27/AVERAGE([1]Sheet1!$A$10:$H$13)</f>
        <v>1.5814824958997364</v>
      </c>
      <c r="D26">
        <f>[1]Sheet1!C27/AVERAGE([1]Sheet1!$A$10:$H$13)</f>
        <v>1.5206925244974339</v>
      </c>
      <c r="E26">
        <f>[1]Sheet1!D27/AVERAGE([1]Sheet1!$A$10:$H$13)</f>
        <v>1.5459467092343311</v>
      </c>
      <c r="F26">
        <f>[1]Sheet1!E27/AVERAGE([1]Sheet1!$A$10:$H$13)</f>
        <v>1.569851433718112</v>
      </c>
      <c r="G26">
        <f>[1]Sheet1!F27/AVERAGE([1]Sheet1!$A$10:$H$13)</f>
        <v>1.5534651306445524</v>
      </c>
      <c r="H26">
        <f>[1]Sheet1!G27/AVERAGE([1]Sheet1!$A$10:$H$13)</f>
        <v>1.5575777714159555</v>
      </c>
      <c r="I26">
        <f>[1]Sheet1!H27/AVERAGE([1]Sheet1!$A$10:$H$13)</f>
        <v>1.5041134413877149</v>
      </c>
      <c r="L26">
        <f>[1]Sheet1!K27/AVERAGE([1]Sheet1!$A$10:$H$13)</f>
        <v>6.0164306065068356</v>
      </c>
      <c r="M26">
        <f>[1]Sheet1!L27/AVERAGE([1]Sheet1!$A$10:$H$13)</f>
        <v>6.0308318250976987</v>
      </c>
      <c r="N26">
        <f>[1]Sheet1!M27/AVERAGE([1]Sheet1!$A$10:$H$13)</f>
        <v>5.9438116957401377</v>
      </c>
      <c r="O26">
        <f>[1]Sheet1!N27/AVERAGE([1]Sheet1!$A$10:$H$13)</f>
        <v>5.9260399791811995</v>
      </c>
      <c r="P26">
        <f>[1]Sheet1!O27/AVERAGE([1]Sheet1!$A$10:$H$13)</f>
        <v>5.9830320357322782</v>
      </c>
      <c r="Q26">
        <f>[1]Sheet1!P27/AVERAGE([1]Sheet1!$A$10:$H$13)</f>
        <v>5.8135879106099857</v>
      </c>
      <c r="R26">
        <f>[1]Sheet1!Q27/AVERAGE([1]Sheet1!$A$10:$H$13)</f>
        <v>5.9808871733889584</v>
      </c>
      <c r="S26">
        <f>[1]Sheet1!R27/AVERAGE([1]Sheet1!$A$10:$H$13)</f>
        <v>5.6671244534518372</v>
      </c>
    </row>
    <row r="29" spans="1:19" x14ac:dyDescent="0.35">
      <c r="A29" t="s">
        <v>10</v>
      </c>
      <c r="B29">
        <f>AVERAGE(B23:B26)</f>
        <v>0.90401759459900677</v>
      </c>
      <c r="C29">
        <f t="shared" ref="C29:I29" si="4">AVERAGE(C23:C26)</f>
        <v>0.93594848339842018</v>
      </c>
      <c r="D29">
        <f t="shared" si="4"/>
        <v>0.87238533494706205</v>
      </c>
      <c r="E29">
        <f t="shared" si="4"/>
        <v>0.88384353049221898</v>
      </c>
      <c r="F29">
        <f t="shared" si="4"/>
        <v>0.88421477966683648</v>
      </c>
      <c r="G29">
        <f t="shared" si="4"/>
        <v>0.92085369431513597</v>
      </c>
      <c r="H29">
        <f t="shared" si="4"/>
        <v>0.86106740968146589</v>
      </c>
      <c r="I29">
        <f t="shared" si="4"/>
        <v>0.85683684574636421</v>
      </c>
      <c r="K29" t="s">
        <v>10</v>
      </c>
      <c r="L29">
        <f>AVERAGE(L23:L26)</f>
        <v>4.3990604009531253</v>
      </c>
      <c r="M29">
        <f t="shared" ref="M29:S29" si="5">AVERAGE(M23:M26)</f>
        <v>4.34323716313214</v>
      </c>
      <c r="N29">
        <f t="shared" si="5"/>
        <v>4.2325125541684683</v>
      </c>
      <c r="O29">
        <f t="shared" si="5"/>
        <v>4.1707719268103585</v>
      </c>
      <c r="P29">
        <f t="shared" si="5"/>
        <v>4.4276926070017639</v>
      </c>
      <c r="Q29">
        <f t="shared" si="5"/>
        <v>4.2497755958876926</v>
      </c>
      <c r="R29">
        <f t="shared" si="5"/>
        <v>3.4181783614144776</v>
      </c>
      <c r="S29">
        <f t="shared" si="5"/>
        <v>3.4320679455890919</v>
      </c>
    </row>
    <row r="30" spans="1:19" x14ac:dyDescent="0.35">
      <c r="A30" t="s">
        <v>11</v>
      </c>
      <c r="B30">
        <f>_xlfn.STDEV.P(B23:B26)</f>
        <v>0.6791505065672836</v>
      </c>
      <c r="C30">
        <f t="shared" ref="C30:I30" si="6">_xlfn.STDEV.P(C23:C26)</f>
        <v>0.64789797484709377</v>
      </c>
      <c r="D30">
        <f t="shared" si="6"/>
        <v>0.65930338257351073</v>
      </c>
      <c r="E30">
        <f t="shared" si="6"/>
        <v>0.65499044141152185</v>
      </c>
      <c r="F30">
        <f t="shared" si="6"/>
        <v>0.6895965797357978</v>
      </c>
      <c r="G30">
        <f t="shared" si="6"/>
        <v>0.64113300286711705</v>
      </c>
      <c r="H30">
        <f t="shared" si="6"/>
        <v>0.69936361719298012</v>
      </c>
      <c r="I30">
        <f t="shared" si="6"/>
        <v>0.66998409427073602</v>
      </c>
      <c r="K30" t="s">
        <v>11</v>
      </c>
      <c r="L30">
        <f>_xlfn.STDEV.P(L23:L26)</f>
        <v>1.6719662626782894</v>
      </c>
      <c r="M30">
        <f t="shared" ref="M30:S30" si="7">_xlfn.STDEV.P(M23:M26)</f>
        <v>1.7408722917335986</v>
      </c>
      <c r="N30">
        <f t="shared" si="7"/>
        <v>1.7522825557763169</v>
      </c>
      <c r="O30">
        <f t="shared" si="7"/>
        <v>1.7926102731202227</v>
      </c>
      <c r="P30">
        <f t="shared" si="7"/>
        <v>1.5368066452603755</v>
      </c>
      <c r="Q30">
        <f t="shared" si="7"/>
        <v>1.5717644437763696</v>
      </c>
      <c r="R30">
        <f t="shared" si="7"/>
        <v>2.5633881871375217</v>
      </c>
      <c r="S30">
        <f t="shared" si="7"/>
        <v>2.3600687474933104</v>
      </c>
    </row>
    <row r="33" spans="1:19" x14ac:dyDescent="0.35">
      <c r="B33" t="s">
        <v>14</v>
      </c>
      <c r="D33" t="str">
        <f>[1]Sheet1!C34</f>
        <v>8-OHdG (ng/ml)</v>
      </c>
    </row>
    <row r="35" spans="1:19" x14ac:dyDescent="0.35">
      <c r="A35" t="s">
        <v>114</v>
      </c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</row>
    <row r="37" spans="1:19" x14ac:dyDescent="0.35">
      <c r="B37">
        <f>[1]Sheet1!A38/AVERAGE([1]Sheet1!$A$10:$H$13)</f>
        <v>9.2428269953251139</v>
      </c>
      <c r="C37">
        <f>[1]Sheet1!B38/AVERAGE([1]Sheet1!$A$10:$H$13)</f>
        <v>6.4939888277490168</v>
      </c>
      <c r="D37">
        <f>[1]Sheet1!C38/AVERAGE([1]Sheet1!$A$10:$H$13)</f>
        <v>6.4680359890307528</v>
      </c>
      <c r="E37">
        <f>[1]Sheet1!D38/AVERAGE([1]Sheet1!$A$10:$H$13)</f>
        <v>6.5177789299074238</v>
      </c>
      <c r="F37">
        <f>[1]Sheet1!E38/AVERAGE([1]Sheet1!$A$10:$H$13)</f>
        <v>7.105502590048105</v>
      </c>
      <c r="G37">
        <f>[1]Sheet1!F38/AVERAGE([1]Sheet1!$A$10:$H$13)</f>
        <v>6.6632229635576952</v>
      </c>
      <c r="H37">
        <f>[1]Sheet1!G38/AVERAGE([1]Sheet1!$A$10:$H$13)</f>
        <v>2.3609992618655213</v>
      </c>
      <c r="I37">
        <f>[1]Sheet1!H38/AVERAGE([1]Sheet1!$A$10:$H$13)</f>
        <v>3.5807826816239157</v>
      </c>
    </row>
    <row r="38" spans="1:19" x14ac:dyDescent="0.35">
      <c r="B38">
        <f>[1]Sheet1!A39/AVERAGE([1]Sheet1!$A$10:$H$13)</f>
        <v>8.7973032639949196</v>
      </c>
      <c r="C38">
        <f>[1]Sheet1!B39/AVERAGE([1]Sheet1!$A$10:$H$13)</f>
        <v>7.3271830874332755</v>
      </c>
      <c r="D38">
        <f>[1]Sheet1!C39/AVERAGE([1]Sheet1!$A$10:$H$13)</f>
        <v>6.7010708533551613</v>
      </c>
      <c r="E38">
        <f>[1]Sheet1!D39/AVERAGE([1]Sheet1!$A$10:$H$13)</f>
        <v>6.4204557847139361</v>
      </c>
      <c r="F38">
        <f>[1]Sheet1!E39/AVERAGE([1]Sheet1!$A$10:$H$13)</f>
        <v>7.2579755175179042</v>
      </c>
      <c r="G38">
        <f>[1]Sheet1!F39/AVERAGE([1]Sheet1!$A$10:$H$13)</f>
        <v>6.5799576060032656</v>
      </c>
      <c r="H38">
        <f>[1]Sheet1!G39/AVERAGE([1]Sheet1!$A$10:$H$13)</f>
        <v>2.4788684043776361</v>
      </c>
      <c r="I38">
        <f>[1]Sheet1!H39/AVERAGE([1]Sheet1!$A$10:$H$13)</f>
        <v>3.6456647784195755</v>
      </c>
    </row>
    <row r="39" spans="1:19" x14ac:dyDescent="0.35">
      <c r="B39">
        <f>[1]Sheet1!A40/AVERAGE([1]Sheet1!$A$10:$H$13)</f>
        <v>10.090306837580904</v>
      </c>
      <c r="C39">
        <f>[1]Sheet1!B40/AVERAGE([1]Sheet1!$A$10:$H$13)</f>
        <v>10.099831340984533</v>
      </c>
      <c r="D39">
        <f>[1]Sheet1!C40/AVERAGE([1]Sheet1!$A$10:$H$13)</f>
        <v>10.118880347791793</v>
      </c>
      <c r="E39">
        <f>[1]Sheet1!D40/AVERAGE([1]Sheet1!$A$10:$H$13)</f>
        <v>9.9659591542557404</v>
      </c>
      <c r="F39">
        <f>[1]Sheet1!E40/AVERAGE([1]Sheet1!$A$10:$H$13)</f>
        <v>9.8881757097927654</v>
      </c>
      <c r="G39">
        <f>[1]Sheet1!F40/AVERAGE([1]Sheet1!$A$10:$H$13)</f>
        <v>9.7119723968256189</v>
      </c>
      <c r="H39">
        <f>[1]Sheet1!G40/AVERAGE([1]Sheet1!$A$10:$H$13)</f>
        <v>10.131050546585319</v>
      </c>
      <c r="I39">
        <f>[1]Sheet1!H40/AVERAGE([1]Sheet1!$A$10:$H$13)</f>
        <v>9.8400240536966379</v>
      </c>
    </row>
    <row r="40" spans="1:19" x14ac:dyDescent="0.35">
      <c r="B40">
        <f>[1]Sheet1!A41/AVERAGE([1]Sheet1!$A$10:$H$13)</f>
        <v>10.101947897296451</v>
      </c>
      <c r="C40">
        <f>[1]Sheet1!B41/AVERAGE([1]Sheet1!$A$10:$H$13)</f>
        <v>9.9649008760997813</v>
      </c>
      <c r="D40">
        <f>[1]Sheet1!C41/AVERAGE([1]Sheet1!$A$10:$H$13)</f>
        <v>10.123642599493607</v>
      </c>
      <c r="E40">
        <f>[1]Sheet1!D41/AVERAGE([1]Sheet1!$A$10:$H$13)</f>
        <v>9.9236280280173848</v>
      </c>
      <c r="F40">
        <f>[1]Sheet1!E41/AVERAGE([1]Sheet1!$A$10:$H$13)</f>
        <v>9.982362465673102</v>
      </c>
      <c r="G40">
        <f>[1]Sheet1!F41/AVERAGE([1]Sheet1!$A$10:$H$13)</f>
        <v>9.9379147831228298</v>
      </c>
      <c r="H40">
        <f>[1]Sheet1!G41/AVERAGE([1]Sheet1!$A$10:$H$13)</f>
        <v>10.058029353824159</v>
      </c>
      <c r="I40">
        <f>[1]Sheet1!H41/AVERAGE([1]Sheet1!$A$10:$H$13)</f>
        <v>9.8230916032012967</v>
      </c>
    </row>
    <row r="43" spans="1:19" x14ac:dyDescent="0.35">
      <c r="A43" t="s">
        <v>10</v>
      </c>
      <c r="B43">
        <f>AVERAGE(B37:B40)</f>
        <v>9.5580962485493473</v>
      </c>
      <c r="C43">
        <f t="shared" ref="C43:I43" si="8">AVERAGE(C37:C40)</f>
        <v>8.4714760330666525</v>
      </c>
      <c r="D43">
        <f t="shared" si="8"/>
        <v>8.3529074474178291</v>
      </c>
      <c r="E43">
        <f t="shared" si="8"/>
        <v>8.206955474223621</v>
      </c>
      <c r="F43">
        <f t="shared" si="8"/>
        <v>8.5585040707579694</v>
      </c>
      <c r="G43">
        <f t="shared" si="8"/>
        <v>8.2232669373773515</v>
      </c>
      <c r="H43">
        <f t="shared" si="8"/>
        <v>6.2572368916631582</v>
      </c>
      <c r="I43">
        <f t="shared" si="8"/>
        <v>6.7223907792353561</v>
      </c>
    </row>
    <row r="44" spans="1:19" x14ac:dyDescent="0.35">
      <c r="A44" t="s">
        <v>11</v>
      </c>
      <c r="B44">
        <f>_xlfn.STDEV.P(B37:B40)</f>
        <v>0.56062986771533585</v>
      </c>
      <c r="C44">
        <f t="shared" ref="C44:I44" si="9">_xlfn.STDEV.P(C37:C40)</f>
        <v>1.5891602155882587</v>
      </c>
      <c r="D44">
        <f t="shared" si="9"/>
        <v>1.7702731294759817</v>
      </c>
      <c r="E44">
        <f t="shared" si="9"/>
        <v>1.7382431606223567</v>
      </c>
      <c r="F44">
        <f t="shared" si="9"/>
        <v>1.3782223348539884</v>
      </c>
      <c r="G44">
        <f t="shared" si="9"/>
        <v>1.6039376498747469</v>
      </c>
      <c r="H44">
        <f t="shared" si="9"/>
        <v>3.837616176321073</v>
      </c>
      <c r="I44">
        <f t="shared" si="9"/>
        <v>3.1092574337309591</v>
      </c>
    </row>
    <row r="47" spans="1:19" x14ac:dyDescent="0.35">
      <c r="B47" t="s">
        <v>115</v>
      </c>
    </row>
    <row r="48" spans="1:19" x14ac:dyDescent="0.35">
      <c r="B48" s="10" t="s">
        <v>15</v>
      </c>
      <c r="C48" s="10" t="s">
        <v>16</v>
      </c>
      <c r="D48" s="10" t="s">
        <v>17</v>
      </c>
      <c r="E48" s="10" t="s">
        <v>18</v>
      </c>
      <c r="F48" s="10" t="s">
        <v>19</v>
      </c>
      <c r="G48" s="10" t="s">
        <v>20</v>
      </c>
      <c r="H48" s="10" t="s">
        <v>21</v>
      </c>
      <c r="I48" s="10" t="s">
        <v>22</v>
      </c>
      <c r="J48" s="10" t="s">
        <v>23</v>
      </c>
      <c r="K48" s="10" t="s">
        <v>24</v>
      </c>
      <c r="L48" s="10" t="s">
        <v>25</v>
      </c>
      <c r="M48" s="10" t="s">
        <v>26</v>
      </c>
      <c r="N48" s="10" t="s">
        <v>27</v>
      </c>
      <c r="O48" s="10" t="s">
        <v>28</v>
      </c>
      <c r="P48" s="10" t="s">
        <v>29</v>
      </c>
      <c r="Q48" s="10" t="s">
        <v>30</v>
      </c>
      <c r="R48" s="10" t="s">
        <v>31</v>
      </c>
      <c r="S48" s="10"/>
    </row>
    <row r="49" spans="2:19" x14ac:dyDescent="0.35">
      <c r="B49" s="10">
        <v>0</v>
      </c>
      <c r="C49" s="10">
        <f>B15</f>
        <v>1</v>
      </c>
      <c r="D49" s="10">
        <f>B16</f>
        <v>1.2895501246363534</v>
      </c>
      <c r="E49" s="10">
        <f>C15</f>
        <v>1</v>
      </c>
      <c r="F49" s="10">
        <f>C16</f>
        <v>1.2895501246363534</v>
      </c>
      <c r="G49" s="10">
        <f>D15</f>
        <v>1</v>
      </c>
      <c r="H49" s="10">
        <f>D16</f>
        <v>1.2895501246363534</v>
      </c>
      <c r="I49" s="10">
        <f>E15</f>
        <v>1</v>
      </c>
      <c r="J49" s="10">
        <f>E16</f>
        <v>1.2895501246363534</v>
      </c>
      <c r="K49" s="10">
        <f>F15</f>
        <v>1</v>
      </c>
      <c r="L49" s="10">
        <f>F16</f>
        <v>1.2895501246363534</v>
      </c>
      <c r="M49" s="10">
        <f>G15</f>
        <v>1</v>
      </c>
      <c r="N49" s="10">
        <f>G16</f>
        <v>1.2895501246363534</v>
      </c>
      <c r="O49" s="10">
        <f>H15</f>
        <v>1</v>
      </c>
      <c r="P49" s="10">
        <f>H16</f>
        <v>1.2895501246363534</v>
      </c>
      <c r="Q49" s="10">
        <f>I15</f>
        <v>1</v>
      </c>
      <c r="R49" s="10">
        <f>I16</f>
        <v>1.2895501246363534</v>
      </c>
      <c r="S49" s="10"/>
    </row>
    <row r="50" spans="2:19" x14ac:dyDescent="0.35">
      <c r="B50" s="10">
        <v>3</v>
      </c>
      <c r="C50" s="10">
        <f>L15</f>
        <v>0.46881223470150374</v>
      </c>
      <c r="D50" s="10">
        <f>L16</f>
        <v>0.62376884427303914</v>
      </c>
      <c r="E50" s="10">
        <f>M15</f>
        <v>0.45834604713681049</v>
      </c>
      <c r="F50" s="10">
        <f>M16</f>
        <v>0.62890901689276624</v>
      </c>
      <c r="G50" s="10">
        <f>N15</f>
        <v>0.45380275679714321</v>
      </c>
      <c r="H50" s="10">
        <f>N16</f>
        <v>0.62412293544683894</v>
      </c>
      <c r="I50" s="10">
        <f>O15</f>
        <v>0.45938829677282411</v>
      </c>
      <c r="J50" s="10">
        <f>O16</f>
        <v>0.6368152343078981</v>
      </c>
      <c r="K50" s="10">
        <f>P15</f>
        <v>0.44302008152635941</v>
      </c>
      <c r="L50" s="10">
        <f>P16</f>
        <v>0.63563122288265061</v>
      </c>
      <c r="M50" s="10">
        <f>Q15</f>
        <v>0.45458210297811807</v>
      </c>
      <c r="N50" s="10">
        <f>Q16</f>
        <v>0.64103990611768769</v>
      </c>
      <c r="O50" s="10">
        <f>R15</f>
        <v>0.42709899955719527</v>
      </c>
      <c r="P50" s="10">
        <f>R16</f>
        <v>0.65595820881927891</v>
      </c>
      <c r="Q50" s="10">
        <f>S15</f>
        <v>0.44100060077783765</v>
      </c>
      <c r="R50" s="10">
        <f>S16</f>
        <v>0.63899601833042419</v>
      </c>
      <c r="S50" s="10"/>
    </row>
    <row r="51" spans="2:19" x14ac:dyDescent="0.35">
      <c r="B51" s="10">
        <v>10</v>
      </c>
      <c r="C51" s="10">
        <f>B29</f>
        <v>0.90401759459900677</v>
      </c>
      <c r="D51" s="10">
        <f>B30</f>
        <v>0.6791505065672836</v>
      </c>
      <c r="E51" s="10">
        <f>C29</f>
        <v>0.93594848339842018</v>
      </c>
      <c r="F51" s="10">
        <f>C30</f>
        <v>0.64789797484709377</v>
      </c>
      <c r="G51" s="10">
        <f>D29</f>
        <v>0.87238533494706205</v>
      </c>
      <c r="H51" s="10">
        <f>D30</f>
        <v>0.65930338257351073</v>
      </c>
      <c r="I51" s="10">
        <f>E29</f>
        <v>0.88384353049221898</v>
      </c>
      <c r="J51" s="10">
        <f>E30</f>
        <v>0.65499044141152185</v>
      </c>
      <c r="K51" s="10">
        <f>F29</f>
        <v>0.88421477966683648</v>
      </c>
      <c r="L51" s="10">
        <f>F30</f>
        <v>0.6895965797357978</v>
      </c>
      <c r="M51" s="10">
        <f>G29</f>
        <v>0.92085369431513597</v>
      </c>
      <c r="N51" s="10">
        <f>G30</f>
        <v>0.64113300286711705</v>
      </c>
      <c r="O51" s="10">
        <f>H29</f>
        <v>0.86106740968146589</v>
      </c>
      <c r="P51" s="10">
        <f>H30</f>
        <v>0.69936361719298012</v>
      </c>
      <c r="Q51" s="10">
        <f>I29</f>
        <v>0.85683684574636421</v>
      </c>
      <c r="R51" s="10">
        <f>I30</f>
        <v>0.66998409427073602</v>
      </c>
      <c r="S51" s="10"/>
    </row>
    <row r="52" spans="2:19" x14ac:dyDescent="0.35">
      <c r="B52" s="10">
        <v>30</v>
      </c>
      <c r="C52" s="10">
        <f>L29</f>
        <v>4.3990604009531253</v>
      </c>
      <c r="D52" s="10">
        <f>L30</f>
        <v>1.6719662626782894</v>
      </c>
      <c r="E52" s="10">
        <f>M29</f>
        <v>4.34323716313214</v>
      </c>
      <c r="F52" s="10">
        <f>M30</f>
        <v>1.7408722917335986</v>
      </c>
      <c r="G52" s="10">
        <f>N29</f>
        <v>4.2325125541684683</v>
      </c>
      <c r="H52" s="10">
        <f>N30</f>
        <v>1.7522825557763169</v>
      </c>
      <c r="I52" s="10">
        <f>O29</f>
        <v>4.1707719268103585</v>
      </c>
      <c r="J52" s="10">
        <f>O30</f>
        <v>1.7926102731202227</v>
      </c>
      <c r="K52" s="10">
        <f>P29</f>
        <v>4.4276926070017639</v>
      </c>
      <c r="L52" s="10">
        <f>P30</f>
        <v>1.5368066452603755</v>
      </c>
      <c r="M52" s="10">
        <f>Q29</f>
        <v>4.2497755958876926</v>
      </c>
      <c r="N52" s="10">
        <f>Q30</f>
        <v>1.5717644437763696</v>
      </c>
      <c r="O52" s="10">
        <f>R29</f>
        <v>3.4181783614144776</v>
      </c>
      <c r="P52" s="10">
        <f>R30</f>
        <v>2.5633881871375217</v>
      </c>
      <c r="Q52" s="10">
        <f>S29</f>
        <v>3.4320679455890919</v>
      </c>
      <c r="R52" s="10">
        <f>S30</f>
        <v>2.3600687474933104</v>
      </c>
      <c r="S52" s="10"/>
    </row>
    <row r="53" spans="2:19" x14ac:dyDescent="0.35">
      <c r="B53" s="10">
        <v>100</v>
      </c>
      <c r="C53" s="10">
        <f>B43</f>
        <v>9.5580962485493473</v>
      </c>
      <c r="D53" s="10">
        <f>B44</f>
        <v>0.56062986771533585</v>
      </c>
      <c r="E53" s="10">
        <f>C43</f>
        <v>8.4714760330666525</v>
      </c>
      <c r="F53" s="10">
        <f>C44</f>
        <v>1.5891602155882587</v>
      </c>
      <c r="G53" s="10">
        <f>D43</f>
        <v>8.3529074474178291</v>
      </c>
      <c r="H53" s="10">
        <f>D44</f>
        <v>1.7702731294759817</v>
      </c>
      <c r="I53" s="10">
        <f>E43</f>
        <v>8.206955474223621</v>
      </c>
      <c r="J53" s="10">
        <f>E44</f>
        <v>1.7382431606223567</v>
      </c>
      <c r="K53" s="10">
        <f>F43</f>
        <v>8.5585040707579694</v>
      </c>
      <c r="L53" s="10">
        <f>F44</f>
        <v>1.3782223348539884</v>
      </c>
      <c r="M53" s="10">
        <f>G43</f>
        <v>8.2232669373773515</v>
      </c>
      <c r="N53" s="10">
        <f>G44</f>
        <v>1.6039376498747469</v>
      </c>
      <c r="O53" s="10">
        <f>H43</f>
        <v>6.2572368916631582</v>
      </c>
      <c r="P53" s="10">
        <f>H44</f>
        <v>3.837616176321073</v>
      </c>
      <c r="Q53" s="10">
        <f>I43</f>
        <v>6.7223907792353561</v>
      </c>
      <c r="R53" s="10">
        <f>I44</f>
        <v>3.1092574337309591</v>
      </c>
      <c r="S53" s="10"/>
    </row>
    <row r="54" spans="2:19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3"/>
  <sheetViews>
    <sheetView tabSelected="1" workbookViewId="0">
      <selection activeCell="A35" sqref="A35"/>
    </sheetView>
  </sheetViews>
  <sheetFormatPr defaultRowHeight="14.5" x14ac:dyDescent="0.35"/>
  <sheetData>
    <row r="1" spans="1:19" x14ac:dyDescent="0.35">
      <c r="H1" t="s">
        <v>32</v>
      </c>
    </row>
    <row r="5" spans="1:19" x14ac:dyDescent="0.35">
      <c r="B5" t="s">
        <v>0</v>
      </c>
      <c r="D5" t="s">
        <v>33</v>
      </c>
      <c r="L5" t="s">
        <v>1</v>
      </c>
      <c r="N5" t="s">
        <v>33</v>
      </c>
    </row>
    <row r="7" spans="1:19" x14ac:dyDescent="0.35">
      <c r="A7" t="s">
        <v>114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K7" t="s">
        <v>114</v>
      </c>
      <c r="L7" t="s">
        <v>2</v>
      </c>
      <c r="M7" t="s">
        <v>3</v>
      </c>
      <c r="N7" t="s">
        <v>4</v>
      </c>
      <c r="O7" t="s">
        <v>5</v>
      </c>
      <c r="P7" t="s">
        <v>6</v>
      </c>
      <c r="Q7" t="s">
        <v>7</v>
      </c>
      <c r="R7" t="s">
        <v>8</v>
      </c>
      <c r="S7" t="s">
        <v>9</v>
      </c>
    </row>
    <row r="9" spans="1:19" x14ac:dyDescent="0.35">
      <c r="B9">
        <v>7.878099836675343</v>
      </c>
      <c r="C9">
        <v>6.3769708685428323</v>
      </c>
      <c r="D9">
        <v>6.8548637427188606</v>
      </c>
      <c r="E9">
        <v>7.9512906372248242</v>
      </c>
      <c r="F9">
        <v>7.7905578987632165</v>
      </c>
      <c r="G9">
        <v>6.727138620191333</v>
      </c>
      <c r="H9">
        <v>5.8904673119492168</v>
      </c>
      <c r="I9">
        <v>6.3066502954658787</v>
      </c>
      <c r="L9">
        <v>10.761243332830425</v>
      </c>
      <c r="M9">
        <v>7.1548025135981099</v>
      </c>
      <c r="N9">
        <v>8.4578857861261394</v>
      </c>
      <c r="O9">
        <v>6.8835660174441475</v>
      </c>
      <c r="P9">
        <v>7.239474224037707</v>
      </c>
      <c r="Q9">
        <v>9.2299769762363617</v>
      </c>
      <c r="R9">
        <v>8.1966950861260273</v>
      </c>
      <c r="S9">
        <v>8.3933056679942446</v>
      </c>
    </row>
    <row r="10" spans="1:19" x14ac:dyDescent="0.35">
      <c r="B10">
        <v>7.5681152696422433</v>
      </c>
      <c r="C10">
        <v>6.9983751163452972</v>
      </c>
      <c r="D10">
        <v>6.0052764108503647</v>
      </c>
      <c r="E10">
        <v>6.3779502233751746</v>
      </c>
      <c r="F10">
        <v>7.1433216037079958</v>
      </c>
      <c r="G10">
        <v>7.3671993465652346</v>
      </c>
      <c r="H10">
        <v>8.2612752042579256</v>
      </c>
      <c r="I10">
        <v>8.2612752042579256</v>
      </c>
      <c r="L10">
        <v>10.801426517445824</v>
      </c>
      <c r="M10">
        <v>7.957031092169883</v>
      </c>
      <c r="N10">
        <v>8.4464048762360271</v>
      </c>
      <c r="O10">
        <v>7.7374586905214375</v>
      </c>
      <c r="P10">
        <v>8.1148936031589614</v>
      </c>
      <c r="Q10">
        <v>9.251503682280326</v>
      </c>
      <c r="R10">
        <v>9.6447248460167589</v>
      </c>
      <c r="S10">
        <v>7.4131229861256926</v>
      </c>
    </row>
    <row r="11" spans="1:19" x14ac:dyDescent="0.35">
      <c r="B11">
        <v>6.3082279151932017</v>
      </c>
      <c r="C11">
        <v>6.5159801737919967</v>
      </c>
      <c r="D11">
        <v>7.3638339859114037</v>
      </c>
      <c r="E11">
        <v>7.6249280406369166</v>
      </c>
      <c r="F11">
        <v>7.9491900118282786</v>
      </c>
      <c r="G11">
        <v>9.0370819065179155</v>
      </c>
      <c r="H11">
        <v>7.3399705508020823</v>
      </c>
      <c r="I11">
        <v>7.2038085975312498</v>
      </c>
      <c r="L11">
        <v>8.0306064374953738</v>
      </c>
      <c r="M11">
        <v>8.5864841023948522</v>
      </c>
      <c r="N11">
        <v>11.086529862965488</v>
      </c>
      <c r="O11">
        <v>10.463273087169103</v>
      </c>
      <c r="P11">
        <v>9.2743125261341071</v>
      </c>
      <c r="Q11">
        <v>10.856317900734391</v>
      </c>
      <c r="R11">
        <v>8.2032654091686972</v>
      </c>
      <c r="S11">
        <v>9.4708349329167518</v>
      </c>
    </row>
    <row r="12" spans="1:19" x14ac:dyDescent="0.35">
      <c r="B12">
        <v>6.6521421270628291</v>
      </c>
      <c r="C12">
        <v>5.9895808699099149</v>
      </c>
      <c r="D12">
        <v>8.2257251128009994</v>
      </c>
      <c r="E12">
        <v>7.3109901754110016</v>
      </c>
      <c r="F12">
        <v>8.6707079910159859</v>
      </c>
      <c r="G12">
        <v>7.919711650810882</v>
      </c>
      <c r="H12">
        <v>7.8551400028680138</v>
      </c>
      <c r="I12">
        <v>7.8551400028680138</v>
      </c>
      <c r="L12">
        <v>7.9000594101326183</v>
      </c>
      <c r="M12">
        <v>8.7282609815737597</v>
      </c>
      <c r="N12">
        <v>11.594680657646325</v>
      </c>
      <c r="O12">
        <v>10.29061411549578</v>
      </c>
      <c r="P12">
        <v>10.603646234870991</v>
      </c>
      <c r="Q12">
        <v>9.3150207389676556</v>
      </c>
      <c r="R12">
        <v>9.2069334152372004</v>
      </c>
      <c r="S12">
        <v>9.5719035992621109</v>
      </c>
    </row>
    <row r="15" spans="1:19" x14ac:dyDescent="0.35">
      <c r="A15" t="s">
        <v>10</v>
      </c>
      <c r="B15">
        <f>AVERAGE(B9:B12)</f>
        <v>7.1016462871434047</v>
      </c>
      <c r="C15">
        <f t="shared" ref="C15:I15" si="0">AVERAGE(C9:C12)</f>
        <v>6.4702267571475103</v>
      </c>
      <c r="D15">
        <f t="shared" si="0"/>
        <v>7.1124248130704082</v>
      </c>
      <c r="E15">
        <f t="shared" si="0"/>
        <v>7.3162897691619797</v>
      </c>
      <c r="F15">
        <f t="shared" si="0"/>
        <v>7.8884443763288701</v>
      </c>
      <c r="G15">
        <f t="shared" si="0"/>
        <v>7.7627828810213408</v>
      </c>
      <c r="H15">
        <f t="shared" si="0"/>
        <v>7.3367132674693103</v>
      </c>
      <c r="I15">
        <f t="shared" si="0"/>
        <v>7.406718525030767</v>
      </c>
      <c r="K15" t="s">
        <v>10</v>
      </c>
      <c r="L15">
        <f>AVERAGE(L9:L12)</f>
        <v>9.3733339244760607</v>
      </c>
      <c r="M15">
        <f t="shared" ref="M15:S15" si="1">AVERAGE(M9:M12)</f>
        <v>8.1066446724341521</v>
      </c>
      <c r="N15">
        <f t="shared" si="1"/>
        <v>9.8963752957434945</v>
      </c>
      <c r="O15">
        <f t="shared" si="1"/>
        <v>8.8437279776576165</v>
      </c>
      <c r="P15">
        <f t="shared" si="1"/>
        <v>8.8080816470504413</v>
      </c>
      <c r="Q15">
        <f t="shared" si="1"/>
        <v>9.6632048245546827</v>
      </c>
      <c r="R15">
        <f t="shared" si="1"/>
        <v>8.8129046891371701</v>
      </c>
      <c r="S15">
        <f t="shared" si="1"/>
        <v>8.7122917965747</v>
      </c>
    </row>
    <row r="16" spans="1:19" x14ac:dyDescent="0.35">
      <c r="A16" t="s">
        <v>11</v>
      </c>
      <c r="B16">
        <f>_xlfn.STDEV.P(B9:B12)</f>
        <v>0.64265856585983938</v>
      </c>
      <c r="C16">
        <f t="shared" ref="C16:I16" si="2">_xlfn.STDEV.P(C9:C12)</f>
        <v>0.36081546326890629</v>
      </c>
      <c r="D16">
        <f t="shared" si="2"/>
        <v>0.8054128474061919</v>
      </c>
      <c r="E16">
        <f t="shared" si="2"/>
        <v>0.58715263644577886</v>
      </c>
      <c r="F16">
        <f t="shared" si="2"/>
        <v>0.54323477978310852</v>
      </c>
      <c r="G16">
        <f t="shared" si="2"/>
        <v>0.84816124836202533</v>
      </c>
      <c r="H16">
        <f t="shared" si="2"/>
        <v>0.89655159203017787</v>
      </c>
      <c r="I16">
        <f t="shared" si="2"/>
        <v>0.73869335454120888</v>
      </c>
      <c r="K16" t="s">
        <v>11</v>
      </c>
      <c r="L16">
        <f>_xlfn.STDEV.P(L9:L12)</f>
        <v>1.4088289355703376</v>
      </c>
      <c r="M16">
        <f t="shared" ref="M16:S16" si="3">_xlfn.STDEV.P(M9:M12)</f>
        <v>0.62149827696271776</v>
      </c>
      <c r="N16">
        <f t="shared" si="3"/>
        <v>1.4553672459961047</v>
      </c>
      <c r="O16">
        <f t="shared" si="3"/>
        <v>1.5638472194830579</v>
      </c>
      <c r="P16">
        <f t="shared" si="3"/>
        <v>1.2631767823003996</v>
      </c>
      <c r="Q16">
        <f t="shared" si="3"/>
        <v>0.68955332808920811</v>
      </c>
      <c r="R16">
        <f t="shared" si="3"/>
        <v>0.63217041549467201</v>
      </c>
      <c r="S16">
        <f t="shared" si="3"/>
        <v>0.8808961189154676</v>
      </c>
    </row>
    <row r="19" spans="1:19" x14ac:dyDescent="0.35">
      <c r="B19" t="s">
        <v>12</v>
      </c>
      <c r="D19" t="s">
        <v>33</v>
      </c>
      <c r="L19" t="s">
        <v>13</v>
      </c>
      <c r="N19" t="s">
        <v>33</v>
      </c>
    </row>
    <row r="21" spans="1:19" x14ac:dyDescent="0.35">
      <c r="A21" t="s">
        <v>114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K21" t="s">
        <v>114</v>
      </c>
      <c r="L21" t="s">
        <v>2</v>
      </c>
      <c r="M21" t="s">
        <v>3</v>
      </c>
      <c r="N21" t="s">
        <v>4</v>
      </c>
      <c r="O21" t="s">
        <v>5</v>
      </c>
      <c r="P21" t="s">
        <v>6</v>
      </c>
      <c r="Q21" t="s">
        <v>7</v>
      </c>
      <c r="R21" t="s">
        <v>8</v>
      </c>
      <c r="S21" t="s">
        <v>9</v>
      </c>
    </row>
    <row r="23" spans="1:19" x14ac:dyDescent="0.35">
      <c r="B23">
        <v>9.6074118888738855</v>
      </c>
      <c r="C23">
        <v>11.342464396017487</v>
      </c>
      <c r="D23">
        <v>9.3060380042583724</v>
      </c>
      <c r="E23">
        <v>8.2856721377744194</v>
      </c>
      <c r="F23">
        <v>9.3964501696430265</v>
      </c>
      <c r="G23">
        <v>8.6760230740383228</v>
      </c>
      <c r="H23">
        <v>9.4624654015111869</v>
      </c>
      <c r="I23">
        <v>8.6257940932690698</v>
      </c>
      <c r="L23">
        <v>11.994006032281501</v>
      </c>
      <c r="M23">
        <v>12.404448560853105</v>
      </c>
      <c r="N23">
        <v>13.334402261952405</v>
      </c>
      <c r="O23">
        <v>10.079564308104858</v>
      </c>
      <c r="P23">
        <v>15.623408671294046</v>
      </c>
      <c r="Q23">
        <v>9.1237785597527985</v>
      </c>
      <c r="R23">
        <v>11.269273595468004</v>
      </c>
      <c r="S23">
        <v>8.766435239422977</v>
      </c>
    </row>
    <row r="24" spans="1:19" x14ac:dyDescent="0.35">
      <c r="B24">
        <v>10.578983888324851</v>
      </c>
      <c r="C24">
        <v>11.474494859753806</v>
      </c>
      <c r="D24">
        <v>8.8324504712911356</v>
      </c>
      <c r="E24">
        <v>10.527319793819334</v>
      </c>
      <c r="F24">
        <v>10.360846600412669</v>
      </c>
      <c r="G24">
        <v>9.2658548196429695</v>
      </c>
      <c r="H24">
        <v>9.5284806333793455</v>
      </c>
      <c r="I24">
        <v>8.9888778685439501</v>
      </c>
      <c r="L24">
        <v>12.621150735029023</v>
      </c>
      <c r="M24">
        <v>12.021273193270524</v>
      </c>
      <c r="N24">
        <v>11.714158853709954</v>
      </c>
      <c r="O24">
        <v>11.164510292720708</v>
      </c>
      <c r="P24">
        <v>16.203194620744846</v>
      </c>
      <c r="Q24">
        <v>9.5514424531595754</v>
      </c>
      <c r="R24">
        <v>12.265242528435465</v>
      </c>
      <c r="S24">
        <v>9.1151678773352138</v>
      </c>
    </row>
    <row r="25" spans="1:19" x14ac:dyDescent="0.35">
      <c r="B25">
        <v>11.05985896490213</v>
      </c>
      <c r="C25">
        <v>13.029294227159626</v>
      </c>
      <c r="D25">
        <v>12.185651609471275</v>
      </c>
      <c r="E25">
        <v>8.9388207031265932</v>
      </c>
      <c r="F25">
        <v>9.9593334869193235</v>
      </c>
      <c r="G25">
        <v>10.050576032925552</v>
      </c>
      <c r="H25">
        <v>10.362204420823744</v>
      </c>
      <c r="I25">
        <v>8.8896901014309329</v>
      </c>
      <c r="L25">
        <v>9.3346729796459194</v>
      </c>
      <c r="M25">
        <v>13.259506189390724</v>
      </c>
      <c r="N25">
        <v>15.289301905160031</v>
      </c>
      <c r="O25">
        <v>10.939138057878504</v>
      </c>
      <c r="P25">
        <v>13.45322113321933</v>
      </c>
      <c r="Q25">
        <v>12.27970161843154</v>
      </c>
      <c r="R25">
        <v>12.076160554263803</v>
      </c>
      <c r="S25">
        <v>9.3683625350943718</v>
      </c>
    </row>
    <row r="26" spans="1:19" x14ac:dyDescent="0.35">
      <c r="B26">
        <v>11.420617954495983</v>
      </c>
      <c r="C26">
        <v>12.424285960564484</v>
      </c>
      <c r="D26">
        <v>11.415003028587908</v>
      </c>
      <c r="E26">
        <v>9.7557924227515844</v>
      </c>
      <c r="F26">
        <v>10.393086513318158</v>
      </c>
      <c r="G26">
        <v>12.008781443366894</v>
      </c>
      <c r="H26">
        <v>11.784184407043876</v>
      </c>
      <c r="I26">
        <v>9.0033923510694631</v>
      </c>
      <c r="L26">
        <v>11.577835879922096</v>
      </c>
      <c r="M26">
        <v>14.543920490863002</v>
      </c>
      <c r="N26">
        <v>13.220201708034192</v>
      </c>
      <c r="O26">
        <v>11.718209027623985</v>
      </c>
      <c r="P26">
        <v>14.586032435173571</v>
      </c>
      <c r="Q26">
        <v>11.128641807276054</v>
      </c>
      <c r="R26">
        <v>12.467801636352071</v>
      </c>
      <c r="S26">
        <v>10.734193262233747</v>
      </c>
    </row>
    <row r="29" spans="1:19" x14ac:dyDescent="0.35">
      <c r="A29" t="s">
        <v>10</v>
      </c>
      <c r="B29">
        <f>AVERAGE(B23:B26)</f>
        <v>10.666718174149212</v>
      </c>
      <c r="C29">
        <f t="shared" ref="C29:I29" si="4">AVERAGE(C23:C26)</f>
        <v>12.06763486087385</v>
      </c>
      <c r="D29">
        <f t="shared" si="4"/>
        <v>10.434785778402173</v>
      </c>
      <c r="E29">
        <f t="shared" si="4"/>
        <v>9.3769012643679819</v>
      </c>
      <c r="F29">
        <f t="shared" si="4"/>
        <v>10.027429192573294</v>
      </c>
      <c r="G29">
        <f t="shared" si="4"/>
        <v>10.000308842493435</v>
      </c>
      <c r="H29">
        <f t="shared" si="4"/>
        <v>10.284333715689538</v>
      </c>
      <c r="I29">
        <f t="shared" si="4"/>
        <v>8.8769386035783544</v>
      </c>
      <c r="K29" t="s">
        <v>10</v>
      </c>
      <c r="L29">
        <f>AVERAGE(L23:L27)</f>
        <v>11.381916406719634</v>
      </c>
      <c r="M29">
        <f t="shared" ref="M29:S29" si="5">AVERAGE(M23:M27)</f>
        <v>13.057287108594338</v>
      </c>
      <c r="N29">
        <f t="shared" si="5"/>
        <v>13.389516182214145</v>
      </c>
      <c r="O29">
        <f t="shared" si="5"/>
        <v>10.975355421582014</v>
      </c>
      <c r="P29">
        <f t="shared" si="5"/>
        <v>14.966464215107948</v>
      </c>
      <c r="Q29">
        <f t="shared" si="5"/>
        <v>10.520891109654992</v>
      </c>
      <c r="R29">
        <f t="shared" si="5"/>
        <v>12.019619578629836</v>
      </c>
      <c r="S29">
        <f t="shared" si="5"/>
        <v>9.496039728521577</v>
      </c>
    </row>
    <row r="30" spans="1:19" x14ac:dyDescent="0.35">
      <c r="A30" t="s">
        <v>11</v>
      </c>
      <c r="B30">
        <f>_xlfn.STDEV.P(B23:B26)</f>
        <v>0.68057910471407745</v>
      </c>
      <c r="C30">
        <f t="shared" ref="C30:I30" si="6">_xlfn.STDEV.P(C23:C26)</f>
        <v>0.69456389333602331</v>
      </c>
      <c r="D30">
        <f t="shared" si="6"/>
        <v>1.4024894821366929</v>
      </c>
      <c r="E30">
        <f t="shared" si="6"/>
        <v>0.84405522444772518</v>
      </c>
      <c r="F30">
        <f t="shared" si="6"/>
        <v>0.4023816585566457</v>
      </c>
      <c r="G30">
        <f t="shared" si="6"/>
        <v>1.2579392361226416</v>
      </c>
      <c r="H30">
        <f t="shared" si="6"/>
        <v>0.93573465135186251</v>
      </c>
      <c r="I30">
        <f t="shared" si="6"/>
        <v>0.15145718458656693</v>
      </c>
      <c r="K30" t="s">
        <v>11</v>
      </c>
      <c r="L30">
        <f>_xlfn.STDEV.P(L23:L27)</f>
        <v>1.2389456727251407</v>
      </c>
      <c r="M30">
        <f t="shared" ref="M30:S30" si="7">_xlfn.STDEV.P(M23:M27)</f>
        <v>0.96830965760896492</v>
      </c>
      <c r="N30">
        <f t="shared" si="7"/>
        <v>1.2696173544276217</v>
      </c>
      <c r="O30">
        <f t="shared" si="7"/>
        <v>0.58978056548671776</v>
      </c>
      <c r="P30">
        <f t="shared" si="7"/>
        <v>1.048297557806019</v>
      </c>
      <c r="Q30">
        <f t="shared" si="7"/>
        <v>1.2604096051400036</v>
      </c>
      <c r="R30">
        <f t="shared" si="7"/>
        <v>0.45481143529711648</v>
      </c>
      <c r="S30">
        <f t="shared" si="7"/>
        <v>0.74610852365864611</v>
      </c>
    </row>
    <row r="33" spans="1:18" x14ac:dyDescent="0.35">
      <c r="B33" t="s">
        <v>14</v>
      </c>
      <c r="D33" t="s">
        <v>33</v>
      </c>
    </row>
    <row r="35" spans="1:18" x14ac:dyDescent="0.35">
      <c r="A35" t="s">
        <v>114</v>
      </c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</row>
    <row r="37" spans="1:18" x14ac:dyDescent="0.35">
      <c r="B37">
        <v>17.018339222942991</v>
      </c>
      <c r="C37">
        <v>14.04908890261205</v>
      </c>
      <c r="D37">
        <v>12.810585748215917</v>
      </c>
      <c r="E37">
        <v>10.429732059753359</v>
      </c>
      <c r="F37">
        <v>23.54093115426447</v>
      </c>
      <c r="G37">
        <v>10.702403669643585</v>
      </c>
      <c r="H37">
        <v>12.315471509204716</v>
      </c>
      <c r="I37">
        <v>9.5973660927200353</v>
      </c>
    </row>
    <row r="38" spans="1:18" x14ac:dyDescent="0.35">
      <c r="B38">
        <v>14.338894094358643</v>
      </c>
      <c r="C38">
        <v>15.567439235579736</v>
      </c>
      <c r="D38">
        <v>17.054217066349601</v>
      </c>
      <c r="E38">
        <v>11.394128490523002</v>
      </c>
      <c r="F38">
        <v>26.505876133386622</v>
      </c>
      <c r="G38">
        <v>10.832999019643642</v>
      </c>
      <c r="H38">
        <v>13.004326102611603</v>
      </c>
      <c r="I38">
        <v>11.052571421292088</v>
      </c>
    </row>
    <row r="39" spans="1:18" x14ac:dyDescent="0.35">
      <c r="B39">
        <v>20.627692712262853</v>
      </c>
      <c r="C39">
        <v>16.606002030603744</v>
      </c>
      <c r="D39">
        <v>16.229801994762685</v>
      </c>
      <c r="E39">
        <v>12.581503885990601</v>
      </c>
      <c r="F39">
        <v>28.224687465889062</v>
      </c>
      <c r="G39">
        <v>11.983514276780557</v>
      </c>
      <c r="H39">
        <v>14.734827971737573</v>
      </c>
      <c r="I39">
        <v>11.560991102197873</v>
      </c>
    </row>
    <row r="40" spans="1:18" x14ac:dyDescent="0.35">
      <c r="B40">
        <v>18.053080845529095</v>
      </c>
      <c r="C40">
        <v>15.13769890564199</v>
      </c>
      <c r="D40">
        <v>18.072901424088482</v>
      </c>
      <c r="E40">
        <v>11.883849341912214</v>
      </c>
      <c r="F40">
        <v>30.303613783354027</v>
      </c>
      <c r="G40">
        <v>13.49954427196095</v>
      </c>
      <c r="H40">
        <v>16.071180337859548</v>
      </c>
      <c r="I40">
        <v>10.251309634139252</v>
      </c>
    </row>
    <row r="43" spans="1:18" x14ac:dyDescent="0.35">
      <c r="A43" t="s">
        <v>10</v>
      </c>
      <c r="B43">
        <f>AVERAGE(B37:B41)</f>
        <v>17.509501718773397</v>
      </c>
      <c r="C43">
        <f t="shared" ref="C43:I43" si="8">AVERAGE(C37:C41)</f>
        <v>15.34005726860938</v>
      </c>
      <c r="D43">
        <f t="shared" si="8"/>
        <v>16.041876558354172</v>
      </c>
      <c r="E43">
        <f t="shared" si="8"/>
        <v>11.572303444544794</v>
      </c>
      <c r="F43">
        <f t="shared" si="8"/>
        <v>27.143777134223544</v>
      </c>
      <c r="G43">
        <f t="shared" si="8"/>
        <v>11.754615309507184</v>
      </c>
      <c r="H43">
        <f t="shared" si="8"/>
        <v>14.031451480353361</v>
      </c>
      <c r="I43">
        <f t="shared" si="8"/>
        <v>10.615559562587313</v>
      </c>
    </row>
    <row r="44" spans="1:18" x14ac:dyDescent="0.35">
      <c r="A44" t="s">
        <v>11</v>
      </c>
      <c r="B44">
        <f>_xlfn.STDEV.P(B37:B41)</f>
        <v>2.2534743533170256</v>
      </c>
      <c r="C44">
        <f t="shared" ref="C44:I44" si="9">_xlfn.STDEV.P(C37:C41)</f>
        <v>0.91676972686614866</v>
      </c>
      <c r="D44">
        <f t="shared" si="9"/>
        <v>1.9765153413705436</v>
      </c>
      <c r="E44">
        <f t="shared" si="9"/>
        <v>0.78306482183242154</v>
      </c>
      <c r="F44">
        <f t="shared" si="9"/>
        <v>2.4769109610796183</v>
      </c>
      <c r="G44">
        <f t="shared" si="9"/>
        <v>1.1240215458383211</v>
      </c>
      <c r="H44">
        <f t="shared" si="9"/>
        <v>1.4709525913298251</v>
      </c>
      <c r="I44">
        <f t="shared" si="9"/>
        <v>0.75070235666237595</v>
      </c>
    </row>
    <row r="47" spans="1:18" x14ac:dyDescent="0.35">
      <c r="B47" t="s">
        <v>116</v>
      </c>
    </row>
    <row r="48" spans="1:18" x14ac:dyDescent="0.35">
      <c r="B48" s="10" t="s">
        <v>15</v>
      </c>
      <c r="C48" s="10" t="s">
        <v>16</v>
      </c>
      <c r="D48" s="10" t="s">
        <v>17</v>
      </c>
      <c r="E48" s="10" t="s">
        <v>18</v>
      </c>
      <c r="F48" s="10" t="s">
        <v>19</v>
      </c>
      <c r="G48" s="10" t="s">
        <v>20</v>
      </c>
      <c r="H48" s="10" t="s">
        <v>21</v>
      </c>
      <c r="I48" s="10" t="s">
        <v>22</v>
      </c>
      <c r="J48" s="10" t="s">
        <v>23</v>
      </c>
      <c r="K48" s="10" t="s">
        <v>24</v>
      </c>
      <c r="L48" s="10" t="s">
        <v>25</v>
      </c>
      <c r="M48" s="10" t="s">
        <v>26</v>
      </c>
      <c r="N48" s="10" t="s">
        <v>27</v>
      </c>
      <c r="O48" s="10" t="s">
        <v>28</v>
      </c>
      <c r="P48" s="10" t="s">
        <v>29</v>
      </c>
      <c r="Q48" s="10" t="s">
        <v>30</v>
      </c>
      <c r="R48" s="10" t="s">
        <v>31</v>
      </c>
    </row>
    <row r="49" spans="2:18" x14ac:dyDescent="0.35">
      <c r="B49" s="10">
        <v>0</v>
      </c>
      <c r="C49" s="10">
        <f>B15</f>
        <v>7.1016462871434047</v>
      </c>
      <c r="D49" s="10">
        <f>B16</f>
        <v>0.64265856585983938</v>
      </c>
      <c r="E49" s="10">
        <f>C15</f>
        <v>6.4702267571475103</v>
      </c>
      <c r="F49" s="10">
        <f>C16</f>
        <v>0.36081546326890629</v>
      </c>
      <c r="G49" s="10">
        <f>D15</f>
        <v>7.1124248130704082</v>
      </c>
      <c r="H49" s="10">
        <f>D16</f>
        <v>0.8054128474061919</v>
      </c>
      <c r="I49" s="10">
        <f>E15</f>
        <v>7.3162897691619797</v>
      </c>
      <c r="J49" s="10">
        <f>E16</f>
        <v>0.58715263644577886</v>
      </c>
      <c r="K49" s="10">
        <f>F15</f>
        <v>7.8884443763288701</v>
      </c>
      <c r="L49" s="10">
        <f>F16</f>
        <v>0.54323477978310852</v>
      </c>
      <c r="M49" s="10">
        <f>G15</f>
        <v>7.7627828810213408</v>
      </c>
      <c r="N49" s="10">
        <f>G16</f>
        <v>0.84816124836202533</v>
      </c>
      <c r="O49" s="10">
        <f>H15</f>
        <v>7.3367132674693103</v>
      </c>
      <c r="P49" s="10">
        <f>H16</f>
        <v>0.89655159203017787</v>
      </c>
      <c r="Q49" s="10">
        <f>I15</f>
        <v>7.406718525030767</v>
      </c>
      <c r="R49" s="10">
        <f>I16</f>
        <v>0.73869335454120888</v>
      </c>
    </row>
    <row r="50" spans="2:18" x14ac:dyDescent="0.35">
      <c r="B50" s="10">
        <v>3</v>
      </c>
      <c r="C50" s="10">
        <f>L15</f>
        <v>9.3733339244760607</v>
      </c>
      <c r="D50" s="10">
        <f>L16</f>
        <v>1.4088289355703376</v>
      </c>
      <c r="E50" s="10">
        <f>M15</f>
        <v>8.1066446724341521</v>
      </c>
      <c r="F50" s="10">
        <f>M16</f>
        <v>0.62149827696271776</v>
      </c>
      <c r="G50" s="10">
        <f>N15</f>
        <v>9.8963752957434945</v>
      </c>
      <c r="H50" s="10">
        <f>N16</f>
        <v>1.4553672459961047</v>
      </c>
      <c r="I50" s="10">
        <f>O15</f>
        <v>8.8437279776576165</v>
      </c>
      <c r="J50" s="10">
        <f>O16</f>
        <v>1.5638472194830579</v>
      </c>
      <c r="K50" s="10">
        <f>P15</f>
        <v>8.8080816470504413</v>
      </c>
      <c r="L50" s="10">
        <f>P16</f>
        <v>1.2631767823003996</v>
      </c>
      <c r="M50" s="10">
        <f>Q15</f>
        <v>9.6632048245546827</v>
      </c>
      <c r="N50" s="10">
        <f>Q16</f>
        <v>0.68955332808920811</v>
      </c>
      <c r="O50" s="10">
        <f>R15</f>
        <v>8.8129046891371701</v>
      </c>
      <c r="P50" s="10">
        <f>R16</f>
        <v>0.63217041549467201</v>
      </c>
      <c r="Q50" s="10">
        <f>S15</f>
        <v>8.7122917965747</v>
      </c>
      <c r="R50" s="10">
        <f>S16</f>
        <v>0.8808961189154676</v>
      </c>
    </row>
    <row r="51" spans="2:18" x14ac:dyDescent="0.35">
      <c r="B51" s="10">
        <v>10</v>
      </c>
      <c r="C51" s="10">
        <f>B29</f>
        <v>10.666718174149212</v>
      </c>
      <c r="D51" s="10">
        <f>B30</f>
        <v>0.68057910471407745</v>
      </c>
      <c r="E51" s="10">
        <f>C29</f>
        <v>12.06763486087385</v>
      </c>
      <c r="F51" s="10">
        <f>C30</f>
        <v>0.69456389333602331</v>
      </c>
      <c r="G51" s="10">
        <f>D29</f>
        <v>10.434785778402173</v>
      </c>
      <c r="H51" s="10">
        <f>D30</f>
        <v>1.4024894821366929</v>
      </c>
      <c r="I51" s="10">
        <f>E29</f>
        <v>9.3769012643679819</v>
      </c>
      <c r="J51" s="10">
        <f>E30</f>
        <v>0.84405522444772518</v>
      </c>
      <c r="K51" s="10">
        <f>F29</f>
        <v>10.027429192573294</v>
      </c>
      <c r="L51" s="10">
        <f>F30</f>
        <v>0.4023816585566457</v>
      </c>
      <c r="M51" s="10">
        <f>G29</f>
        <v>10.000308842493435</v>
      </c>
      <c r="N51" s="10">
        <f>G30</f>
        <v>1.2579392361226416</v>
      </c>
      <c r="O51" s="10">
        <f>H29</f>
        <v>10.284333715689538</v>
      </c>
      <c r="P51" s="10">
        <f>H30</f>
        <v>0.93573465135186251</v>
      </c>
      <c r="Q51" s="10">
        <f>I29</f>
        <v>8.8769386035783544</v>
      </c>
      <c r="R51" s="10">
        <f>I30</f>
        <v>0.15145718458656693</v>
      </c>
    </row>
    <row r="52" spans="2:18" x14ac:dyDescent="0.35">
      <c r="B52" s="10">
        <v>30</v>
      </c>
      <c r="C52" s="10">
        <f>L29</f>
        <v>11.381916406719634</v>
      </c>
      <c r="D52" s="10">
        <f>L30</f>
        <v>1.2389456727251407</v>
      </c>
      <c r="E52" s="10">
        <f>M29</f>
        <v>13.057287108594338</v>
      </c>
      <c r="F52" s="10">
        <f>M30</f>
        <v>0.96830965760896492</v>
      </c>
      <c r="G52" s="10">
        <f>N29</f>
        <v>13.389516182214145</v>
      </c>
      <c r="H52" s="10">
        <f>N30</f>
        <v>1.2696173544276217</v>
      </c>
      <c r="I52" s="10">
        <f>O29</f>
        <v>10.975355421582014</v>
      </c>
      <c r="J52" s="10">
        <f>O30</f>
        <v>0.58978056548671776</v>
      </c>
      <c r="K52" s="10">
        <f>P29</f>
        <v>14.966464215107948</v>
      </c>
      <c r="L52" s="10">
        <f>P30</f>
        <v>1.048297557806019</v>
      </c>
      <c r="M52" s="10">
        <f>Q29</f>
        <v>10.520891109654992</v>
      </c>
      <c r="N52" s="10">
        <f>Q30</f>
        <v>1.2604096051400036</v>
      </c>
      <c r="O52" s="10">
        <f>R29</f>
        <v>12.019619578629836</v>
      </c>
      <c r="P52" s="10">
        <f>R30</f>
        <v>0.45481143529711648</v>
      </c>
      <c r="Q52" s="10">
        <f>S29</f>
        <v>9.496039728521577</v>
      </c>
      <c r="R52" s="10">
        <f>S30</f>
        <v>0.74610852365864611</v>
      </c>
    </row>
    <row r="53" spans="2:18" x14ac:dyDescent="0.35">
      <c r="B53" s="10">
        <v>100</v>
      </c>
      <c r="C53" s="10">
        <f>B43</f>
        <v>17.509501718773397</v>
      </c>
      <c r="D53" s="10">
        <f>B44</f>
        <v>2.2534743533170256</v>
      </c>
      <c r="E53" s="10">
        <f>C43</f>
        <v>15.34005726860938</v>
      </c>
      <c r="F53" s="10">
        <f>C44</f>
        <v>0.91676972686614866</v>
      </c>
      <c r="G53" s="10">
        <f>D43</f>
        <v>16.041876558354172</v>
      </c>
      <c r="H53" s="10">
        <f>D44</f>
        <v>1.9765153413705436</v>
      </c>
      <c r="I53" s="10">
        <f>E43</f>
        <v>11.572303444544794</v>
      </c>
      <c r="J53" s="10">
        <f>E44</f>
        <v>0.78306482183242154</v>
      </c>
      <c r="K53" s="10">
        <f>F43</f>
        <v>27.143777134223544</v>
      </c>
      <c r="L53" s="10">
        <f>F44</f>
        <v>2.4769109610796183</v>
      </c>
      <c r="M53" s="10">
        <f>G43</f>
        <v>11.754615309507184</v>
      </c>
      <c r="N53" s="10">
        <f>G44</f>
        <v>1.1240215458383211</v>
      </c>
      <c r="O53" s="10">
        <f>H43</f>
        <v>14.031451480353361</v>
      </c>
      <c r="P53" s="10">
        <f>H44</f>
        <v>1.4709525913298251</v>
      </c>
      <c r="Q53" s="10">
        <f>I43</f>
        <v>10.615559562587313</v>
      </c>
      <c r="R53" s="10">
        <f>I44</f>
        <v>0.75070235666237595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2"/>
  <sheetViews>
    <sheetView topLeftCell="A46" workbookViewId="0">
      <selection activeCell="F71" sqref="F71"/>
    </sheetView>
  </sheetViews>
  <sheetFormatPr defaultRowHeight="14.5" x14ac:dyDescent="0.35"/>
  <cols>
    <col min="1" max="1" width="12.6328125" customWidth="1"/>
  </cols>
  <sheetData>
    <row r="1" spans="1:19" x14ac:dyDescent="0.35">
      <c r="H1" t="s">
        <v>34</v>
      </c>
    </row>
    <row r="5" spans="1:19" x14ac:dyDescent="0.35">
      <c r="B5" t="s">
        <v>0</v>
      </c>
      <c r="D5" t="s">
        <v>35</v>
      </c>
      <c r="L5" t="s">
        <v>1</v>
      </c>
      <c r="N5" t="s">
        <v>35</v>
      </c>
    </row>
    <row r="7" spans="1:19" x14ac:dyDescent="0.35">
      <c r="A7" t="s">
        <v>114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L7" t="s">
        <v>2</v>
      </c>
      <c r="M7" t="s">
        <v>3</v>
      </c>
      <c r="N7" t="s">
        <v>4</v>
      </c>
      <c r="O7" t="s">
        <v>5</v>
      </c>
      <c r="P7" t="s">
        <v>6</v>
      </c>
      <c r="Q7" t="s">
        <v>7</v>
      </c>
      <c r="R7" t="s">
        <v>8</v>
      </c>
      <c r="S7" t="s">
        <v>9</v>
      </c>
    </row>
    <row r="9" spans="1:19" x14ac:dyDescent="0.35">
      <c r="A9" t="s">
        <v>117</v>
      </c>
      <c r="B9">
        <v>17599.46</v>
      </c>
      <c r="C9">
        <v>21731.57</v>
      </c>
      <c r="D9">
        <v>19966.060000000001</v>
      </c>
      <c r="E9">
        <v>20699.21</v>
      </c>
      <c r="F9">
        <v>19560.54</v>
      </c>
      <c r="G9">
        <v>15458.69</v>
      </c>
      <c r="H9">
        <v>18183.87</v>
      </c>
      <c r="I9">
        <v>16839.46</v>
      </c>
    </row>
    <row r="10" spans="1:19" x14ac:dyDescent="0.35">
      <c r="A10" t="s">
        <v>117</v>
      </c>
      <c r="B10">
        <v>19547.97</v>
      </c>
      <c r="C10">
        <v>20606.740000000002</v>
      </c>
      <c r="D10">
        <v>15486.76</v>
      </c>
      <c r="E10">
        <v>21225.65</v>
      </c>
      <c r="F10">
        <v>18567.07</v>
      </c>
      <c r="G10">
        <v>17877.59</v>
      </c>
      <c r="H10">
        <v>21250.959999999999</v>
      </c>
      <c r="I10">
        <v>19523.759999999998</v>
      </c>
    </row>
    <row r="15" spans="1:19" x14ac:dyDescent="0.35">
      <c r="A15" t="s">
        <v>10</v>
      </c>
      <c r="B15">
        <f>AVERAGE(B9:B12)</f>
        <v>18573.715</v>
      </c>
      <c r="C15">
        <f t="shared" ref="C15:I15" si="0">AVERAGE(C9:C12)</f>
        <v>21169.154999999999</v>
      </c>
      <c r="D15">
        <f t="shared" si="0"/>
        <v>17726.41</v>
      </c>
      <c r="E15">
        <f t="shared" si="0"/>
        <v>20962.43</v>
      </c>
      <c r="F15">
        <f t="shared" si="0"/>
        <v>19063.805</v>
      </c>
      <c r="G15">
        <f t="shared" si="0"/>
        <v>16668.14</v>
      </c>
      <c r="H15">
        <f t="shared" si="0"/>
        <v>19717.415000000001</v>
      </c>
      <c r="I15">
        <f t="shared" si="0"/>
        <v>18181.61</v>
      </c>
      <c r="J15" t="s">
        <v>10</v>
      </c>
      <c r="K15">
        <f>AVERAGE(B15:I15)</f>
        <v>19007.834999999999</v>
      </c>
    </row>
    <row r="16" spans="1:19" x14ac:dyDescent="0.35">
      <c r="A16" t="s">
        <v>11</v>
      </c>
      <c r="B16">
        <f>_xlfn.STDEV.P(B9:B12)</f>
        <v>974.25500000000102</v>
      </c>
      <c r="C16">
        <f t="shared" ref="C16:I16" si="1">_xlfn.STDEV.P(C9:C12)</f>
        <v>562.41499999999905</v>
      </c>
      <c r="D16">
        <f t="shared" si="1"/>
        <v>2239.6500000000137</v>
      </c>
      <c r="E16">
        <f t="shared" si="1"/>
        <v>263.22000000000116</v>
      </c>
      <c r="F16">
        <f t="shared" si="1"/>
        <v>496.73500000000058</v>
      </c>
      <c r="G16">
        <f t="shared" si="1"/>
        <v>1209.4499999999998</v>
      </c>
      <c r="H16">
        <f t="shared" si="1"/>
        <v>1533.5450000000001</v>
      </c>
      <c r="I16">
        <f t="shared" si="1"/>
        <v>1342.1499999999996</v>
      </c>
      <c r="J16" t="s">
        <v>11</v>
      </c>
    </row>
    <row r="19" spans="1:19" x14ac:dyDescent="0.35">
      <c r="B19" t="s">
        <v>12</v>
      </c>
      <c r="D19" t="s">
        <v>35</v>
      </c>
      <c r="L19" t="s">
        <v>13</v>
      </c>
      <c r="N19" t="s">
        <v>35</v>
      </c>
    </row>
    <row r="21" spans="1:19" x14ac:dyDescent="0.35">
      <c r="A21" t="s">
        <v>114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K21" t="s">
        <v>114</v>
      </c>
      <c r="L21" t="s">
        <v>2</v>
      </c>
      <c r="M21" t="s">
        <v>3</v>
      </c>
      <c r="N21" t="s">
        <v>4</v>
      </c>
      <c r="O21" t="s">
        <v>5</v>
      </c>
      <c r="P21" t="s">
        <v>6</v>
      </c>
      <c r="Q21" t="s">
        <v>7</v>
      </c>
      <c r="R21" t="s">
        <v>8</v>
      </c>
      <c r="S21" t="s">
        <v>9</v>
      </c>
    </row>
    <row r="23" spans="1:19" x14ac:dyDescent="0.35">
      <c r="A23" t="s">
        <v>117</v>
      </c>
      <c r="B23">
        <v>25867.54</v>
      </c>
      <c r="C23">
        <v>36621.54</v>
      </c>
      <c r="D23">
        <v>36296.410000000003</v>
      </c>
      <c r="E23">
        <v>25590.49</v>
      </c>
      <c r="F23">
        <v>34220.17</v>
      </c>
      <c r="G23">
        <v>21073.72</v>
      </c>
      <c r="H23">
        <v>23291.88</v>
      </c>
      <c r="I23">
        <v>27390.47</v>
      </c>
      <c r="K23" t="s">
        <v>117</v>
      </c>
      <c r="L23">
        <v>32567.08</v>
      </c>
      <c r="M23">
        <v>28528.400000000001</v>
      </c>
      <c r="N23">
        <v>58801.68</v>
      </c>
      <c r="O23">
        <v>68461.990000000005</v>
      </c>
      <c r="P23">
        <v>52783.82</v>
      </c>
      <c r="Q23">
        <v>35308.129999999997</v>
      </c>
      <c r="R23">
        <v>31429.4</v>
      </c>
      <c r="S23">
        <v>26540.639999999999</v>
      </c>
    </row>
    <row r="24" spans="1:19" x14ac:dyDescent="0.35">
      <c r="A24" t="s">
        <v>117</v>
      </c>
      <c r="B24">
        <v>25472</v>
      </c>
      <c r="C24">
        <v>31438.880000000001</v>
      </c>
      <c r="D24">
        <v>31722.34</v>
      </c>
      <c r="E24">
        <v>35860.370000000003</v>
      </c>
      <c r="F24">
        <v>34479.040000000001</v>
      </c>
      <c r="G24">
        <v>26367.46</v>
      </c>
      <c r="H24">
        <v>21391.14</v>
      </c>
      <c r="I24">
        <v>26528.39</v>
      </c>
      <c r="K24" t="s">
        <v>117</v>
      </c>
      <c r="L24">
        <v>34718.879999999997</v>
      </c>
      <c r="M24">
        <v>34140</v>
      </c>
      <c r="N24">
        <v>42155.73</v>
      </c>
      <c r="O24">
        <v>55692.09</v>
      </c>
      <c r="P24">
        <v>50851.27</v>
      </c>
      <c r="Q24">
        <v>34166.79</v>
      </c>
      <c r="R24">
        <v>34120.699999999997</v>
      </c>
      <c r="S24">
        <v>25958.95</v>
      </c>
    </row>
    <row r="29" spans="1:19" x14ac:dyDescent="0.35">
      <c r="A29" t="s">
        <v>10</v>
      </c>
      <c r="B29">
        <f>AVERAGE(B23:B26)</f>
        <v>25669.77</v>
      </c>
      <c r="C29">
        <f t="shared" ref="C29:I29" si="2">AVERAGE(C23:C26)</f>
        <v>34030.21</v>
      </c>
      <c r="D29">
        <f t="shared" si="2"/>
        <v>34009.375</v>
      </c>
      <c r="E29">
        <f t="shared" si="2"/>
        <v>30725.43</v>
      </c>
      <c r="F29">
        <f t="shared" si="2"/>
        <v>34349.604999999996</v>
      </c>
      <c r="G29">
        <f t="shared" si="2"/>
        <v>23720.59</v>
      </c>
      <c r="H29">
        <f t="shared" si="2"/>
        <v>22341.510000000002</v>
      </c>
      <c r="I29">
        <f t="shared" si="2"/>
        <v>26959.43</v>
      </c>
      <c r="K29" t="s">
        <v>10</v>
      </c>
      <c r="L29">
        <f>AVERAGE(L23:L27)</f>
        <v>33642.979999999996</v>
      </c>
      <c r="M29">
        <f t="shared" ref="M29:S29" si="3">AVERAGE(M23:M27)</f>
        <v>31334.2</v>
      </c>
      <c r="N29">
        <f t="shared" si="3"/>
        <v>50478.705000000002</v>
      </c>
      <c r="O29">
        <f t="shared" si="3"/>
        <v>62077.04</v>
      </c>
      <c r="P29">
        <f t="shared" si="3"/>
        <v>51817.544999999998</v>
      </c>
      <c r="Q29">
        <f t="shared" si="3"/>
        <v>34737.46</v>
      </c>
      <c r="R29">
        <f t="shared" si="3"/>
        <v>32775.050000000003</v>
      </c>
      <c r="S29">
        <f t="shared" si="3"/>
        <v>26249.794999999998</v>
      </c>
    </row>
    <row r="30" spans="1:19" x14ac:dyDescent="0.35">
      <c r="A30" t="s">
        <v>11</v>
      </c>
      <c r="B30">
        <f>_xlfn.STDEV.P(B23:B26)</f>
        <v>197.77000000000044</v>
      </c>
      <c r="C30">
        <f t="shared" ref="C30:I30" si="4">_xlfn.STDEV.P(C23:C26)</f>
        <v>2591.33</v>
      </c>
      <c r="D30">
        <f t="shared" si="4"/>
        <v>2287.0350000000017</v>
      </c>
      <c r="E30">
        <f t="shared" si="4"/>
        <v>5134.9400000000069</v>
      </c>
      <c r="F30">
        <f t="shared" si="4"/>
        <v>129.43500000000131</v>
      </c>
      <c r="G30">
        <f t="shared" si="4"/>
        <v>2646.8700000000063</v>
      </c>
      <c r="H30">
        <f t="shared" si="4"/>
        <v>950.3700000000008</v>
      </c>
      <c r="I30">
        <f t="shared" si="4"/>
        <v>431.04000000000087</v>
      </c>
      <c r="K30" t="s">
        <v>11</v>
      </c>
      <c r="L30">
        <f>_xlfn.STDEV.P(L23:L27)</f>
        <v>1075.8999999999978</v>
      </c>
      <c r="M30">
        <f t="shared" ref="M30:S30" si="5">_xlfn.STDEV.P(M23:M27)</f>
        <v>2805.7999999999993</v>
      </c>
      <c r="N30">
        <f t="shared" si="5"/>
        <v>8322.9750000000022</v>
      </c>
      <c r="O30">
        <f t="shared" si="5"/>
        <v>6384.9499999999671</v>
      </c>
      <c r="P30">
        <f t="shared" si="5"/>
        <v>966.27500000000146</v>
      </c>
      <c r="Q30">
        <f t="shared" si="5"/>
        <v>570.66999999999825</v>
      </c>
      <c r="R30">
        <f t="shared" si="5"/>
        <v>1345.6499999999978</v>
      </c>
      <c r="S30">
        <f t="shared" si="5"/>
        <v>290.84499999999935</v>
      </c>
    </row>
    <row r="33" spans="1:18" x14ac:dyDescent="0.35">
      <c r="B33" t="s">
        <v>14</v>
      </c>
      <c r="D33" t="s">
        <v>35</v>
      </c>
    </row>
    <row r="35" spans="1:18" x14ac:dyDescent="0.35">
      <c r="A35" t="s">
        <v>114</v>
      </c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</row>
    <row r="37" spans="1:18" x14ac:dyDescent="0.35">
      <c r="A37" t="s">
        <v>117</v>
      </c>
      <c r="B37">
        <v>85669.9</v>
      </c>
      <c r="C37">
        <v>51404.36</v>
      </c>
      <c r="D37">
        <v>74350.58</v>
      </c>
      <c r="E37">
        <v>106190.42</v>
      </c>
      <c r="F37">
        <v>139128.45000000001</v>
      </c>
      <c r="G37">
        <v>58284.33</v>
      </c>
      <c r="H37">
        <v>50790.38</v>
      </c>
      <c r="I37">
        <v>35426.61</v>
      </c>
    </row>
    <row r="38" spans="1:18" x14ac:dyDescent="0.35">
      <c r="A38" t="s">
        <v>117</v>
      </c>
      <c r="B38">
        <v>86619.77</v>
      </c>
      <c r="C38">
        <v>65494.59</v>
      </c>
      <c r="D38">
        <v>86759.09</v>
      </c>
      <c r="E38">
        <v>90074.04</v>
      </c>
      <c r="F38">
        <v>106412.85</v>
      </c>
      <c r="G38">
        <v>46412.84</v>
      </c>
      <c r="H38">
        <v>52189.81</v>
      </c>
      <c r="I38">
        <v>44766.35</v>
      </c>
    </row>
    <row r="43" spans="1:18" x14ac:dyDescent="0.35">
      <c r="A43" t="s">
        <v>10</v>
      </c>
      <c r="B43">
        <f>AVERAGE(B37:B41)</f>
        <v>86144.834999999992</v>
      </c>
      <c r="C43">
        <f t="shared" ref="C43:I43" si="6">AVERAGE(C37:C41)</f>
        <v>58449.474999999999</v>
      </c>
      <c r="D43">
        <f t="shared" si="6"/>
        <v>80554.834999999992</v>
      </c>
      <c r="E43">
        <f t="shared" si="6"/>
        <v>98132.23</v>
      </c>
      <c r="F43">
        <f t="shared" si="6"/>
        <v>122770.65000000001</v>
      </c>
      <c r="G43">
        <f t="shared" si="6"/>
        <v>52348.584999999999</v>
      </c>
      <c r="H43">
        <f t="shared" si="6"/>
        <v>51490.095000000001</v>
      </c>
      <c r="I43">
        <f t="shared" si="6"/>
        <v>40096.479999999996</v>
      </c>
    </row>
    <row r="44" spans="1:18" x14ac:dyDescent="0.35">
      <c r="A44" t="s">
        <v>11</v>
      </c>
      <c r="B44">
        <f>_xlfn.STDEV.P(B37:B41)</f>
        <v>474.93500000000495</v>
      </c>
      <c r="C44">
        <f t="shared" ref="C44:I44" si="7">_xlfn.STDEV.P(C37:C41)</f>
        <v>7045.1149999999989</v>
      </c>
      <c r="D44">
        <f t="shared" si="7"/>
        <v>6204.2549999999974</v>
      </c>
      <c r="E44">
        <f t="shared" si="7"/>
        <v>8058.1900000000023</v>
      </c>
      <c r="F44">
        <f t="shared" si="7"/>
        <v>16357.800000000005</v>
      </c>
      <c r="G44">
        <f t="shared" si="7"/>
        <v>5935.7449999999762</v>
      </c>
      <c r="H44">
        <f t="shared" si="7"/>
        <v>699.71500000000015</v>
      </c>
      <c r="I44">
        <f t="shared" si="7"/>
        <v>4669.8700000000272</v>
      </c>
    </row>
    <row r="48" spans="1:18" x14ac:dyDescent="0.35">
      <c r="B48" t="s">
        <v>15</v>
      </c>
      <c r="C48" t="s">
        <v>16</v>
      </c>
      <c r="D48" t="s">
        <v>17</v>
      </c>
      <c r="E48" t="s">
        <v>18</v>
      </c>
      <c r="F48" t="s">
        <v>19</v>
      </c>
      <c r="G48" t="s">
        <v>20</v>
      </c>
      <c r="H48" t="s">
        <v>21</v>
      </c>
      <c r="I48" t="s">
        <v>22</v>
      </c>
      <c r="J48" t="s">
        <v>23</v>
      </c>
      <c r="K48" t="s">
        <v>24</v>
      </c>
      <c r="L48" t="s">
        <v>25</v>
      </c>
      <c r="M48" t="s">
        <v>26</v>
      </c>
      <c r="N48" t="s">
        <v>27</v>
      </c>
      <c r="O48" t="s">
        <v>28</v>
      </c>
      <c r="P48" t="s">
        <v>29</v>
      </c>
      <c r="Q48" t="s">
        <v>30</v>
      </c>
      <c r="R48" t="s">
        <v>31</v>
      </c>
    </row>
    <row r="49" spans="2:18" x14ac:dyDescent="0.35">
      <c r="B49">
        <v>0</v>
      </c>
      <c r="C49">
        <f>B15</f>
        <v>18573.715</v>
      </c>
      <c r="D49">
        <f>B16</f>
        <v>974.25500000000102</v>
      </c>
      <c r="E49">
        <f>C15</f>
        <v>21169.154999999999</v>
      </c>
      <c r="F49">
        <f>C16</f>
        <v>562.41499999999905</v>
      </c>
      <c r="G49">
        <f>D15</f>
        <v>17726.41</v>
      </c>
      <c r="H49">
        <f>D16</f>
        <v>2239.6500000000137</v>
      </c>
      <c r="I49">
        <f>E15</f>
        <v>20962.43</v>
      </c>
      <c r="J49">
        <f>E16</f>
        <v>263.22000000000116</v>
      </c>
      <c r="K49">
        <f>F15</f>
        <v>19063.805</v>
      </c>
      <c r="L49">
        <f>F16</f>
        <v>496.73500000000058</v>
      </c>
      <c r="M49">
        <f>G15</f>
        <v>16668.14</v>
      </c>
      <c r="N49">
        <f>G16</f>
        <v>1209.4499999999998</v>
      </c>
      <c r="O49">
        <f>H15</f>
        <v>19717.415000000001</v>
      </c>
      <c r="P49">
        <f>H16</f>
        <v>1533.5450000000001</v>
      </c>
      <c r="Q49">
        <f>I15</f>
        <v>18181.61</v>
      </c>
      <c r="R49">
        <f>I16</f>
        <v>1342.1499999999996</v>
      </c>
    </row>
    <row r="50" spans="2:18" x14ac:dyDescent="0.35">
      <c r="B50">
        <v>10</v>
      </c>
      <c r="C50">
        <f>B29</f>
        <v>25669.77</v>
      </c>
      <c r="D50">
        <f>B30</f>
        <v>197.77000000000044</v>
      </c>
      <c r="E50">
        <f>C29</f>
        <v>34030.21</v>
      </c>
      <c r="F50">
        <f>C30</f>
        <v>2591.33</v>
      </c>
      <c r="G50">
        <f>D29</f>
        <v>34009.375</v>
      </c>
      <c r="H50">
        <f>D30</f>
        <v>2287.0350000000017</v>
      </c>
      <c r="I50">
        <f>E29</f>
        <v>30725.43</v>
      </c>
      <c r="J50">
        <f>E30</f>
        <v>5134.9400000000069</v>
      </c>
      <c r="K50">
        <f>F29</f>
        <v>34349.604999999996</v>
      </c>
      <c r="L50">
        <f>F30</f>
        <v>129.43500000000131</v>
      </c>
      <c r="M50">
        <f>G29</f>
        <v>23720.59</v>
      </c>
      <c r="N50">
        <f>G30</f>
        <v>2646.8700000000063</v>
      </c>
      <c r="O50">
        <f>H29</f>
        <v>22341.510000000002</v>
      </c>
      <c r="P50">
        <f>H30</f>
        <v>950.3700000000008</v>
      </c>
      <c r="Q50">
        <f>I29</f>
        <v>26959.43</v>
      </c>
      <c r="R50">
        <f>I30</f>
        <v>431.04000000000087</v>
      </c>
    </row>
    <row r="51" spans="2:18" x14ac:dyDescent="0.35">
      <c r="B51">
        <v>30</v>
      </c>
      <c r="C51">
        <f>L29</f>
        <v>33642.979999999996</v>
      </c>
      <c r="D51">
        <f>L30</f>
        <v>1075.8999999999978</v>
      </c>
      <c r="E51">
        <f>M29</f>
        <v>31334.2</v>
      </c>
      <c r="F51">
        <f>M30</f>
        <v>2805.7999999999993</v>
      </c>
      <c r="G51">
        <f>N29</f>
        <v>50478.705000000002</v>
      </c>
      <c r="H51">
        <f>N30</f>
        <v>8322.9750000000022</v>
      </c>
      <c r="I51">
        <f>O29</f>
        <v>62077.04</v>
      </c>
      <c r="J51">
        <f>O30</f>
        <v>6384.9499999999671</v>
      </c>
      <c r="K51">
        <f>P29</f>
        <v>51817.544999999998</v>
      </c>
      <c r="L51">
        <f>P30</f>
        <v>966.27500000000146</v>
      </c>
      <c r="M51">
        <f>Q29</f>
        <v>34737.46</v>
      </c>
      <c r="N51">
        <f>Q30</f>
        <v>570.66999999999825</v>
      </c>
      <c r="O51">
        <f>R29</f>
        <v>32775.050000000003</v>
      </c>
      <c r="P51">
        <f>R30</f>
        <v>1345.6499999999978</v>
      </c>
      <c r="Q51">
        <f>S29</f>
        <v>26249.794999999998</v>
      </c>
      <c r="R51">
        <f>S30</f>
        <v>290.84499999999935</v>
      </c>
    </row>
    <row r="52" spans="2:18" x14ac:dyDescent="0.35">
      <c r="B52">
        <v>100</v>
      </c>
      <c r="C52">
        <f>B43</f>
        <v>86144.834999999992</v>
      </c>
      <c r="D52">
        <f>B44</f>
        <v>474.93500000000495</v>
      </c>
      <c r="E52">
        <f>C43</f>
        <v>58449.474999999999</v>
      </c>
      <c r="F52">
        <f>C44</f>
        <v>7045.1149999999989</v>
      </c>
      <c r="G52">
        <f>D43</f>
        <v>80554.834999999992</v>
      </c>
      <c r="H52">
        <f>D44</f>
        <v>6204.2549999999974</v>
      </c>
      <c r="I52">
        <f>E43</f>
        <v>98132.23</v>
      </c>
      <c r="J52">
        <f>E44</f>
        <v>8058.1900000000023</v>
      </c>
      <c r="K52">
        <f>F43</f>
        <v>122770.65000000001</v>
      </c>
      <c r="L52">
        <f>F44</f>
        <v>16357.800000000005</v>
      </c>
      <c r="M52">
        <f>G43</f>
        <v>52348.584999999999</v>
      </c>
      <c r="N52">
        <f>G44</f>
        <v>5935.7449999999762</v>
      </c>
      <c r="O52">
        <f>H43</f>
        <v>51490.095000000001</v>
      </c>
      <c r="P52">
        <f>H44</f>
        <v>699.71500000000015</v>
      </c>
      <c r="Q52">
        <f>I43</f>
        <v>40096.479999999996</v>
      </c>
      <c r="R52">
        <f>I44</f>
        <v>4669.8700000000272</v>
      </c>
    </row>
    <row r="56" spans="2:18" x14ac:dyDescent="0.35">
      <c r="C56" t="s">
        <v>36</v>
      </c>
    </row>
    <row r="58" spans="2:18" x14ac:dyDescent="0.35">
      <c r="B58" t="s">
        <v>15</v>
      </c>
      <c r="C58" t="s">
        <v>16</v>
      </c>
      <c r="D58" t="s">
        <v>17</v>
      </c>
      <c r="E58" t="s">
        <v>18</v>
      </c>
      <c r="F58" t="s">
        <v>19</v>
      </c>
      <c r="G58" t="s">
        <v>20</v>
      </c>
      <c r="H58" t="s">
        <v>21</v>
      </c>
      <c r="I58" t="s">
        <v>22</v>
      </c>
      <c r="J58" t="s">
        <v>23</v>
      </c>
      <c r="K58" t="s">
        <v>24</v>
      </c>
      <c r="L58" t="s">
        <v>25</v>
      </c>
      <c r="M58" t="s">
        <v>26</v>
      </c>
      <c r="N58" t="s">
        <v>27</v>
      </c>
      <c r="O58" t="s">
        <v>28</v>
      </c>
      <c r="P58" t="s">
        <v>29</v>
      </c>
      <c r="Q58" t="s">
        <v>30</v>
      </c>
      <c r="R58" t="s">
        <v>31</v>
      </c>
    </row>
    <row r="59" spans="2:18" x14ac:dyDescent="0.35">
      <c r="B59">
        <v>0</v>
      </c>
      <c r="C59">
        <f>C49/$K$15</f>
        <v>0.97716099703096126</v>
      </c>
      <c r="D59">
        <f t="shared" ref="D59:R59" si="8">D49/$K$15</f>
        <v>5.1255442821341889E-2</v>
      </c>
      <c r="E59">
        <f t="shared" si="8"/>
        <v>1.1137067951189601</v>
      </c>
      <c r="F59">
        <f t="shared" si="8"/>
        <v>2.958858807433877E-2</v>
      </c>
      <c r="G59">
        <f t="shared" si="8"/>
        <v>0.93258437902054603</v>
      </c>
      <c r="H59">
        <f t="shared" si="8"/>
        <v>0.11782772735558857</v>
      </c>
      <c r="I59">
        <f t="shared" si="8"/>
        <v>1.1028310167886033</v>
      </c>
      <c r="J59">
        <f t="shared" si="8"/>
        <v>1.3847973743459009E-2</v>
      </c>
      <c r="K59">
        <f t="shared" si="8"/>
        <v>1.0029445752238486</v>
      </c>
      <c r="L59">
        <f t="shared" si="8"/>
        <v>2.613317087401067E-2</v>
      </c>
      <c r="M59">
        <f>M49/$K$15</f>
        <v>0.87690891677037386</v>
      </c>
      <c r="N59">
        <f t="shared" si="8"/>
        <v>6.3629024557504826E-2</v>
      </c>
      <c r="O59">
        <f t="shared" si="8"/>
        <v>1.0373309216962374</v>
      </c>
      <c r="P59">
        <f t="shared" si="8"/>
        <v>8.0679625007266748E-2</v>
      </c>
      <c r="Q59">
        <f t="shared" si="8"/>
        <v>0.95653239835046977</v>
      </c>
      <c r="R59">
        <f t="shared" si="8"/>
        <v>7.0610356203113067E-2</v>
      </c>
    </row>
    <row r="60" spans="2:18" x14ac:dyDescent="0.35">
      <c r="B60">
        <v>10</v>
      </c>
      <c r="C60">
        <f t="shared" ref="C60:R62" si="9">C50/$K$15</f>
        <v>1.3504836295138296</v>
      </c>
      <c r="D60">
        <f t="shared" si="9"/>
        <v>1.0404656816518055E-2</v>
      </c>
      <c r="E60">
        <f t="shared" si="9"/>
        <v>1.7903254105478084</v>
      </c>
      <c r="F60">
        <f t="shared" si="9"/>
        <v>0.13632957146355701</v>
      </c>
      <c r="G60">
        <f t="shared" si="9"/>
        <v>1.7892292836085752</v>
      </c>
      <c r="H60">
        <f t="shared" si="9"/>
        <v>0.12032064672278572</v>
      </c>
      <c r="I60">
        <f t="shared" si="9"/>
        <v>1.6164613171358022</v>
      </c>
      <c r="J60">
        <f t="shared" si="9"/>
        <v>0.27014859924867862</v>
      </c>
      <c r="K60">
        <f t="shared" si="9"/>
        <v>1.8071287445413955</v>
      </c>
      <c r="L60">
        <f t="shared" si="9"/>
        <v>6.8095603733934621E-3</v>
      </c>
      <c r="M60">
        <f t="shared" si="9"/>
        <v>1.2479374952486699</v>
      </c>
      <c r="N60">
        <f t="shared" si="9"/>
        <v>0.13925152443716007</v>
      </c>
      <c r="O60">
        <f t="shared" si="9"/>
        <v>1.1753842560186367</v>
      </c>
      <c r="P60">
        <f t="shared" si="9"/>
        <v>4.9998855735016681E-2</v>
      </c>
      <c r="Q60">
        <f t="shared" si="9"/>
        <v>1.418332492890432</v>
      </c>
      <c r="R60">
        <f t="shared" si="9"/>
        <v>2.267696452541812E-2</v>
      </c>
    </row>
    <row r="61" spans="2:18" x14ac:dyDescent="0.35">
      <c r="B61">
        <v>30</v>
      </c>
      <c r="C61">
        <f t="shared" si="9"/>
        <v>1.7699532850532425</v>
      </c>
      <c r="D61">
        <f t="shared" si="9"/>
        <v>5.66029745102479E-2</v>
      </c>
      <c r="E61">
        <f t="shared" si="9"/>
        <v>1.6484886363965177</v>
      </c>
      <c r="F61">
        <f t="shared" si="9"/>
        <v>0.14761281334775894</v>
      </c>
      <c r="G61">
        <f t="shared" si="9"/>
        <v>2.6556788292827669</v>
      </c>
      <c r="H61">
        <f t="shared" si="9"/>
        <v>0.43787075171896234</v>
      </c>
      <c r="I61">
        <f t="shared" si="9"/>
        <v>3.2658658916178513</v>
      </c>
      <c r="J61">
        <f t="shared" si="9"/>
        <v>0.33591148071308319</v>
      </c>
      <c r="K61">
        <f t="shared" si="9"/>
        <v>2.726115046768872</v>
      </c>
      <c r="L61">
        <f t="shared" si="9"/>
        <v>5.0835615944688148E-2</v>
      </c>
      <c r="M61">
        <f t="shared" si="9"/>
        <v>1.8275337512136443</v>
      </c>
      <c r="N61">
        <f t="shared" si="9"/>
        <v>3.0022882669172912E-2</v>
      </c>
      <c r="O61">
        <f t="shared" si="9"/>
        <v>1.7242915881792957</v>
      </c>
      <c r="P61">
        <f t="shared" si="9"/>
        <v>7.0794490798136558E-2</v>
      </c>
      <c r="Q61">
        <f t="shared" si="9"/>
        <v>1.3809986776505583</v>
      </c>
      <c r="R61">
        <f t="shared" si="9"/>
        <v>1.5301321797037871E-2</v>
      </c>
    </row>
    <row r="62" spans="2:18" x14ac:dyDescent="0.35">
      <c r="B62">
        <v>100</v>
      </c>
      <c r="C62">
        <f t="shared" si="9"/>
        <v>4.5320698017422814</v>
      </c>
      <c r="D62">
        <f t="shared" si="9"/>
        <v>2.498627539643547E-2</v>
      </c>
      <c r="E62">
        <f t="shared" si="9"/>
        <v>3.0750201167045064</v>
      </c>
      <c r="F62">
        <f t="shared" si="9"/>
        <v>0.37064268497701075</v>
      </c>
      <c r="G62">
        <f t="shared" si="9"/>
        <v>4.2379805485474806</v>
      </c>
      <c r="H62">
        <f t="shared" si="9"/>
        <v>0.32640513767086032</v>
      </c>
      <c r="I62">
        <f t="shared" si="9"/>
        <v>5.1627252656601872</v>
      </c>
      <c r="J62">
        <f t="shared" si="9"/>
        <v>0.42394044350658572</v>
      </c>
      <c r="K62">
        <f t="shared" si="9"/>
        <v>6.4589496910089981</v>
      </c>
      <c r="L62">
        <f t="shared" si="9"/>
        <v>0.86058196527905495</v>
      </c>
      <c r="M62">
        <f t="shared" si="9"/>
        <v>2.7540529997235352</v>
      </c>
      <c r="N62">
        <f t="shared" si="9"/>
        <v>0.3122788576394932</v>
      </c>
      <c r="O62">
        <f t="shared" si="9"/>
        <v>2.7088879401573092</v>
      </c>
      <c r="P62">
        <f t="shared" si="9"/>
        <v>3.681192518769235E-2</v>
      </c>
      <c r="Q62">
        <f t="shared" si="9"/>
        <v>2.1094711733345748</v>
      </c>
      <c r="R62">
        <f t="shared" si="9"/>
        <v>0.24568132036078952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22" workbookViewId="0">
      <selection activeCell="P36" sqref="P36"/>
    </sheetView>
  </sheetViews>
  <sheetFormatPr defaultRowHeight="14.5" x14ac:dyDescent="0.35"/>
  <sheetData>
    <row r="1" spans="1:20" x14ac:dyDescent="0.35">
      <c r="H1" t="s">
        <v>37</v>
      </c>
    </row>
    <row r="5" spans="1:20" x14ac:dyDescent="0.35">
      <c r="B5" t="s">
        <v>0</v>
      </c>
      <c r="D5" t="s">
        <v>38</v>
      </c>
      <c r="L5" t="s">
        <v>1</v>
      </c>
      <c r="N5" t="s">
        <v>38</v>
      </c>
    </row>
    <row r="7" spans="1:20" x14ac:dyDescent="0.35">
      <c r="A7" t="s">
        <v>114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K7" t="s">
        <v>114</v>
      </c>
      <c r="L7" t="s">
        <v>2</v>
      </c>
      <c r="M7" t="s">
        <v>3</v>
      </c>
      <c r="N7" t="s">
        <v>4</v>
      </c>
      <c r="O7" t="s">
        <v>5</v>
      </c>
      <c r="P7" t="s">
        <v>6</v>
      </c>
      <c r="Q7" t="s">
        <v>7</v>
      </c>
      <c r="R7" t="s">
        <v>8</v>
      </c>
      <c r="S7" t="s">
        <v>9</v>
      </c>
    </row>
    <row r="9" spans="1:20" x14ac:dyDescent="0.35">
      <c r="B9">
        <f>'[2]Normalized to protein'!A10/'[2]Normalized to protein'!A$16</f>
        <v>0.35491933264324016</v>
      </c>
      <c r="C9">
        <f>'[2]Normalized to protein'!B10/'[2]Normalized to protein'!B$16</f>
        <v>1.0324928646767242</v>
      </c>
      <c r="D9">
        <f>'[2]Normalized to protein'!C10/'[2]Normalized to protein'!C$16</f>
        <v>-0.46319240877006235</v>
      </c>
      <c r="E9">
        <f>'[2]Normalized to protein'!D10/'[2]Normalized to protein'!D$16</f>
        <v>1.3140880434423834</v>
      </c>
      <c r="F9">
        <f>'[2]Normalized to protein'!E10/'[2]Normalized to protein'!E$16</f>
        <v>-1.7952528249749122</v>
      </c>
      <c r="G9">
        <f>'[2]Normalized to protein'!F10/'[2]Normalized to protein'!F$16</f>
        <v>1.0230874459350914</v>
      </c>
      <c r="H9">
        <f>'[2]Normalized to protein'!G10/'[2]Normalized to protein'!G$16</f>
        <v>0.15102456555597818</v>
      </c>
      <c r="I9">
        <f>'[2]Normalized to protein'!H10/'[2]Normalized to protein'!H$16</f>
        <v>1.2664353013611562</v>
      </c>
      <c r="L9">
        <f>'[2]Normalized to protein'!K10/'[2]Normalized to protein'!$A$16</f>
        <v>1.9474976771553774</v>
      </c>
      <c r="M9">
        <f>'[2]Normalized to protein'!L10/'[2]Normalized to protein'!$B$16</f>
        <v>0.75116733991371731</v>
      </c>
      <c r="N9">
        <f>'[2]Normalized to protein'!M10/'[2]Normalized to protein'!$C$16</f>
        <v>1.3066584742631311</v>
      </c>
      <c r="O9">
        <f>'[2]Normalized to protein'!N10/'[2]Normalized to protein'!$D$16</f>
        <v>4.2681109603938072</v>
      </c>
      <c r="P9">
        <f>'[2]Normalized to protein'!O10/'[2]Normalized to protein'!$E$16</f>
        <v>3.9761760131844217</v>
      </c>
      <c r="Q9">
        <f>'[2]Normalized to protein'!P10/'[2]Normalized to protein'!$F$16</f>
        <v>1.1821377323499924</v>
      </c>
      <c r="R9">
        <f>'[2]Normalized to protein'!Q10/'[2]Normalized to protein'!$G$16</f>
        <v>2.8687179362410959</v>
      </c>
      <c r="S9">
        <f>'[2]Normalized to protein'!R10/'[2]Normalized to protein'!$H$16</f>
        <v>3.6242454222028058</v>
      </c>
    </row>
    <row r="10" spans="1:20" x14ac:dyDescent="0.35">
      <c r="B10">
        <f>'[2]Normalized to protein'!A11/'[2]Normalized to protein'!A$16</f>
        <v>1.2836988058445993</v>
      </c>
      <c r="C10">
        <f>'[2]Normalized to protein'!B11/'[2]Normalized to protein'!B$16</f>
        <v>0.42964785586072796</v>
      </c>
      <c r="D10">
        <f>'[2]Normalized to protein'!C11/'[2]Normalized to protein'!C$16</f>
        <v>0.32658256424127768</v>
      </c>
      <c r="E10">
        <f>'[2]Normalized to protein'!D11/'[2]Normalized to protein'!D$16</f>
        <v>0.3694355810662529</v>
      </c>
      <c r="F10">
        <f>'[2]Normalized to protein'!E11/'[2]Normalized to protein'!E$16</f>
        <v>3.1404028002430171</v>
      </c>
      <c r="G10">
        <f>'[2]Normalized to protein'!F11/'[2]Normalized to protein'!F$16</f>
        <v>0.5369142126250861</v>
      </c>
      <c r="H10">
        <f>'[2]Normalized to protein'!G11/'[2]Normalized to protein'!G$16</f>
        <v>-0.3517707443841992</v>
      </c>
      <c r="I10">
        <f>'[2]Normalized to protein'!H11/'[2]Normalized to protein'!H$16</f>
        <v>-0.90548522915672902</v>
      </c>
      <c r="L10">
        <f>'[2]Normalized to protein'!K11/'[2]Normalized to protein'!$A$16</f>
        <v>0.96178617681974177</v>
      </c>
      <c r="M10">
        <f>'[2]Normalized to protein'!L11/'[2]Normalized to protein'!$B$16</f>
        <v>1.4383131342668076</v>
      </c>
      <c r="N10">
        <f>'[2]Normalized to protein'!M11/'[2]Normalized to protein'!$C$16</f>
        <v>0.42054971645535089</v>
      </c>
      <c r="O10">
        <f>'[2]Normalized to protein'!N11/'[2]Normalized to protein'!$D$16</f>
        <v>4.7789104327835208</v>
      </c>
      <c r="P10">
        <f>'[2]Normalized to protein'!O11/'[2]Normalized to protein'!$E$16</f>
        <v>3.8258062876782248</v>
      </c>
      <c r="Q10">
        <f>'[2]Normalized to protein'!P11/'[2]Normalized to protein'!$F$16</f>
        <v>0.42915227677521062</v>
      </c>
      <c r="R10">
        <f>'[2]Normalized to protein'!Q11/'[2]Normalized to protein'!$G$16</f>
        <v>2.369254667647398</v>
      </c>
      <c r="S10">
        <f>'[2]Normalized to protein'!R11/'[2]Normalized to protein'!$H$16</f>
        <v>1.926543874870104</v>
      </c>
    </row>
    <row r="11" spans="1:20" x14ac:dyDescent="0.35">
      <c r="B11">
        <f>'[2]Normalized to protein'!A12/'[2]Normalized to protein'!A$16</f>
        <v>1.1723281089994591</v>
      </c>
      <c r="C11">
        <f>'[2]Normalized to protein'!B12/'[2]Normalized to protein'!B$16</f>
        <v>1.2237140752252142</v>
      </c>
      <c r="D11">
        <f>'[2]Normalized to protein'!C12/'[2]Normalized to protein'!C$16</f>
        <v>1.5120848971746346</v>
      </c>
      <c r="E11">
        <f>'[2]Normalized to protein'!D12/'[2]Normalized to protein'!D$16</f>
        <v>1.6935833964814304</v>
      </c>
      <c r="F11">
        <f>'[2]Normalized to protein'!E12/'[2]Normalized to protein'!E$16</f>
        <v>2.0590804738058428</v>
      </c>
      <c r="G11">
        <f>'[2]Normalized to protein'!F12/'[2]Normalized to protein'!F$16</f>
        <v>1.4184481777605402</v>
      </c>
      <c r="H11">
        <f>'[2]Normalized to protein'!G12/'[2]Normalized to protein'!G$16</f>
        <v>2.5823809320710964</v>
      </c>
      <c r="I11">
        <f>'[2]Normalized to protein'!H12/'[2]Normalized to protein'!H$16</f>
        <v>2.2069817222979391</v>
      </c>
      <c r="L11">
        <f>'[2]Normalized to protein'!K12/'[2]Normalized to protein'!$A$16</f>
        <v>1.7761850733267528</v>
      </c>
      <c r="M11">
        <f>'[2]Normalized to protein'!L12/'[2]Normalized to protein'!$B$16</f>
        <v>1.6923751567824219</v>
      </c>
      <c r="N11">
        <f>'[2]Normalized to protein'!M12/'[2]Normalized to protein'!$C$16</f>
        <v>2.9132482598059259</v>
      </c>
      <c r="O11">
        <f>'[2]Normalized to protein'!N12/'[2]Normalized to protein'!$D$16</f>
        <v>3.9976400465481401</v>
      </c>
      <c r="P11">
        <f>'[2]Normalized to protein'!O12/'[2]Normalized to protein'!$E$16</f>
        <v>9.3358632520114195</v>
      </c>
      <c r="Q11">
        <f>'[2]Normalized to protein'!P12/'[2]Normalized to protein'!$F$16</f>
        <v>1.3999670113125917</v>
      </c>
      <c r="R11">
        <f>'[2]Normalized to protein'!Q12/'[2]Normalized to protein'!$G$16</f>
        <v>4.7362559185277195</v>
      </c>
      <c r="S11">
        <f>'[2]Normalized to protein'!R12/'[2]Normalized to protein'!$H$16</f>
        <v>3.7268743706637077</v>
      </c>
    </row>
    <row r="12" spans="1:20" x14ac:dyDescent="0.35">
      <c r="B12">
        <f>'[2]Normalized to protein'!A13/'[2]Normalized to protein'!A$16</f>
        <v>1.1890537525127016</v>
      </c>
      <c r="C12">
        <f>'[2]Normalized to protein'!B13/'[2]Normalized to protein'!B$16</f>
        <v>1.3141452042373334</v>
      </c>
      <c r="D12">
        <f>'[2]Normalized to protein'!C13/'[2]Normalized to protein'!C$16</f>
        <v>2.6245249473541499</v>
      </c>
      <c r="E12">
        <f>'[2]Normalized to protein'!D13/'[2]Normalized to protein'!D$16</f>
        <v>0.62289297900993312</v>
      </c>
      <c r="F12">
        <f>'[2]Normalized to protein'!E13/'[2]Normalized to protein'!E$16</f>
        <v>0.59576955092605255</v>
      </c>
      <c r="G12">
        <f>'[2]Normalized to protein'!F13/'[2]Normalized to protein'!F$16</f>
        <v>1.0215501636792819</v>
      </c>
      <c r="H12">
        <f>'[2]Normalized to protein'!G13/'[2]Normalized to protein'!G$16</f>
        <v>1.6183652467571246</v>
      </c>
      <c r="I12">
        <f>'[2]Normalized to protein'!H13/'[2]Normalized to protein'!H$16</f>
        <v>1.4320682054976337</v>
      </c>
      <c r="L12">
        <f>'[2]Normalized to protein'!K13/'[2]Normalized to protein'!$A$16</f>
        <v>1.377094659539762</v>
      </c>
      <c r="M12">
        <f>'[2]Normalized to protein'!L13/'[2]Normalized to protein'!$B$16</f>
        <v>2.0044314115346666</v>
      </c>
      <c r="N12">
        <f>'[2]Normalized to protein'!M13/'[2]Normalized to protein'!$C$16</f>
        <v>3.0248128841102599</v>
      </c>
      <c r="O12">
        <f>'[2]Normalized to protein'!N13/'[2]Normalized to protein'!$D$16</f>
        <v>4.5201192434900008</v>
      </c>
      <c r="P12">
        <f>'[2]Normalized to protein'!O13/'[2]Normalized to protein'!$E$16</f>
        <v>8.6047851772577548</v>
      </c>
      <c r="Q12">
        <f>'[2]Normalized to protein'!P13/'[2]Normalized to protein'!$F$16</f>
        <v>1.7418962164209468</v>
      </c>
      <c r="R12">
        <f>'[2]Normalized to protein'!Q13/'[2]Normalized to protein'!$G$16</f>
        <v>6.3179244456822463</v>
      </c>
      <c r="S12">
        <f>'[2]Normalized to protein'!R13/'[2]Normalized to protein'!$H$16</f>
        <v>3.307101524385625</v>
      </c>
    </row>
    <row r="15" spans="1:20" x14ac:dyDescent="0.35">
      <c r="A15" t="s">
        <v>10</v>
      </c>
      <c r="B15">
        <f>AVERAGE(B9:B12)</f>
        <v>1</v>
      </c>
      <c r="C15">
        <f t="shared" ref="C15:I15" si="0">AVERAGE(C9:C12)</f>
        <v>1</v>
      </c>
      <c r="D15">
        <f t="shared" si="0"/>
        <v>1</v>
      </c>
      <c r="E15">
        <f t="shared" si="0"/>
        <v>1</v>
      </c>
      <c r="F15">
        <f t="shared" si="0"/>
        <v>1</v>
      </c>
      <c r="G15">
        <f t="shared" si="0"/>
        <v>1</v>
      </c>
      <c r="H15">
        <f t="shared" si="0"/>
        <v>1</v>
      </c>
      <c r="I15">
        <f t="shared" si="0"/>
        <v>1</v>
      </c>
      <c r="L15">
        <f>AVERAGE(L9:L12)</f>
        <v>1.5156408967104085</v>
      </c>
      <c r="M15">
        <f t="shared" ref="M15:S15" si="1">AVERAGE(M9:M12)</f>
        <v>1.4715717606244034</v>
      </c>
      <c r="N15">
        <f t="shared" si="1"/>
        <v>1.9163173336586667</v>
      </c>
      <c r="O15">
        <f t="shared" si="1"/>
        <v>4.3911951708038668</v>
      </c>
      <c r="P15">
        <f t="shared" si="1"/>
        <v>6.4356576825329554</v>
      </c>
      <c r="Q15">
        <f t="shared" si="1"/>
        <v>1.1882883092146854</v>
      </c>
      <c r="R15">
        <f t="shared" si="1"/>
        <v>4.073038242024615</v>
      </c>
      <c r="S15">
        <f t="shared" si="1"/>
        <v>3.1461912980305611</v>
      </c>
      <c r="T15" t="s">
        <v>10</v>
      </c>
    </row>
    <row r="16" spans="1:20" x14ac:dyDescent="0.35">
      <c r="A16" t="s">
        <v>11</v>
      </c>
      <c r="B16">
        <f>_xlfn.STDEV.P(B9:B12)</f>
        <v>0.37485076307964116</v>
      </c>
      <c r="C16">
        <f t="shared" ref="C16:I16" si="2">_xlfn.STDEV.P(C9:C12)</f>
        <v>0.34463478908053985</v>
      </c>
      <c r="D16">
        <f t="shared" si="2"/>
        <v>1.1721492347773543</v>
      </c>
      <c r="E16">
        <f t="shared" si="2"/>
        <v>0.52903932240747431</v>
      </c>
      <c r="F16">
        <f t="shared" si="2"/>
        <v>1.849311777984834</v>
      </c>
      <c r="G16">
        <f t="shared" si="2"/>
        <v>0.31246790381340345</v>
      </c>
      <c r="H16">
        <f t="shared" si="2"/>
        <v>1.1655844484894284</v>
      </c>
      <c r="I16">
        <f t="shared" si="2"/>
        <v>1.1560005991033402</v>
      </c>
      <c r="L16">
        <f>_xlfn.STDEV.P(L9:L12)</f>
        <v>0.38089816794134618</v>
      </c>
      <c r="M16">
        <f t="shared" ref="M16:S16" si="3">_xlfn.STDEV.P(M9:M12)</f>
        <v>0.46173103992741643</v>
      </c>
      <c r="N16">
        <f t="shared" si="3"/>
        <v>1.0990494013456997</v>
      </c>
      <c r="O16">
        <f t="shared" si="3"/>
        <v>0.29024984908270823</v>
      </c>
      <c r="P16">
        <f t="shared" si="3"/>
        <v>2.5483661833953346</v>
      </c>
      <c r="Q16">
        <f t="shared" si="3"/>
        <v>0.48156384135098479</v>
      </c>
      <c r="R16">
        <f t="shared" si="3"/>
        <v>1.5678518441675755</v>
      </c>
      <c r="S16">
        <f t="shared" si="3"/>
        <v>0.7209647207471972</v>
      </c>
      <c r="T16" t="s">
        <v>11</v>
      </c>
    </row>
    <row r="19" spans="1:19" x14ac:dyDescent="0.35">
      <c r="B19" t="s">
        <v>12</v>
      </c>
      <c r="D19" t="s">
        <v>38</v>
      </c>
      <c r="L19" t="s">
        <v>13</v>
      </c>
      <c r="N19" t="s">
        <v>38</v>
      </c>
    </row>
    <row r="21" spans="1:19" x14ac:dyDescent="0.35">
      <c r="A21" t="s">
        <v>114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K21" t="s">
        <v>114</v>
      </c>
      <c r="L21" t="s">
        <v>2</v>
      </c>
      <c r="M21" t="s">
        <v>3</v>
      </c>
      <c r="N21" t="s">
        <v>4</v>
      </c>
      <c r="O21" t="s">
        <v>5</v>
      </c>
      <c r="P21" t="s">
        <v>6</v>
      </c>
      <c r="Q21" t="s">
        <v>7</v>
      </c>
      <c r="R21" t="s">
        <v>8</v>
      </c>
      <c r="S21" t="s">
        <v>9</v>
      </c>
    </row>
    <row r="23" spans="1:19" x14ac:dyDescent="0.35">
      <c r="B23">
        <f>'[2]Normalized to protein'!A24/'[2]Normalized to protein'!A$16</f>
        <v>0.73090169561873264</v>
      </c>
      <c r="C23">
        <f>'[2]Normalized to protein'!B24/'[2]Normalized to protein'!B$16</f>
        <v>1.5258046266227796</v>
      </c>
      <c r="D23">
        <f>'[2]Normalized to protein'!C24/'[2]Normalized to protein'!C$16</f>
        <v>0.80615195123843952</v>
      </c>
      <c r="E23">
        <f>'[2]Normalized to protein'!D24/'[2]Normalized to protein'!D$16</f>
        <v>9.1713364937527277</v>
      </c>
      <c r="F23">
        <f>'[2]Normalized to protein'!E24/'[2]Normalized to protein'!E$16</f>
        <v>2.3480970284804634</v>
      </c>
      <c r="G23">
        <f>'[2]Normalized to protein'!F24/'[2]Normalized to protein'!F$16</f>
        <v>1.4341702389253137</v>
      </c>
      <c r="H23">
        <f>'[2]Normalized to protein'!G24/'[2]Normalized to protein'!G$16</f>
        <v>2.7283928494682987</v>
      </c>
      <c r="I23">
        <f>'[2]Normalized to protein'!H24/'[2]Normalized to protein'!H$16</f>
        <v>2.0480796200260372</v>
      </c>
      <c r="L23">
        <f>'[2]Normalized to protein'!K24/'[2]Normalized to protein'!$A$16</f>
        <v>1.2462445024166109</v>
      </c>
      <c r="M23">
        <f>'[2]Normalized to protein'!L24/'[2]Normalized to protein'!$B$16</f>
        <v>1.5887784991040506</v>
      </c>
      <c r="N23">
        <f>'[2]Normalized to protein'!M24/'[2]Normalized to protein'!$C$16</f>
        <v>2.0528538760552024</v>
      </c>
      <c r="O23">
        <f>'[2]Normalized to protein'!N24/'[2]Normalized to protein'!$D$16</f>
        <v>7.6168153672487486</v>
      </c>
      <c r="P23">
        <f>'[2]Normalized to protein'!O24/'[2]Normalized to protein'!$E$16</f>
        <v>5.6703632209166228</v>
      </c>
      <c r="Q23">
        <f>'[2]Normalized to protein'!P24/'[2]Normalized to protein'!$F$16</f>
        <v>1.5047862975692887</v>
      </c>
      <c r="R23">
        <f>'[2]Normalized to protein'!Q24/'[2]Normalized to protein'!$G$16</f>
        <v>5.5841576539705917</v>
      </c>
      <c r="S23">
        <f>'[2]Normalized to protein'!R24/'[2]Normalized to protein'!$H$16</f>
        <v>2.72643494534513</v>
      </c>
    </row>
    <row r="24" spans="1:19" x14ac:dyDescent="0.35">
      <c r="B24">
        <f>'[2]Normalized to protein'!A25/'[2]Normalized to protein'!A$16</f>
        <v>1.6222680406604306</v>
      </c>
      <c r="C24">
        <f>'[2]Normalized to protein'!B25/'[2]Normalized to protein'!B$16</f>
        <v>1.3453025294422305</v>
      </c>
      <c r="D24">
        <f>'[2]Normalized to protein'!C25/'[2]Normalized to protein'!C$16</f>
        <v>2.2472065609273817</v>
      </c>
      <c r="E24">
        <f>'[2]Normalized to protein'!D25/'[2]Normalized to protein'!D$16</f>
        <v>4.0347736524796609</v>
      </c>
      <c r="F24">
        <f>'[2]Normalized to protein'!E25/'[2]Normalized to protein'!E$16</f>
        <v>1.030094894862406</v>
      </c>
      <c r="G24">
        <f>'[2]Normalized to protein'!F25/'[2]Normalized to protein'!F$16</f>
        <v>0.79324203695143491</v>
      </c>
      <c r="H24">
        <f>'[2]Normalized to protein'!G25/'[2]Normalized to protein'!G$16</f>
        <v>3.1531537925814317</v>
      </c>
      <c r="I24">
        <f>'[2]Normalized to protein'!H25/'[2]Normalized to protein'!H$16</f>
        <v>2.2542418332410845</v>
      </c>
      <c r="L24">
        <f>'[2]Normalized to protein'!K25/'[2]Normalized to protein'!$A$16</f>
        <v>0.98097091400542213</v>
      </c>
      <c r="M24">
        <f>'[2]Normalized to protein'!L25/'[2]Normalized to protein'!$B$16</f>
        <v>2.4002341813387944</v>
      </c>
      <c r="N24">
        <f>'[2]Normalized to protein'!M25/'[2]Normalized to protein'!$C$16</f>
        <v>2.353947166405026</v>
      </c>
      <c r="O24">
        <f>'[2]Normalized to protein'!N25/'[2]Normalized to protein'!$D$16</f>
        <v>6.8534680161891677</v>
      </c>
      <c r="P24">
        <f>'[2]Normalized to protein'!O25/'[2]Normalized to protein'!$E$16</f>
        <v>6.4203720541113833</v>
      </c>
      <c r="Q24">
        <f>'[2]Normalized to protein'!P25/'[2]Normalized to protein'!$F$16</f>
        <v>1.0577467732924763</v>
      </c>
      <c r="R24">
        <f>'[2]Normalized to protein'!Q25/'[2]Normalized to protein'!$G$16</f>
        <v>3.5089762381712668</v>
      </c>
      <c r="S24">
        <f>'[2]Normalized to protein'!R25/'[2]Normalized to protein'!$H$16</f>
        <v>2.9011857511296673</v>
      </c>
    </row>
    <row r="25" spans="1:19" x14ac:dyDescent="0.35">
      <c r="B25">
        <f>'[2]Normalized to protein'!A26/'[2]Normalized to protein'!A$16</f>
        <v>1.3835891457339435</v>
      </c>
      <c r="C25">
        <f>'[2]Normalized to protein'!B26/'[2]Normalized to protein'!B$16</f>
        <v>2.3423129960493885</v>
      </c>
      <c r="D25">
        <f>'[2]Normalized to protein'!C26/'[2]Normalized to protein'!C$16</f>
        <v>2.4431177420804473</v>
      </c>
      <c r="E25">
        <f>'[2]Normalized to protein'!D26/'[2]Normalized to protein'!D$16</f>
        <v>8.8417656586518785</v>
      </c>
      <c r="F25">
        <f>'[2]Normalized to protein'!E26/'[2]Normalized to protein'!E$16</f>
        <v>3.8481194436224562</v>
      </c>
      <c r="G25">
        <f>'[2]Normalized to protein'!F26/'[2]Normalized to protein'!F$16</f>
        <v>1.8144067404286299</v>
      </c>
      <c r="H25">
        <f>'[2]Normalized to protein'!G26/'[2]Normalized to protein'!G$16</f>
        <v>5.1518978156807576</v>
      </c>
      <c r="I25">
        <f>'[2]Normalized to protein'!H26/'[2]Normalized to protein'!H$16</f>
        <v>4.1584919715501361</v>
      </c>
      <c r="L25">
        <f>'[2]Normalized to protein'!K26/'[2]Normalized to protein'!$A$16</f>
        <v>2.2456522420251184</v>
      </c>
      <c r="M25">
        <f>'[2]Normalized to protein'!L26/'[2]Normalized to protein'!$B$16</f>
        <v>3.2063945968503575</v>
      </c>
      <c r="N25">
        <f>'[2]Normalized to protein'!M26/'[2]Normalized to protein'!$C$16</f>
        <v>4.3493070743922031</v>
      </c>
      <c r="O25">
        <f>'[2]Normalized to protein'!N26/'[2]Normalized to protein'!$D$16</f>
        <v>9.518894606793058</v>
      </c>
      <c r="P25">
        <f>'[2]Normalized to protein'!O26/'[2]Normalized to protein'!$E$16</f>
        <v>11.306808222526227</v>
      </c>
      <c r="Q25">
        <f>'[2]Normalized to protein'!P26/'[2]Normalized to protein'!$F$16</f>
        <v>1.8015001034402931</v>
      </c>
      <c r="R25">
        <f>'[2]Normalized to protein'!Q26/'[2]Normalized to protein'!$G$16</f>
        <v>8.7294067085213882</v>
      </c>
      <c r="S25">
        <f>'[2]Normalized to protein'!R26/'[2]Normalized to protein'!$H$16</f>
        <v>4.1295182973719822</v>
      </c>
    </row>
    <row r="26" spans="1:19" x14ac:dyDescent="0.35">
      <c r="B26">
        <f>'[2]Normalized to protein'!A27/'[2]Normalized to protein'!A$16</f>
        <v>1.3235471374523229</v>
      </c>
      <c r="C26">
        <f>'[2]Normalized to protein'!B27/'[2]Normalized to protein'!B$16</f>
        <v>2.286025557508113</v>
      </c>
      <c r="D26">
        <f>'[2]Normalized to protein'!C27/'[2]Normalized to protein'!C$16</f>
        <v>3.0342296683163137</v>
      </c>
      <c r="E26">
        <f>'[2]Normalized to protein'!D27/'[2]Normalized to protein'!D$16</f>
        <v>8.5406409020655563</v>
      </c>
      <c r="F26">
        <f>'[2]Normalized to protein'!E27/'[2]Normalized to protein'!E$16</f>
        <v>3.9339318348817334</v>
      </c>
      <c r="G26">
        <f>'[2]Normalized to protein'!F27/'[2]Normalized to protein'!F$16</f>
        <v>1.5842813338936059</v>
      </c>
      <c r="H26">
        <f>'[2]Normalized to protein'!G27/'[2]Normalized to protein'!G$16</f>
        <v>5.3399048618800409</v>
      </c>
      <c r="I26">
        <f>'[2]Normalized to protein'!H27/'[2]Normalized to protein'!H$16</f>
        <v>3.0933442477652258</v>
      </c>
      <c r="L26">
        <f>'[2]Normalized to protein'!K27/'[2]Normalized to protein'!$A$16</f>
        <v>2.3021100374204209</v>
      </c>
      <c r="M26">
        <f>'[2]Normalized to protein'!L27/'[2]Normalized to protein'!$B$16</f>
        <v>3.0581366572529833</v>
      </c>
      <c r="N26">
        <f>'[2]Normalized to protein'!M27/'[2]Normalized to protein'!$C$16</f>
        <v>4.5594019460186512</v>
      </c>
      <c r="O26">
        <f>'[2]Normalized to protein'!N27/'[2]Normalized to protein'!$D$16</f>
        <v>10.770507473805242</v>
      </c>
      <c r="P26">
        <f>'[2]Normalized to protein'!O27/'[2]Normalized to protein'!$E$16</f>
        <v>11.273438577260968</v>
      </c>
      <c r="Q26">
        <f>'[2]Normalized to protein'!P27/'[2]Normalized to protein'!$F$16</f>
        <v>1.3639390634759092</v>
      </c>
      <c r="R26">
        <f>'[2]Normalized to protein'!Q27/'[2]Normalized to protein'!$G$16</f>
        <v>8.6138143276301129</v>
      </c>
      <c r="S26">
        <f>'[2]Normalized to protein'!R27/'[2]Normalized to protein'!$H$16</f>
        <v>4.4100807168829457</v>
      </c>
    </row>
    <row r="29" spans="1:19" x14ac:dyDescent="0.35">
      <c r="A29" t="s">
        <v>10</v>
      </c>
      <c r="B29">
        <f>AVERAGE(B23:B26)</f>
        <v>1.2650765048663575</v>
      </c>
      <c r="C29">
        <f t="shared" ref="C29:I29" si="4">AVERAGE(C23:C26)</f>
        <v>1.8748614274056279</v>
      </c>
      <c r="D29">
        <f t="shared" si="4"/>
        <v>2.1326764806406455</v>
      </c>
      <c r="E29">
        <f t="shared" si="4"/>
        <v>7.6471291767374563</v>
      </c>
      <c r="F29">
        <f t="shared" si="4"/>
        <v>2.7900608004617649</v>
      </c>
      <c r="G29">
        <f t="shared" si="4"/>
        <v>1.4065250875497461</v>
      </c>
      <c r="H29">
        <f t="shared" si="4"/>
        <v>4.0933373299026323</v>
      </c>
      <c r="I29">
        <f t="shared" si="4"/>
        <v>2.8885394181456205</v>
      </c>
      <c r="K29" t="s">
        <v>10</v>
      </c>
      <c r="L29">
        <f>AVERAGE(L23:L27)</f>
        <v>1.6937444239668933</v>
      </c>
      <c r="M29">
        <f t="shared" ref="M29:S29" si="5">AVERAGE(M23:M27)</f>
        <v>2.5633859836365467</v>
      </c>
      <c r="N29">
        <f t="shared" si="5"/>
        <v>3.3288775157177706</v>
      </c>
      <c r="O29">
        <f t="shared" si="5"/>
        <v>8.6899213660090542</v>
      </c>
      <c r="P29">
        <f t="shared" si="5"/>
        <v>8.6677455187037999</v>
      </c>
      <c r="Q29">
        <f t="shared" si="5"/>
        <v>1.4319930594444918</v>
      </c>
      <c r="R29">
        <f t="shared" si="5"/>
        <v>6.6090887320733396</v>
      </c>
      <c r="S29">
        <f t="shared" si="5"/>
        <v>3.5418049276824313</v>
      </c>
    </row>
    <row r="30" spans="1:19" x14ac:dyDescent="0.35">
      <c r="A30" t="s">
        <v>11</v>
      </c>
      <c r="B30">
        <f>_xlfn.STDEV.P(B23:B26)</f>
        <v>0.32802156217163403</v>
      </c>
      <c r="C30">
        <f t="shared" ref="C30:I30" si="6">_xlfn.STDEV.P(C23:C26)</f>
        <v>0.44436476781339534</v>
      </c>
      <c r="D30">
        <f t="shared" si="6"/>
        <v>0.81883398705243138</v>
      </c>
      <c r="E30">
        <f t="shared" si="6"/>
        <v>2.0974889693451524</v>
      </c>
      <c r="F30">
        <f t="shared" si="6"/>
        <v>1.1959035287564124</v>
      </c>
      <c r="G30">
        <f t="shared" si="6"/>
        <v>0.37909269328728079</v>
      </c>
      <c r="H30">
        <f t="shared" si="6"/>
        <v>1.1642056768832798</v>
      </c>
      <c r="I30">
        <f t="shared" si="6"/>
        <v>0.83117847129920186</v>
      </c>
      <c r="K30" t="s">
        <v>11</v>
      </c>
      <c r="L30">
        <f>_xlfn.STDEV.P(L23:L27)</f>
        <v>0.58800791141718023</v>
      </c>
      <c r="M30">
        <f t="shared" ref="M30:S30" si="7">_xlfn.STDEV.P(M23:M27)</f>
        <v>0.63928017433884632</v>
      </c>
      <c r="N30">
        <f t="shared" si="7"/>
        <v>1.1329378152366287</v>
      </c>
      <c r="O30">
        <f t="shared" si="7"/>
        <v>1.5443568707175839</v>
      </c>
      <c r="P30">
        <f t="shared" si="7"/>
        <v>2.6357767545147666</v>
      </c>
      <c r="Q30">
        <f t="shared" si="7"/>
        <v>0.26764058929144019</v>
      </c>
      <c r="R30">
        <f t="shared" si="7"/>
        <v>2.1895121730900362</v>
      </c>
      <c r="S30">
        <f t="shared" si="7"/>
        <v>0.73731455100375864</v>
      </c>
    </row>
    <row r="33" spans="1:18" x14ac:dyDescent="0.35">
      <c r="B33" t="s">
        <v>14</v>
      </c>
      <c r="D33" t="s">
        <v>38</v>
      </c>
    </row>
    <row r="35" spans="1:18" x14ac:dyDescent="0.35">
      <c r="A35" t="s">
        <v>114</v>
      </c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</row>
    <row r="37" spans="1:18" x14ac:dyDescent="0.35">
      <c r="B37">
        <f>'[2]Normalized to protein'!A38/'[2]Normalized to protein'!A$16</f>
        <v>1.8118118520075177</v>
      </c>
      <c r="C37">
        <f>'[2]Normalized to protein'!B38/'[2]Normalized to protein'!B$16</f>
        <v>2.6571576168366371</v>
      </c>
      <c r="D37">
        <f>'[2]Normalized to protein'!C38/'[2]Normalized to protein'!C$16</f>
        <v>3.1039080429628592</v>
      </c>
      <c r="E37">
        <f>'[2]Normalized to protein'!D38/'[2]Normalized to protein'!D$16</f>
        <v>8.8633825931144248</v>
      </c>
      <c r="F37">
        <f>'[2]Normalized to protein'!E38/'[2]Normalized to protein'!E$16</f>
        <v>5.3765973487595016</v>
      </c>
      <c r="G37">
        <f>'[2]Normalized to protein'!F38/'[2]Normalized to protein'!F$16</f>
        <v>2.8388818558339075</v>
      </c>
      <c r="H37">
        <f>'[2]Normalized to protein'!G38/'[2]Normalized to protein'!G$16</f>
        <v>3.0664904840987606</v>
      </c>
      <c r="I37">
        <f>'[2]Normalized to protein'!H38/'[2]Normalized to protein'!H$16</f>
        <v>2.6282858336504535</v>
      </c>
    </row>
    <row r="38" spans="1:18" x14ac:dyDescent="0.35">
      <c r="B38">
        <f>'[2]Normalized to protein'!A39/'[2]Normalized to protein'!A$16</f>
        <v>1.7337579700380725</v>
      </c>
      <c r="C38">
        <f>'[2]Normalized to protein'!B39/'[2]Normalized to protein'!B$16</f>
        <v>3.348611854457789</v>
      </c>
      <c r="D38">
        <f>'[2]Normalized to protein'!C39/'[2]Normalized to protein'!C$16</f>
        <v>3.297552960775143</v>
      </c>
      <c r="E38">
        <f>'[2]Normalized to protein'!D39/'[2]Normalized to protein'!D$16</f>
        <v>10.171752750828837</v>
      </c>
      <c r="F38">
        <f>'[2]Normalized to protein'!E39/'[2]Normalized to protein'!E$16</f>
        <v>5.8741849878754087</v>
      </c>
      <c r="G38">
        <f>'[2]Normalized to protein'!F39/'[2]Normalized to protein'!F$16</f>
        <v>2.4146792773084926</v>
      </c>
      <c r="H38">
        <f>'[2]Normalized to protein'!G39/'[2]Normalized to protein'!G$16</f>
        <v>2.0327806083735789</v>
      </c>
      <c r="I38">
        <f>'[2]Normalized to protein'!H39/'[2]Normalized to protein'!H$16</f>
        <v>1.8652476616983722</v>
      </c>
    </row>
    <row r="39" spans="1:18" x14ac:dyDescent="0.35">
      <c r="B39">
        <f>'[2]Normalized to protein'!A40/'[2]Normalized to protein'!A$16</f>
        <v>3.1318853186380982</v>
      </c>
      <c r="C39">
        <f>'[2]Normalized to protein'!B40/'[2]Normalized to protein'!B$16</f>
        <v>5.1468838075944161</v>
      </c>
      <c r="D39">
        <f>'[2]Normalized to protein'!C40/'[2]Normalized to protein'!C$16</f>
        <v>7.4749237636953749</v>
      </c>
      <c r="E39">
        <f>'[2]Normalized to protein'!D40/'[2]Normalized to protein'!D$16</f>
        <v>18.312291556620508</v>
      </c>
      <c r="F39">
        <f>'[2]Normalized to protein'!E40/'[2]Normalized to protein'!E$16</f>
        <v>12.38589175094539</v>
      </c>
      <c r="G39">
        <f>'[2]Normalized to protein'!F40/'[2]Normalized to protein'!F$16</f>
        <v>4.1159089727787697</v>
      </c>
      <c r="H39">
        <f>'[2]Normalized to protein'!G40/'[2]Normalized to protein'!G$16</f>
        <v>7.1849390358740095</v>
      </c>
      <c r="I39">
        <f>'[2]Normalized to protein'!H40/'[2]Normalized to protein'!H$16</f>
        <v>4.6577525021642865</v>
      </c>
    </row>
    <row r="40" spans="1:18" x14ac:dyDescent="0.35">
      <c r="B40">
        <f>'[2]Normalized to protein'!A41/'[2]Normalized to protein'!A$16</f>
        <v>3.3000653226756285</v>
      </c>
      <c r="C40">
        <f>'[2]Normalized to protein'!B41/'[2]Normalized to protein'!B$16</f>
        <v>5.8074207968116243</v>
      </c>
      <c r="D40">
        <f>'[2]Normalized to protein'!C41/'[2]Normalized to protein'!C$16</f>
        <v>7.2526273132968058</v>
      </c>
      <c r="E40">
        <f>'[2]Normalized to protein'!D41/'[2]Normalized to protein'!D$16</f>
        <v>20.514394837756317</v>
      </c>
      <c r="F40">
        <f>'[2]Normalized to protein'!E41/'[2]Normalized to protein'!E$16</f>
        <v>11.359175699485414</v>
      </c>
      <c r="G40">
        <f>'[2]Normalized to protein'!F41/'[2]Normalized to protein'!F$16</f>
        <v>4.6152058837411625</v>
      </c>
      <c r="H40">
        <f>'[2]Normalized to protein'!G41/'[2]Normalized to protein'!G$16</f>
        <v>7.3325696376768645</v>
      </c>
      <c r="I40">
        <f>'[2]Normalized to protein'!H41/'[2]Normalized to protein'!H$16</f>
        <v>6.4963767268731152</v>
      </c>
    </row>
    <row r="43" spans="1:18" x14ac:dyDescent="0.35">
      <c r="A43" t="s">
        <v>10</v>
      </c>
      <c r="B43">
        <f>AVERAGE(B37:B41)</f>
        <v>2.4943801158398293</v>
      </c>
      <c r="C43">
        <f t="shared" ref="C43:I43" si="8">AVERAGE(C37:C41)</f>
        <v>4.2400185189251163</v>
      </c>
      <c r="D43">
        <f t="shared" si="8"/>
        <v>5.2822530201825462</v>
      </c>
      <c r="E43">
        <f t="shared" si="8"/>
        <v>14.465455434580022</v>
      </c>
      <c r="F43">
        <f t="shared" si="8"/>
        <v>8.7489624467664289</v>
      </c>
      <c r="G43">
        <f t="shared" si="8"/>
        <v>3.496168997415583</v>
      </c>
      <c r="H43">
        <f t="shared" si="8"/>
        <v>4.9041949415058035</v>
      </c>
      <c r="I43">
        <f t="shared" si="8"/>
        <v>3.9119156810965574</v>
      </c>
    </row>
    <row r="44" spans="1:18" x14ac:dyDescent="0.35">
      <c r="A44" t="s">
        <v>11</v>
      </c>
      <c r="B44">
        <f>_xlfn.STDEV.P(B37:B41)</f>
        <v>0.72456659797150935</v>
      </c>
      <c r="C44">
        <f t="shared" ref="C44:I44" si="9">_xlfn.STDEV.P(C37:C41)</f>
        <v>1.2824984434039477</v>
      </c>
      <c r="D44">
        <f t="shared" si="9"/>
        <v>2.0841305747249024</v>
      </c>
      <c r="E44">
        <f t="shared" si="9"/>
        <v>5.0300824772232318</v>
      </c>
      <c r="F44">
        <f t="shared" si="9"/>
        <v>3.1495102706876765</v>
      </c>
      <c r="G44">
        <f t="shared" si="9"/>
        <v>0.89971767671952718</v>
      </c>
      <c r="H44">
        <f t="shared" si="9"/>
        <v>2.3833262069159891</v>
      </c>
      <c r="I44">
        <f t="shared" si="9"/>
        <v>1.8077795100397787</v>
      </c>
    </row>
    <row r="47" spans="1:18" x14ac:dyDescent="0.35">
      <c r="C47" t="s">
        <v>118</v>
      </c>
    </row>
    <row r="48" spans="1:18" x14ac:dyDescent="0.35">
      <c r="B48" t="s">
        <v>15</v>
      </c>
      <c r="C48" s="10" t="s">
        <v>16</v>
      </c>
      <c r="D48" s="10" t="s">
        <v>17</v>
      </c>
      <c r="E48" s="10" t="s">
        <v>18</v>
      </c>
      <c r="F48" s="10" t="s">
        <v>19</v>
      </c>
      <c r="G48" s="10" t="s">
        <v>20</v>
      </c>
      <c r="H48" s="10" t="s">
        <v>21</v>
      </c>
      <c r="I48" s="10" t="s">
        <v>22</v>
      </c>
      <c r="J48" s="10" t="s">
        <v>23</v>
      </c>
      <c r="K48" s="10" t="s">
        <v>24</v>
      </c>
      <c r="L48" s="10" t="s">
        <v>25</v>
      </c>
      <c r="M48" s="10" t="s">
        <v>26</v>
      </c>
      <c r="N48" s="10" t="s">
        <v>27</v>
      </c>
      <c r="O48" s="10" t="s">
        <v>28</v>
      </c>
      <c r="P48" s="10" t="s">
        <v>29</v>
      </c>
      <c r="Q48" s="10" t="s">
        <v>30</v>
      </c>
      <c r="R48" s="10" t="s">
        <v>31</v>
      </c>
    </row>
    <row r="49" spans="2:18" x14ac:dyDescent="0.35">
      <c r="B49">
        <v>0</v>
      </c>
      <c r="C49" s="10">
        <f>B15</f>
        <v>1</v>
      </c>
      <c r="D49" s="10">
        <f>B16</f>
        <v>0.37485076307964116</v>
      </c>
      <c r="E49" s="10">
        <f>C15</f>
        <v>1</v>
      </c>
      <c r="F49" s="10">
        <f>C16</f>
        <v>0.34463478908053985</v>
      </c>
      <c r="G49" s="10">
        <f>D15</f>
        <v>1</v>
      </c>
      <c r="H49" s="10">
        <f>D16</f>
        <v>1.1721492347773543</v>
      </c>
      <c r="I49" s="10">
        <f>E15</f>
        <v>1</v>
      </c>
      <c r="J49" s="10">
        <f>E16</f>
        <v>0.52903932240747431</v>
      </c>
      <c r="K49" s="10">
        <f>F15</f>
        <v>1</v>
      </c>
      <c r="L49" s="10">
        <f>F16</f>
        <v>1.849311777984834</v>
      </c>
      <c r="M49" s="10">
        <f>G15</f>
        <v>1</v>
      </c>
      <c r="N49" s="10">
        <f>G16</f>
        <v>0.31246790381340345</v>
      </c>
      <c r="O49" s="10">
        <f>H15</f>
        <v>1</v>
      </c>
      <c r="P49" s="10">
        <f>H16</f>
        <v>1.1655844484894284</v>
      </c>
      <c r="Q49" s="10">
        <f>I15</f>
        <v>1</v>
      </c>
      <c r="R49" s="10">
        <f>I16</f>
        <v>1.1560005991033402</v>
      </c>
    </row>
    <row r="50" spans="2:18" x14ac:dyDescent="0.35">
      <c r="B50">
        <v>3</v>
      </c>
      <c r="C50" s="10">
        <f>L15</f>
        <v>1.5156408967104085</v>
      </c>
      <c r="D50" s="10">
        <f>L16</f>
        <v>0.38089816794134618</v>
      </c>
      <c r="E50" s="10">
        <f>M15</f>
        <v>1.4715717606244034</v>
      </c>
      <c r="F50" s="10">
        <f>M16</f>
        <v>0.46173103992741643</v>
      </c>
      <c r="G50" s="10">
        <f>N15</f>
        <v>1.9163173336586667</v>
      </c>
      <c r="H50" s="10">
        <f>N16</f>
        <v>1.0990494013456997</v>
      </c>
      <c r="I50" s="10">
        <f>O15</f>
        <v>4.3911951708038668</v>
      </c>
      <c r="J50" s="10">
        <f>O16</f>
        <v>0.29024984908270823</v>
      </c>
      <c r="K50" s="10">
        <f>P15</f>
        <v>6.4356576825329554</v>
      </c>
      <c r="L50" s="10">
        <f>P16</f>
        <v>2.5483661833953346</v>
      </c>
      <c r="M50" s="10">
        <f>Q15</f>
        <v>1.1882883092146854</v>
      </c>
      <c r="N50" s="10">
        <f>Q16</f>
        <v>0.48156384135098479</v>
      </c>
      <c r="O50" s="10">
        <f>R15</f>
        <v>4.073038242024615</v>
      </c>
      <c r="P50" s="10">
        <f>R16</f>
        <v>1.5678518441675755</v>
      </c>
      <c r="Q50" s="10">
        <f>S15</f>
        <v>3.1461912980305611</v>
      </c>
      <c r="R50" s="10">
        <f>S16</f>
        <v>0.7209647207471972</v>
      </c>
    </row>
    <row r="51" spans="2:18" x14ac:dyDescent="0.35">
      <c r="B51">
        <v>10</v>
      </c>
      <c r="C51" s="10">
        <f>B29</f>
        <v>1.2650765048663575</v>
      </c>
      <c r="D51" s="10">
        <f>B30</f>
        <v>0.32802156217163403</v>
      </c>
      <c r="E51" s="10">
        <f>C29</f>
        <v>1.8748614274056279</v>
      </c>
      <c r="F51" s="10">
        <f>C30</f>
        <v>0.44436476781339534</v>
      </c>
      <c r="G51" s="10">
        <f>D29</f>
        <v>2.1326764806406455</v>
      </c>
      <c r="H51" s="10">
        <f>D30</f>
        <v>0.81883398705243138</v>
      </c>
      <c r="I51" s="10">
        <f>E29</f>
        <v>7.6471291767374563</v>
      </c>
      <c r="J51" s="10">
        <f>E30</f>
        <v>2.0974889693451524</v>
      </c>
      <c r="K51" s="10">
        <f>F29</f>
        <v>2.7900608004617649</v>
      </c>
      <c r="L51" s="10">
        <f>F30</f>
        <v>1.1959035287564124</v>
      </c>
      <c r="M51" s="10">
        <f>G29</f>
        <v>1.4065250875497461</v>
      </c>
      <c r="N51" s="10">
        <f>G30</f>
        <v>0.37909269328728079</v>
      </c>
      <c r="O51" s="10">
        <f>H29</f>
        <v>4.0933373299026323</v>
      </c>
      <c r="P51" s="10">
        <f>H30</f>
        <v>1.1642056768832798</v>
      </c>
      <c r="Q51" s="10">
        <f>I29</f>
        <v>2.8885394181456205</v>
      </c>
      <c r="R51" s="10">
        <f>I30</f>
        <v>0.83117847129920186</v>
      </c>
    </row>
    <row r="52" spans="2:18" x14ac:dyDescent="0.35">
      <c r="B52">
        <v>30</v>
      </c>
      <c r="C52" s="10">
        <f>L29</f>
        <v>1.6937444239668933</v>
      </c>
      <c r="D52" s="10">
        <f>L30</f>
        <v>0.58800791141718023</v>
      </c>
      <c r="E52" s="10">
        <f>M29</f>
        <v>2.5633859836365467</v>
      </c>
      <c r="F52" s="10">
        <f>M30</f>
        <v>0.63928017433884632</v>
      </c>
      <c r="G52" s="10">
        <f>N29</f>
        <v>3.3288775157177706</v>
      </c>
      <c r="H52" s="10">
        <f>N30</f>
        <v>1.1329378152366287</v>
      </c>
      <c r="I52" s="10">
        <f>O29</f>
        <v>8.6899213660090542</v>
      </c>
      <c r="J52" s="10">
        <f>O30</f>
        <v>1.5443568707175839</v>
      </c>
      <c r="K52" s="10">
        <f>P29</f>
        <v>8.6677455187037999</v>
      </c>
      <c r="L52" s="10">
        <f>P30</f>
        <v>2.6357767545147666</v>
      </c>
      <c r="M52" s="10">
        <f>Q29</f>
        <v>1.4319930594444918</v>
      </c>
      <c r="N52" s="10">
        <f>Q30</f>
        <v>0.26764058929144019</v>
      </c>
      <c r="O52" s="10">
        <f>R29</f>
        <v>6.6090887320733396</v>
      </c>
      <c r="P52" s="10">
        <f>R30</f>
        <v>2.1895121730900362</v>
      </c>
      <c r="Q52" s="10">
        <f>S29</f>
        <v>3.5418049276824313</v>
      </c>
      <c r="R52" s="10">
        <f>S30</f>
        <v>0.73731455100375864</v>
      </c>
    </row>
    <row r="53" spans="2:18" x14ac:dyDescent="0.35">
      <c r="B53">
        <v>100</v>
      </c>
      <c r="C53" s="10">
        <f>B43</f>
        <v>2.4943801158398293</v>
      </c>
      <c r="D53" s="10">
        <f>B44</f>
        <v>0.72456659797150935</v>
      </c>
      <c r="E53" s="10">
        <f>C43</f>
        <v>4.2400185189251163</v>
      </c>
      <c r="F53" s="10">
        <f>C44</f>
        <v>1.2824984434039477</v>
      </c>
      <c r="G53" s="10">
        <f>D43</f>
        <v>5.2822530201825462</v>
      </c>
      <c r="H53" s="10">
        <f>D44</f>
        <v>2.0841305747249024</v>
      </c>
      <c r="I53" s="10">
        <f>E43</f>
        <v>14.465455434580022</v>
      </c>
      <c r="J53" s="10">
        <f>E44</f>
        <v>5.0300824772232318</v>
      </c>
      <c r="K53" s="10">
        <f>F43</f>
        <v>8.7489624467664289</v>
      </c>
      <c r="L53" s="10">
        <f>F44</f>
        <v>3.1495102706876765</v>
      </c>
      <c r="M53" s="10">
        <f>G43</f>
        <v>3.496168997415583</v>
      </c>
      <c r="N53" s="10">
        <f>G44</f>
        <v>0.89971767671952718</v>
      </c>
      <c r="O53" s="10">
        <f>H43</f>
        <v>4.9041949415058035</v>
      </c>
      <c r="P53" s="10">
        <f>H44</f>
        <v>2.3833262069159891</v>
      </c>
      <c r="Q53" s="10">
        <f>I43</f>
        <v>3.9119156810965574</v>
      </c>
      <c r="R53" s="10">
        <f>I44</f>
        <v>1.8077795100397787</v>
      </c>
    </row>
    <row r="59" spans="2:18" x14ac:dyDescent="0.35">
      <c r="C59">
        <v>2.4943801158398293</v>
      </c>
      <c r="D59">
        <v>0.72456659797150935</v>
      </c>
      <c r="E59">
        <v>4.2400185189251163</v>
      </c>
      <c r="F59">
        <v>1.2824984434039477</v>
      </c>
      <c r="G59">
        <v>5.2822530201825462</v>
      </c>
      <c r="H59">
        <v>2.0841305747249024</v>
      </c>
      <c r="I59">
        <v>14.465455434580022</v>
      </c>
      <c r="J59">
        <v>5.0300824772232318</v>
      </c>
      <c r="K59">
        <v>8.7489624467664289</v>
      </c>
      <c r="L59">
        <v>3.1495102706876765</v>
      </c>
      <c r="M59">
        <v>3.496168997415583</v>
      </c>
      <c r="N59">
        <v>0.89971767671952718</v>
      </c>
      <c r="O59">
        <v>4.9041949415058035</v>
      </c>
      <c r="P59">
        <v>2.3833262069159891</v>
      </c>
      <c r="Q59">
        <v>3.9119156810965574</v>
      </c>
      <c r="R59">
        <v>1.8077795100397787</v>
      </c>
    </row>
    <row r="62" spans="2:18" x14ac:dyDescent="0.35">
      <c r="C62">
        <v>2.4943801158398293</v>
      </c>
    </row>
    <row r="63" spans="2:18" x14ac:dyDescent="0.35">
      <c r="C63">
        <v>4.2400185189251163</v>
      </c>
    </row>
    <row r="64" spans="2:18" x14ac:dyDescent="0.35">
      <c r="C64">
        <v>5.2822530201825462</v>
      </c>
    </row>
    <row r="65" spans="3:3" x14ac:dyDescent="0.35">
      <c r="C65">
        <v>14.465455434580022</v>
      </c>
    </row>
    <row r="66" spans="3:3" x14ac:dyDescent="0.35">
      <c r="C66">
        <v>8.7489624467664289</v>
      </c>
    </row>
    <row r="67" spans="3:3" x14ac:dyDescent="0.35">
      <c r="C67">
        <v>3.496168997415583</v>
      </c>
    </row>
    <row r="68" spans="3:3" x14ac:dyDescent="0.35">
      <c r="C68">
        <v>4.9041949415058035</v>
      </c>
    </row>
    <row r="69" spans="3:3" x14ac:dyDescent="0.35">
      <c r="C69">
        <v>3.9119156810965574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topLeftCell="A13" workbookViewId="0">
      <selection activeCell="L36" sqref="L36"/>
    </sheetView>
  </sheetViews>
  <sheetFormatPr defaultRowHeight="14.5" x14ac:dyDescent="0.35"/>
  <sheetData>
    <row r="1" spans="1:19" x14ac:dyDescent="0.35">
      <c r="H1" t="s">
        <v>39</v>
      </c>
    </row>
    <row r="5" spans="1:19" x14ac:dyDescent="0.35">
      <c r="B5" t="s">
        <v>0</v>
      </c>
      <c r="D5" t="s">
        <v>40</v>
      </c>
      <c r="L5" t="s">
        <v>1</v>
      </c>
      <c r="N5" t="s">
        <v>40</v>
      </c>
    </row>
    <row r="7" spans="1:19" x14ac:dyDescent="0.35">
      <c r="A7" t="s">
        <v>114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K7" t="s">
        <v>114</v>
      </c>
      <c r="L7" t="s">
        <v>2</v>
      </c>
      <c r="M7" t="s">
        <v>3</v>
      </c>
      <c r="N7" t="s">
        <v>4</v>
      </c>
      <c r="O7" t="s">
        <v>5</v>
      </c>
      <c r="P7" t="s">
        <v>6</v>
      </c>
      <c r="Q7" t="s">
        <v>7</v>
      </c>
      <c r="R7" t="s">
        <v>8</v>
      </c>
      <c r="S7" t="s">
        <v>9</v>
      </c>
    </row>
    <row r="9" spans="1:19" x14ac:dyDescent="0.35">
      <c r="B9">
        <f>[3]Sheet1!A10/[3]Sheet1!A$16</f>
        <v>0.89950086821094322</v>
      </c>
      <c r="C9">
        <f>[3]Sheet1!B10/[3]Sheet1!B$16</f>
        <v>0.60284626109654094</v>
      </c>
      <c r="D9">
        <f>[3]Sheet1!C10/[3]Sheet1!C$16</f>
        <v>0.86293454883402188</v>
      </c>
      <c r="E9">
        <f>[3]Sheet1!D10/[3]Sheet1!D$16</f>
        <v>1.3645659970239492</v>
      </c>
      <c r="F9">
        <f>[3]Sheet1!E10/[3]Sheet1!E$16</f>
        <v>1.1701426688052738</v>
      </c>
      <c r="G9">
        <f>[3]Sheet1!F10/[3]Sheet1!F$16</f>
        <v>0.57751236373309156</v>
      </c>
      <c r="H9">
        <f>[3]Sheet1!G10/[3]Sheet1!G$16</f>
        <v>0.59063231179524212</v>
      </c>
      <c r="I9">
        <f>[3]Sheet1!H10/[3]Sheet1!H$16</f>
        <v>0.30892631238245599</v>
      </c>
      <c r="L9">
        <f>[3]Sheet1!K10/[3]Sheet1!A$16</f>
        <v>1.5237687143745813</v>
      </c>
      <c r="M9">
        <f>[3]Sheet1!L10/[3]Sheet1!B$16</f>
        <v>1.5961413565240943</v>
      </c>
      <c r="N9">
        <f>[3]Sheet1!M10/[3]Sheet1!C$16</f>
        <v>1.3427747030991422</v>
      </c>
      <c r="O9">
        <f>[3]Sheet1!N10/[3]Sheet1!D$16</f>
        <v>2.0783763420889749</v>
      </c>
      <c r="P9">
        <f>[3]Sheet1!O10/[3]Sheet1!E$16</f>
        <v>1.743792024222119</v>
      </c>
      <c r="Q9">
        <f>[3]Sheet1!P10/[3]Sheet1!F$16</f>
        <v>1.4322611886996988</v>
      </c>
      <c r="R9">
        <f>[3]Sheet1!Q10/[3]Sheet1!G$16</f>
        <v>2.2765976503342671</v>
      </c>
      <c r="S9">
        <f>[3]Sheet1!R10/[3]Sheet1!H$16</f>
        <v>1.3701794983747722</v>
      </c>
    </row>
    <row r="10" spans="1:19" x14ac:dyDescent="0.35">
      <c r="B10">
        <f>[3]Sheet1!A11/[3]Sheet1!A$16</f>
        <v>0.80402839122299219</v>
      </c>
      <c r="C10">
        <f>[3]Sheet1!B11/[3]Sheet1!B$16</f>
        <v>1.0780361378564625</v>
      </c>
      <c r="D10">
        <f>[3]Sheet1!C11/[3]Sheet1!C$16</f>
        <v>0.94734102090726546</v>
      </c>
      <c r="E10">
        <f>[3]Sheet1!D11/[3]Sheet1!D$16</f>
        <v>1.2828058271845391</v>
      </c>
      <c r="F10">
        <f>[3]Sheet1!E11/[3]Sheet1!E$16</f>
        <v>1.3911430656386756</v>
      </c>
      <c r="G10">
        <f>[3]Sheet1!F11/[3]Sheet1!F$16</f>
        <v>0.77227764942204746</v>
      </c>
      <c r="H10">
        <f>[3]Sheet1!G11/[3]Sheet1!G$16</f>
        <v>1.1581104581190105</v>
      </c>
      <c r="I10">
        <f>[3]Sheet1!H11/[3]Sheet1!H$16</f>
        <v>1.2681582807975855</v>
      </c>
      <c r="L10">
        <f>[3]Sheet1!K11/[3]Sheet1!A$16</f>
        <v>1.4353682727190713</v>
      </c>
      <c r="M10">
        <f>[3]Sheet1!L11/[3]Sheet1!B$16</f>
        <v>1.4069237126582799</v>
      </c>
      <c r="N10">
        <f>[3]Sheet1!M11/[3]Sheet1!C$16</f>
        <v>1.7151561975399232</v>
      </c>
      <c r="O10">
        <f>[3]Sheet1!N11/[3]Sheet1!D$16</f>
        <v>1.8688353080095308</v>
      </c>
      <c r="P10">
        <f>[3]Sheet1!O11/[3]Sheet1!E$16</f>
        <v>1.7797442418887965</v>
      </c>
      <c r="Q10">
        <f>[3]Sheet1!P11/[3]Sheet1!F$16</f>
        <v>1.1350565400185615</v>
      </c>
      <c r="R10">
        <f>[3]Sheet1!Q11/[3]Sheet1!G$16</f>
        <v>1.7397049762418793</v>
      </c>
      <c r="S10">
        <f>[3]Sheet1!R11/[3]Sheet1!H$16</f>
        <v>1.2454868991137671</v>
      </c>
    </row>
    <row r="11" spans="1:19" x14ac:dyDescent="0.35">
      <c r="B11">
        <f>[3]Sheet1!A12/[3]Sheet1!A$16</f>
        <v>1.1185960833337805</v>
      </c>
      <c r="C11">
        <f>[3]Sheet1!B12/[3]Sheet1!B$16</f>
        <v>1.1150771602161778</v>
      </c>
      <c r="D11">
        <f>[3]Sheet1!C12/[3]Sheet1!C$16</f>
        <v>1.0902912784449952</v>
      </c>
      <c r="E11">
        <f>[3]Sheet1!D12/[3]Sheet1!D$16</f>
        <v>0.2401936323293748</v>
      </c>
      <c r="F11">
        <f>[3]Sheet1!E12/[3]Sheet1!E$16</f>
        <v>1.2852086441854331</v>
      </c>
      <c r="G11">
        <f>[3]Sheet1!F12/[3]Sheet1!F$16</f>
        <v>1.3943221980805927</v>
      </c>
      <c r="H11">
        <f>[3]Sheet1!G12/[3]Sheet1!G$16</f>
        <v>0.98614086028265724</v>
      </c>
      <c r="I11">
        <f>[3]Sheet1!H12/[3]Sheet1!H$16</f>
        <v>1.0375831275966403</v>
      </c>
      <c r="L11">
        <f>[3]Sheet1!K12/[3]Sheet1!A$16</f>
        <v>1.3126856075498483</v>
      </c>
      <c r="M11">
        <f>[3]Sheet1!L12/[3]Sheet1!B$16</f>
        <v>2.088644887638138</v>
      </c>
      <c r="N11">
        <f>[3]Sheet1!M12/[3]Sheet1!C$16</f>
        <v>1.4362760243997181</v>
      </c>
      <c r="O11">
        <f>[3]Sheet1!N12/[3]Sheet1!D$16</f>
        <v>1.7196540091422061</v>
      </c>
      <c r="P11">
        <f>[3]Sheet1!O12/[3]Sheet1!E$16</f>
        <v>1.1452527817067126</v>
      </c>
      <c r="Q11">
        <f>[3]Sheet1!P12/[3]Sheet1!F$16</f>
        <v>1.6314072962788764</v>
      </c>
      <c r="R11">
        <f>[3]Sheet1!Q12/[3]Sheet1!G$16</f>
        <v>1.1993378633777041</v>
      </c>
      <c r="S11">
        <f>[3]Sheet1!R12/[3]Sheet1!H$16</f>
        <v>2.1286104311100873</v>
      </c>
    </row>
    <row r="12" spans="1:19" x14ac:dyDescent="0.35">
      <c r="B12">
        <f>[3]Sheet1!A13/[3]Sheet1!A$16</f>
        <v>1.177874657232284</v>
      </c>
      <c r="C12">
        <f>[3]Sheet1!B13/[3]Sheet1!B$16</f>
        <v>1.2040404408308187</v>
      </c>
      <c r="D12">
        <f>[3]Sheet1!C13/[3]Sheet1!C$16</f>
        <v>1.0994331518137175</v>
      </c>
      <c r="E12">
        <f>[3]Sheet1!D13/[3]Sheet1!D$16</f>
        <v>1.112434543462137</v>
      </c>
      <c r="F12">
        <f>[3]Sheet1!E13/[3]Sheet1!E$16</f>
        <v>0.15350562137061735</v>
      </c>
      <c r="G12">
        <f>[3]Sheet1!F13/[3]Sheet1!F$16</f>
        <v>1.2558877887642683</v>
      </c>
      <c r="H12">
        <f>[3]Sheet1!G13/[3]Sheet1!G$16</f>
        <v>1.2651163698030903</v>
      </c>
      <c r="I12">
        <f>[3]Sheet1!H13/[3]Sheet1!H$16</f>
        <v>1.385332279223318</v>
      </c>
      <c r="L12">
        <f>[3]Sheet1!K13/[3]Sheet1!A$16</f>
        <v>1.7569562097784175</v>
      </c>
      <c r="M12">
        <f>[3]Sheet1!L13/[3]Sheet1!B$16</f>
        <v>1.9497848105048508</v>
      </c>
      <c r="N12">
        <f>[3]Sheet1!M13/[3]Sheet1!C$16</f>
        <v>1.6922484787239442</v>
      </c>
      <c r="O12">
        <f>[3]Sheet1!N13/[3]Sheet1!D$16</f>
        <v>1.5997633552469406</v>
      </c>
      <c r="P12">
        <f>[3]Sheet1!O13/[3]Sheet1!E$16</f>
        <v>1.6699562211868579</v>
      </c>
      <c r="Q12">
        <f>[3]Sheet1!P13/[3]Sheet1!F$16</f>
        <v>1.9461191660564086</v>
      </c>
      <c r="R12">
        <f>[3]Sheet1!Q13/[3]Sheet1!G$16</f>
        <v>2.0008093104614879</v>
      </c>
      <c r="S12">
        <f>[3]Sheet1!R13/[3]Sheet1!H$16</f>
        <v>1.5952892004779307</v>
      </c>
    </row>
    <row r="15" spans="1:19" x14ac:dyDescent="0.35">
      <c r="A15" t="s">
        <v>10</v>
      </c>
      <c r="B15">
        <f>AVERAGE(B9:B12)</f>
        <v>1</v>
      </c>
      <c r="C15">
        <f t="shared" ref="C15:I15" si="0">AVERAGE(C9:C12)</f>
        <v>1</v>
      </c>
      <c r="D15">
        <f t="shared" si="0"/>
        <v>1</v>
      </c>
      <c r="E15">
        <f t="shared" si="0"/>
        <v>1</v>
      </c>
      <c r="F15">
        <f t="shared" si="0"/>
        <v>1</v>
      </c>
      <c r="G15">
        <f t="shared" si="0"/>
        <v>1</v>
      </c>
      <c r="H15">
        <f t="shared" si="0"/>
        <v>1</v>
      </c>
      <c r="I15">
        <f t="shared" si="0"/>
        <v>1</v>
      </c>
      <c r="K15" t="s">
        <v>10</v>
      </c>
      <c r="L15">
        <f>AVERAGE(L9:L12)</f>
        <v>1.5071947011054796</v>
      </c>
      <c r="M15">
        <f t="shared" ref="M15:S15" si="1">AVERAGE(M9:M12)</f>
        <v>1.7603736918313408</v>
      </c>
      <c r="N15">
        <f t="shared" si="1"/>
        <v>1.5466138509406819</v>
      </c>
      <c r="O15">
        <f t="shared" si="1"/>
        <v>1.8166572536219132</v>
      </c>
      <c r="P15">
        <f t="shared" si="1"/>
        <v>1.5846863172511216</v>
      </c>
      <c r="Q15">
        <f t="shared" si="1"/>
        <v>1.5362110477633864</v>
      </c>
      <c r="R15">
        <f t="shared" si="1"/>
        <v>1.8041124501038346</v>
      </c>
      <c r="S15">
        <f t="shared" si="1"/>
        <v>1.5848915072691392</v>
      </c>
    </row>
    <row r="16" spans="1:19" x14ac:dyDescent="0.35">
      <c r="A16" t="s">
        <v>11</v>
      </c>
      <c r="B16">
        <f>_xlfn.STDEV.P(B9:B12)</f>
        <v>0.1534677259268365</v>
      </c>
      <c r="C16">
        <f t="shared" ref="C16:I16" si="2">_xlfn.STDEV.P(C9:C12)</f>
        <v>0.23382471289109055</v>
      </c>
      <c r="D16">
        <f t="shared" si="2"/>
        <v>9.9497955538372276E-2</v>
      </c>
      <c r="E16">
        <f t="shared" si="2"/>
        <v>0.44800523015696081</v>
      </c>
      <c r="F16">
        <f t="shared" si="2"/>
        <v>0.49493386662124866</v>
      </c>
      <c r="G16">
        <f t="shared" si="2"/>
        <v>0.33590245164665133</v>
      </c>
      <c r="H16">
        <f t="shared" si="2"/>
        <v>0.2564466739909026</v>
      </c>
      <c r="I16">
        <f t="shared" si="2"/>
        <v>0.41814625496619306</v>
      </c>
      <c r="K16" t="s">
        <v>11</v>
      </c>
      <c r="L16">
        <f>_xlfn.STDEV.P(L9:L12)</f>
        <v>0.16251794702509526</v>
      </c>
      <c r="M16">
        <f t="shared" ref="M16:S16" si="3">_xlfn.STDEV.P(M9:M12)</f>
        <v>0.27181689499159217</v>
      </c>
      <c r="N16">
        <f t="shared" si="3"/>
        <v>0.16073332072511989</v>
      </c>
      <c r="O16">
        <f t="shared" si="3"/>
        <v>0.17865611046056445</v>
      </c>
      <c r="P16">
        <f t="shared" si="3"/>
        <v>0.25677568451518479</v>
      </c>
      <c r="Q16">
        <f t="shared" si="3"/>
        <v>0.29530387038493972</v>
      </c>
      <c r="R16">
        <f t="shared" si="3"/>
        <v>0.39743947424431486</v>
      </c>
      <c r="S16">
        <f t="shared" si="3"/>
        <v>0.33802186133717033</v>
      </c>
    </row>
    <row r="19" spans="1:19" x14ac:dyDescent="0.35">
      <c r="B19" t="s">
        <v>12</v>
      </c>
      <c r="D19" t="s">
        <v>40</v>
      </c>
      <c r="L19" t="s">
        <v>13</v>
      </c>
      <c r="N19" t="s">
        <v>40</v>
      </c>
    </row>
    <row r="21" spans="1:19" x14ac:dyDescent="0.35">
      <c r="A21" t="s">
        <v>114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K21" t="s">
        <v>114</v>
      </c>
      <c r="L21" t="s">
        <v>2</v>
      </c>
      <c r="M21" t="s">
        <v>3</v>
      </c>
      <c r="N21" t="s">
        <v>4</v>
      </c>
      <c r="O21" t="s">
        <v>5</v>
      </c>
      <c r="P21" t="s">
        <v>6</v>
      </c>
      <c r="Q21" t="s">
        <v>7</v>
      </c>
      <c r="R21" t="s">
        <v>8</v>
      </c>
      <c r="S21" t="s">
        <v>9</v>
      </c>
    </row>
    <row r="23" spans="1:19" x14ac:dyDescent="0.35">
      <c r="B23">
        <f>[3]Sheet1!A24/[3]Sheet1!A$16</f>
        <v>1.7250002651976697</v>
      </c>
      <c r="C23">
        <f>[3]Sheet1!B24/[3]Sheet1!B$16</f>
        <v>1.7853590003899085</v>
      </c>
      <c r="D23">
        <f>[3]Sheet1!C24/[3]Sheet1!C$16</f>
        <v>1.819068366941017</v>
      </c>
      <c r="E23">
        <f>[3]Sheet1!D24/[3]Sheet1!D$16</f>
        <v>2.4347919327661627</v>
      </c>
      <c r="F23">
        <f>[3]Sheet1!E24/[3]Sheet1!E$16</f>
        <v>2.3793003423889831</v>
      </c>
      <c r="G23">
        <f>[3]Sheet1!F24/[3]Sheet1!F$16</f>
        <v>1.349722466288801</v>
      </c>
      <c r="H23">
        <f>[3]Sheet1!G24/[3]Sheet1!G$16</f>
        <v>1.8963967032118747</v>
      </c>
      <c r="I23">
        <f>[3]Sheet1!H24/[3]Sheet1!H$16</f>
        <v>1.3098942334427981</v>
      </c>
      <c r="L23">
        <f>[3]Sheet1!K24/[3]Sheet1!A$16</f>
        <v>1.864512234937638</v>
      </c>
      <c r="M23">
        <f>[3]Sheet1!L24/[3]Sheet1!B$16</f>
        <v>1.9741865047838347</v>
      </c>
      <c r="N23">
        <f>[3]Sheet1!M24/[3]Sheet1!C$16</f>
        <v>1.8910621225329018</v>
      </c>
      <c r="O23">
        <f>[3]Sheet1!N24/[3]Sheet1!D$16</f>
        <v>2.2820423939045109</v>
      </c>
      <c r="P23">
        <f>[3]Sheet1!O24/[3]Sheet1!E$16</f>
        <v>2.7515115370557659</v>
      </c>
      <c r="Q23">
        <f>[3]Sheet1!P24/[3]Sheet1!F$16</f>
        <v>1.3924599075371313</v>
      </c>
      <c r="R23">
        <f>[3]Sheet1!Q24/[3]Sheet1!G$16</f>
        <v>1.7966410091649101</v>
      </c>
      <c r="S23">
        <f>[3]Sheet1!R24/[3]Sheet1!H$16</f>
        <v>1.8808008449353339</v>
      </c>
    </row>
    <row r="24" spans="1:19" x14ac:dyDescent="0.35">
      <c r="B24">
        <f>[3]Sheet1!A25/[3]Sheet1!A$16</f>
        <v>1.8815494109657906</v>
      </c>
      <c r="C24">
        <f>[3]Sheet1!B25/[3]Sheet1!B$16</f>
        <v>1.7584393768296174</v>
      </c>
      <c r="D24">
        <f>[3]Sheet1!C25/[3]Sheet1!C$16</f>
        <v>1.895672560083121</v>
      </c>
      <c r="E24">
        <f>[3]Sheet1!D25/[3]Sheet1!D$16</f>
        <v>2.6022289272875883</v>
      </c>
      <c r="F24">
        <f>[3]Sheet1!E25/[3]Sheet1!E$16</f>
        <v>1.6866914432221023</v>
      </c>
      <c r="G24">
        <f>[3]Sheet1!F25/[3]Sheet1!F$16</f>
        <v>1.4224739884138213</v>
      </c>
      <c r="H24">
        <f>[3]Sheet1!G25/[3]Sheet1!G$16</f>
        <v>2.073792442153882</v>
      </c>
      <c r="I24">
        <f>[3]Sheet1!H25/[3]Sheet1!H$16</f>
        <v>1.2990738012755214</v>
      </c>
      <c r="L24">
        <f>[3]Sheet1!K25/[3]Sheet1!A$16</f>
        <v>1.8847639724805365</v>
      </c>
      <c r="M24">
        <f>[3]Sheet1!L25/[3]Sheet1!B$16</f>
        <v>1.9866709678842593</v>
      </c>
      <c r="N24">
        <f>[3]Sheet1!M25/[3]Sheet1!C$16</f>
        <v>1.8829051945594368</v>
      </c>
      <c r="O24">
        <f>[3]Sheet1!N25/[3]Sheet1!D$16</f>
        <v>2.5331978856866493</v>
      </c>
      <c r="P24">
        <f>[3]Sheet1!O25/[3]Sheet1!E$16</f>
        <v>1.8183400049721417</v>
      </c>
      <c r="Q24">
        <f>[3]Sheet1!P25/[3]Sheet1!F$16</f>
        <v>1.4593391094906252</v>
      </c>
      <c r="R24">
        <f>[3]Sheet1!Q25/[3]Sheet1!G$16</f>
        <v>2.2855380191403634</v>
      </c>
      <c r="S24">
        <f>[3]Sheet1!R25/[3]Sheet1!H$16</f>
        <v>1.6880941006228722</v>
      </c>
    </row>
    <row r="25" spans="1:19" x14ac:dyDescent="0.35">
      <c r="B25">
        <f>[3]Sheet1!A26/[3]Sheet1!A$16</f>
        <v>1.6097158810627801</v>
      </c>
      <c r="C25">
        <f>[3]Sheet1!B26/[3]Sheet1!B$16</f>
        <v>2.0712390283874473</v>
      </c>
      <c r="D25">
        <f>[3]Sheet1!C26/[3]Sheet1!C$16</f>
        <v>2.1335196740218882</v>
      </c>
      <c r="E25">
        <f>[3]Sheet1!D26/[3]Sheet1!D$16</f>
        <v>2.4962736295163954</v>
      </c>
      <c r="F25">
        <f>[3]Sheet1!E26/[3]Sheet1!E$16</f>
        <v>2.1978047362283206</v>
      </c>
      <c r="G25">
        <f>[3]Sheet1!F26/[3]Sheet1!F$16</f>
        <v>1.4570705051071509</v>
      </c>
      <c r="H25">
        <f>[3]Sheet1!G26/[3]Sheet1!G$16</f>
        <v>2.3842840074945912</v>
      </c>
      <c r="I25">
        <f>[3]Sheet1!H26/[3]Sheet1!H$16</f>
        <v>2.1352514042884567</v>
      </c>
      <c r="L25">
        <f>[3]Sheet1!K26/[3]Sheet1!A$16</f>
        <v>1.6973589338697068</v>
      </c>
      <c r="M25">
        <f>[3]Sheet1!L26/[3]Sheet1!B$16</f>
        <v>3.0103818341802628</v>
      </c>
      <c r="N25">
        <f>[3]Sheet1!M26/[3]Sheet1!C$16</f>
        <v>2.7706379257189999</v>
      </c>
      <c r="O25">
        <f>[3]Sheet1!N26/[3]Sheet1!D$16</f>
        <v>2.5792748514438868</v>
      </c>
      <c r="P25">
        <f>[3]Sheet1!O26/[3]Sheet1!E$16</f>
        <v>3.8846135956160368</v>
      </c>
      <c r="Q25">
        <f>[3]Sheet1!P26/[3]Sheet1!F$16</f>
        <v>1.98234499279339</v>
      </c>
      <c r="R25">
        <f>[3]Sheet1!Q26/[3]Sheet1!G$16</f>
        <v>3.1251086046826289</v>
      </c>
      <c r="S25">
        <f>[3]Sheet1!R26/[3]Sheet1!H$16</f>
        <v>3.1916769837398942</v>
      </c>
    </row>
    <row r="26" spans="1:19" x14ac:dyDescent="0.35">
      <c r="B26">
        <f>[3]Sheet1!A27/[3]Sheet1!A$16</f>
        <v>1.8461927726363794</v>
      </c>
      <c r="C26">
        <f>[3]Sheet1!B27/[3]Sheet1!B$16</f>
        <v>1.6132715316581661</v>
      </c>
      <c r="D26">
        <f>[3]Sheet1!C27/[3]Sheet1!C$16</f>
        <v>2.0769103812386458</v>
      </c>
      <c r="E26">
        <f>[3]Sheet1!D27/[3]Sheet1!D$16</f>
        <v>2.7263471920522493</v>
      </c>
      <c r="F26">
        <f>[3]Sheet1!E27/[3]Sheet1!E$16</f>
        <v>2.5290860286873134</v>
      </c>
      <c r="G26">
        <f>[3]Sheet1!F27/[3]Sheet1!F$16</f>
        <v>1.9296234770958181</v>
      </c>
      <c r="H26">
        <f>[3]Sheet1!G27/[3]Sheet1!G$16</f>
        <v>1.7250994005508264</v>
      </c>
      <c r="I26">
        <f>[3]Sheet1!H27/[3]Sheet1!H$16</f>
        <v>2.4269433800460836</v>
      </c>
      <c r="L26">
        <f>[3]Sheet1!K27/[3]Sheet1!A$16</f>
        <v>2.0476124430872087</v>
      </c>
      <c r="M26">
        <f>[3]Sheet1!L27/[3]Sheet1!B$16</f>
        <v>2.8181437886781917</v>
      </c>
      <c r="N26">
        <f>[3]Sheet1!M27/[3]Sheet1!C$16</f>
        <v>2.1507485892167875</v>
      </c>
      <c r="O26">
        <f>[3]Sheet1!N27/[3]Sheet1!D$16</f>
        <v>2.9112797391538527</v>
      </c>
      <c r="P26">
        <f>[3]Sheet1!O27/[3]Sheet1!E$16</f>
        <v>3.1774957735793601</v>
      </c>
      <c r="Q26">
        <f>[3]Sheet1!P27/[3]Sheet1!F$16</f>
        <v>1.8985727684641194</v>
      </c>
      <c r="R26">
        <f>[3]Sheet1!Q27/[3]Sheet1!G$16</f>
        <v>3.3336404654780027</v>
      </c>
      <c r="S26">
        <f>[3]Sheet1!R27/[3]Sheet1!H$16</f>
        <v>3.071628622438594</v>
      </c>
    </row>
    <row r="29" spans="1:19" x14ac:dyDescent="0.35">
      <c r="A29" t="s">
        <v>10</v>
      </c>
      <c r="B29">
        <f>AVERAGE(B23:B26)</f>
        <v>1.7656145824656548</v>
      </c>
      <c r="C29">
        <f t="shared" ref="C29:I29" si="4">AVERAGE(C23:C26)</f>
        <v>1.8070772343162846</v>
      </c>
      <c r="D29">
        <f t="shared" si="4"/>
        <v>1.9812927455711682</v>
      </c>
      <c r="E29">
        <f t="shared" si="4"/>
        <v>2.5649104204055986</v>
      </c>
      <c r="F29">
        <f t="shared" si="4"/>
        <v>2.19822063763168</v>
      </c>
      <c r="G29">
        <f t="shared" si="4"/>
        <v>1.5397226092263978</v>
      </c>
      <c r="H29">
        <f t="shared" si="4"/>
        <v>2.0198931383527938</v>
      </c>
      <c r="I29">
        <f t="shared" si="4"/>
        <v>1.792790704763215</v>
      </c>
      <c r="K29" t="s">
        <v>10</v>
      </c>
      <c r="L29">
        <f>AVERAGE(L23:L27)</f>
        <v>1.8735618960937725</v>
      </c>
      <c r="M29">
        <f t="shared" ref="M29:S29" si="5">AVERAGE(M23:M27)</f>
        <v>2.4473457738816373</v>
      </c>
      <c r="N29">
        <f t="shared" si="5"/>
        <v>2.1738384580070313</v>
      </c>
      <c r="O29">
        <f t="shared" si="5"/>
        <v>2.5764487175472248</v>
      </c>
      <c r="P29">
        <f t="shared" si="5"/>
        <v>2.9079902278058265</v>
      </c>
      <c r="Q29">
        <f t="shared" si="5"/>
        <v>1.6831791945713166</v>
      </c>
      <c r="R29">
        <f t="shared" si="5"/>
        <v>2.6352320246164762</v>
      </c>
      <c r="S29">
        <f t="shared" si="5"/>
        <v>2.4580501379341735</v>
      </c>
    </row>
    <row r="30" spans="1:19" x14ac:dyDescent="0.35">
      <c r="A30" t="s">
        <v>11</v>
      </c>
      <c r="B30">
        <f>_xlfn.STDEV.P(B23:B26)</f>
        <v>0.10710702247844514</v>
      </c>
      <c r="C30">
        <f t="shared" ref="C30:I30" si="6">_xlfn.STDEV.P(C23:C26)</f>
        <v>0.16596643237073316</v>
      </c>
      <c r="D30">
        <f t="shared" si="6"/>
        <v>0.12841664142657425</v>
      </c>
      <c r="E30">
        <f t="shared" si="6"/>
        <v>0.1107884606860482</v>
      </c>
      <c r="F30">
        <f t="shared" si="6"/>
        <v>0.31777509978783514</v>
      </c>
      <c r="G30">
        <f t="shared" si="6"/>
        <v>0.22841921464678963</v>
      </c>
      <c r="H30">
        <f t="shared" si="6"/>
        <v>0.24384449850464343</v>
      </c>
      <c r="I30">
        <f t="shared" si="6"/>
        <v>0.4990927591868381</v>
      </c>
      <c r="K30" t="s">
        <v>11</v>
      </c>
      <c r="L30">
        <f>_xlfn.STDEV.P(L23:L27)</f>
        <v>0.12404481013696785</v>
      </c>
      <c r="M30">
        <f t="shared" ref="M30:S30" si="7">_xlfn.STDEV.P(M23:M27)</f>
        <v>0.47185849144302405</v>
      </c>
      <c r="N30">
        <f t="shared" si="7"/>
        <v>0.36100809076338275</v>
      </c>
      <c r="O30">
        <f t="shared" si="7"/>
        <v>0.22397852459576909</v>
      </c>
      <c r="P30">
        <f t="shared" si="7"/>
        <v>0.74803904151721856</v>
      </c>
      <c r="Q30">
        <f t="shared" si="7"/>
        <v>0.26005607762690258</v>
      </c>
      <c r="R30">
        <f t="shared" si="7"/>
        <v>0.6231521087635733</v>
      </c>
      <c r="S30">
        <f t="shared" si="7"/>
        <v>0.67836862235685946</v>
      </c>
    </row>
    <row r="33" spans="1:18" x14ac:dyDescent="0.35">
      <c r="B33" t="s">
        <v>14</v>
      </c>
      <c r="D33" t="s">
        <v>40</v>
      </c>
    </row>
    <row r="35" spans="1:18" x14ac:dyDescent="0.35">
      <c r="A35" t="s">
        <v>114</v>
      </c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</row>
    <row r="37" spans="1:18" x14ac:dyDescent="0.35">
      <c r="B37">
        <f>[3]Sheet1!A38/[3]Sheet1!A$16</f>
        <v>3.0352788591816924</v>
      </c>
      <c r="C37">
        <f>[3]Sheet1!B38/[3]Sheet1!B$16</f>
        <v>2.7619720140448121</v>
      </c>
      <c r="D37">
        <f>[3]Sheet1!C38/[3]Sheet1!C$16</f>
        <v>2.665367310983461</v>
      </c>
      <c r="E37">
        <f>[3]Sheet1!D38/[3]Sheet1!D$16</f>
        <v>3.5925717036899814</v>
      </c>
      <c r="F37">
        <f>[3]Sheet1!E38/[3]Sheet1!E$16</f>
        <v>3.7036500084517927</v>
      </c>
      <c r="G37">
        <f>[3]Sheet1!F38/[3]Sheet1!F$16</f>
        <v>2.3537107115926843</v>
      </c>
      <c r="H37">
        <f>[3]Sheet1!G38/[3]Sheet1!G$16</f>
        <v>2.0097982233313005</v>
      </c>
      <c r="I37">
        <f>[3]Sheet1!H38/[3]Sheet1!H$16</f>
        <v>2.3188065312982116</v>
      </c>
    </row>
    <row r="38" spans="1:18" x14ac:dyDescent="0.35">
      <c r="B38">
        <f>[3]Sheet1!A39/[3]Sheet1!A$16</f>
        <v>2.7647106770138095</v>
      </c>
      <c r="C38">
        <f>[3]Sheet1!B39/[3]Sheet1!B$16</f>
        <v>2.9742971464333734</v>
      </c>
      <c r="D38">
        <f>[3]Sheet1!C39/[3]Sheet1!C$16</f>
        <v>2.9902478657448688</v>
      </c>
      <c r="E38">
        <f>[3]Sheet1!D39/[3]Sheet1!D$16</f>
        <v>3.6670437801763147</v>
      </c>
      <c r="F38">
        <f>[3]Sheet1!E39/[3]Sheet1!E$16</f>
        <v>3.4507616441667555</v>
      </c>
      <c r="G38">
        <f>[3]Sheet1!F39/[3]Sheet1!F$16</f>
        <v>2.1954603329013183</v>
      </c>
      <c r="H38">
        <f>[3]Sheet1!G39/[3]Sheet1!G$16</f>
        <v>2.016385863504214</v>
      </c>
      <c r="I38">
        <f>[3]Sheet1!H39/[3]Sheet1!H$16</f>
        <v>2.9841475682955401</v>
      </c>
    </row>
    <row r="39" spans="1:18" x14ac:dyDescent="0.35">
      <c r="B39">
        <f>[3]Sheet1!A40/[3]Sheet1!A$16</f>
        <v>2.2828145266199806</v>
      </c>
      <c r="C39">
        <f>[3]Sheet1!B40/[3]Sheet1!B$16</f>
        <v>3.1175245677900696</v>
      </c>
      <c r="D39">
        <f>[3]Sheet1!C40/[3]Sheet1!C$16</f>
        <v>2.7885700619422629</v>
      </c>
      <c r="E39">
        <f>[3]Sheet1!D40/[3]Sheet1!D$16</f>
        <v>3.6898409085789776</v>
      </c>
      <c r="F39">
        <f>[3]Sheet1!E40/[3]Sheet1!E$16</f>
        <v>3.9260237571734109</v>
      </c>
      <c r="G39">
        <f>[3]Sheet1!F40/[3]Sheet1!F$16</f>
        <v>2.1110760556623087</v>
      </c>
      <c r="H39">
        <f>[3]Sheet1!G40/[3]Sheet1!G$16</f>
        <v>3.3835574880845005</v>
      </c>
      <c r="I39">
        <f>[3]Sheet1!H40/[3]Sheet1!H$16</f>
        <v>3.2907807373247979</v>
      </c>
    </row>
    <row r="40" spans="1:18" x14ac:dyDescent="0.35">
      <c r="B40">
        <f>[3]Sheet1!A41/[3]Sheet1!A$16</f>
        <v>2.9824824715815961</v>
      </c>
      <c r="C40">
        <f>[3]Sheet1!B41/[3]Sheet1!B$16</f>
        <v>3.2737905041740469</v>
      </c>
      <c r="D40">
        <f>[3]Sheet1!C41/[3]Sheet1!C$16</f>
        <v>2.8585405542644073</v>
      </c>
      <c r="E40">
        <f>[3]Sheet1!D41/[3]Sheet1!D$16</f>
        <v>3.1622249539872618</v>
      </c>
      <c r="F40">
        <f>[3]Sheet1!E41/[3]Sheet1!E$16</f>
        <v>3.8956213600806548</v>
      </c>
      <c r="G40">
        <f>[3]Sheet1!F41/[3]Sheet1!F$16</f>
        <v>2.3947372168081413</v>
      </c>
      <c r="H40">
        <f>[3]Sheet1!G41/[3]Sheet1!G$16</f>
        <v>3.524444785534619</v>
      </c>
      <c r="I40">
        <f>[3]Sheet1!H41/[3]Sheet1!H$16</f>
        <v>3.599841412164313</v>
      </c>
    </row>
    <row r="43" spans="1:18" x14ac:dyDescent="0.35">
      <c r="A43" t="s">
        <v>10</v>
      </c>
      <c r="B43">
        <f>AVERAGE(B37:B41)</f>
        <v>2.76632163359927</v>
      </c>
      <c r="C43">
        <f t="shared" ref="C43:I43" si="8">AVERAGE(C37:C41)</f>
        <v>3.0318960581105752</v>
      </c>
      <c r="D43">
        <f t="shared" si="8"/>
        <v>2.82568144823375</v>
      </c>
      <c r="E43">
        <f t="shared" si="8"/>
        <v>3.5279203366081342</v>
      </c>
      <c r="F43">
        <f t="shared" si="8"/>
        <v>3.7440141924681538</v>
      </c>
      <c r="G43">
        <f t="shared" si="8"/>
        <v>2.2637460792411135</v>
      </c>
      <c r="H43">
        <f t="shared" si="8"/>
        <v>2.7335465901136584</v>
      </c>
      <c r="I43">
        <f t="shared" si="8"/>
        <v>3.0483940622707157</v>
      </c>
    </row>
    <row r="44" spans="1:18" x14ac:dyDescent="0.35">
      <c r="A44" t="s">
        <v>11</v>
      </c>
      <c r="B44">
        <f>_xlfn.STDEV.P(B37:B41)</f>
        <v>0.29700387823680485</v>
      </c>
      <c r="C44">
        <f t="shared" ref="C44:I44" si="9">_xlfn.STDEV.P(C37:C41)</f>
        <v>0.18842889169226359</v>
      </c>
      <c r="D44">
        <f t="shared" si="9"/>
        <v>0.11751564174223608</v>
      </c>
      <c r="E44">
        <f t="shared" si="9"/>
        <v>0.2141766305607429</v>
      </c>
      <c r="F44">
        <f t="shared" si="9"/>
        <v>0.18956432902332443</v>
      </c>
      <c r="G44">
        <f t="shared" si="9"/>
        <v>0.11535097794123049</v>
      </c>
      <c r="H44">
        <f t="shared" si="9"/>
        <v>0.72217818597838346</v>
      </c>
      <c r="I44">
        <f t="shared" si="9"/>
        <v>0.47414951684228834</v>
      </c>
    </row>
    <row r="47" spans="1:18" x14ac:dyDescent="0.35">
      <c r="C47" t="s">
        <v>119</v>
      </c>
    </row>
    <row r="48" spans="1:18" x14ac:dyDescent="0.35">
      <c r="B48" s="10" t="s">
        <v>15</v>
      </c>
      <c r="C48" s="10" t="s">
        <v>16</v>
      </c>
      <c r="D48" s="10" t="s">
        <v>17</v>
      </c>
      <c r="E48" s="10" t="s">
        <v>18</v>
      </c>
      <c r="F48" s="10" t="s">
        <v>19</v>
      </c>
      <c r="G48" s="10" t="s">
        <v>20</v>
      </c>
      <c r="H48" s="10" t="s">
        <v>21</v>
      </c>
      <c r="I48" s="10" t="s">
        <v>22</v>
      </c>
      <c r="J48" s="10" t="s">
        <v>23</v>
      </c>
      <c r="K48" s="10" t="s">
        <v>24</v>
      </c>
      <c r="L48" s="10" t="s">
        <v>25</v>
      </c>
      <c r="M48" s="10" t="s">
        <v>26</v>
      </c>
      <c r="N48" s="10" t="s">
        <v>27</v>
      </c>
      <c r="O48" s="10" t="s">
        <v>28</v>
      </c>
      <c r="P48" s="10" t="s">
        <v>29</v>
      </c>
      <c r="Q48" s="10" t="s">
        <v>30</v>
      </c>
      <c r="R48" s="10" t="s">
        <v>31</v>
      </c>
    </row>
    <row r="49" spans="2:18" x14ac:dyDescent="0.35">
      <c r="B49" s="10">
        <v>0</v>
      </c>
      <c r="C49" s="10">
        <f>B15</f>
        <v>1</v>
      </c>
      <c r="D49" s="10">
        <f>B16</f>
        <v>0.1534677259268365</v>
      </c>
      <c r="E49" s="10">
        <f>C15</f>
        <v>1</v>
      </c>
      <c r="F49" s="10">
        <f>C16</f>
        <v>0.23382471289109055</v>
      </c>
      <c r="G49" s="10">
        <f>D15</f>
        <v>1</v>
      </c>
      <c r="H49" s="10">
        <f>D16</f>
        <v>9.9497955538372276E-2</v>
      </c>
      <c r="I49" s="10">
        <f>E15</f>
        <v>1</v>
      </c>
      <c r="J49" s="10">
        <f>E16</f>
        <v>0.44800523015696081</v>
      </c>
      <c r="K49" s="10">
        <f>F15</f>
        <v>1</v>
      </c>
      <c r="L49" s="10">
        <f>F16</f>
        <v>0.49493386662124866</v>
      </c>
      <c r="M49" s="10">
        <f>G15</f>
        <v>1</v>
      </c>
      <c r="N49" s="10">
        <f>G16</f>
        <v>0.33590245164665133</v>
      </c>
      <c r="O49" s="10">
        <f>H15</f>
        <v>1</v>
      </c>
      <c r="P49" s="10">
        <f>H16</f>
        <v>0.2564466739909026</v>
      </c>
      <c r="Q49" s="10">
        <f>I15</f>
        <v>1</v>
      </c>
      <c r="R49" s="10">
        <f>I16</f>
        <v>0.41814625496619306</v>
      </c>
    </row>
    <row r="50" spans="2:18" x14ac:dyDescent="0.35">
      <c r="B50" s="10">
        <v>3</v>
      </c>
      <c r="C50" s="10">
        <f>L15</f>
        <v>1.5071947011054796</v>
      </c>
      <c r="D50" s="10">
        <f>L16</f>
        <v>0.16251794702509526</v>
      </c>
      <c r="E50" s="10">
        <f>M15</f>
        <v>1.7603736918313408</v>
      </c>
      <c r="F50" s="10">
        <f>M16</f>
        <v>0.27181689499159217</v>
      </c>
      <c r="G50" s="10">
        <f>N15</f>
        <v>1.5466138509406819</v>
      </c>
      <c r="H50" s="10">
        <f>N16</f>
        <v>0.16073332072511989</v>
      </c>
      <c r="I50" s="10">
        <f>O15</f>
        <v>1.8166572536219132</v>
      </c>
      <c r="J50" s="10">
        <f>O16</f>
        <v>0.17865611046056445</v>
      </c>
      <c r="K50" s="10">
        <f>P15</f>
        <v>1.5846863172511216</v>
      </c>
      <c r="L50" s="10">
        <f>P16</f>
        <v>0.25677568451518479</v>
      </c>
      <c r="M50" s="10">
        <f>Q15</f>
        <v>1.5362110477633864</v>
      </c>
      <c r="N50" s="10">
        <f>Q16</f>
        <v>0.29530387038493972</v>
      </c>
      <c r="O50" s="10">
        <f>R15</f>
        <v>1.8041124501038346</v>
      </c>
      <c r="P50" s="10">
        <f>R16</f>
        <v>0.39743947424431486</v>
      </c>
      <c r="Q50" s="10">
        <f>S15</f>
        <v>1.5848915072691392</v>
      </c>
      <c r="R50" s="10">
        <f>S16</f>
        <v>0.33802186133717033</v>
      </c>
    </row>
    <row r="51" spans="2:18" x14ac:dyDescent="0.35">
      <c r="B51" s="10">
        <v>10</v>
      </c>
      <c r="C51" s="10">
        <f>B29</f>
        <v>1.7656145824656548</v>
      </c>
      <c r="D51" s="10">
        <f>B30</f>
        <v>0.10710702247844514</v>
      </c>
      <c r="E51" s="10">
        <f>C29</f>
        <v>1.8070772343162846</v>
      </c>
      <c r="F51" s="10">
        <f>C30</f>
        <v>0.16596643237073316</v>
      </c>
      <c r="G51" s="10">
        <f>D29</f>
        <v>1.9812927455711682</v>
      </c>
      <c r="H51" s="10">
        <f>D30</f>
        <v>0.12841664142657425</v>
      </c>
      <c r="I51" s="10">
        <f>E29</f>
        <v>2.5649104204055986</v>
      </c>
      <c r="J51" s="10">
        <f>E30</f>
        <v>0.1107884606860482</v>
      </c>
      <c r="K51" s="10">
        <f>F29</f>
        <v>2.19822063763168</v>
      </c>
      <c r="L51" s="10">
        <f>F30</f>
        <v>0.31777509978783514</v>
      </c>
      <c r="M51" s="10">
        <f>G29</f>
        <v>1.5397226092263978</v>
      </c>
      <c r="N51" s="10">
        <f>G30</f>
        <v>0.22841921464678963</v>
      </c>
      <c r="O51" s="10">
        <f>H29</f>
        <v>2.0198931383527938</v>
      </c>
      <c r="P51" s="10">
        <f>H30</f>
        <v>0.24384449850464343</v>
      </c>
      <c r="Q51" s="10">
        <f>I29</f>
        <v>1.792790704763215</v>
      </c>
      <c r="R51" s="10">
        <f>I30</f>
        <v>0.4990927591868381</v>
      </c>
    </row>
    <row r="52" spans="2:18" x14ac:dyDescent="0.35">
      <c r="B52" s="10">
        <v>30</v>
      </c>
      <c r="C52" s="10">
        <f>L29</f>
        <v>1.8735618960937725</v>
      </c>
      <c r="D52" s="10">
        <f>L30</f>
        <v>0.12404481013696785</v>
      </c>
      <c r="E52" s="10">
        <f>M29</f>
        <v>2.4473457738816373</v>
      </c>
      <c r="F52" s="10">
        <f>M30</f>
        <v>0.47185849144302405</v>
      </c>
      <c r="G52" s="10">
        <f>N29</f>
        <v>2.1738384580070313</v>
      </c>
      <c r="H52" s="10">
        <f>N30</f>
        <v>0.36100809076338275</v>
      </c>
      <c r="I52" s="10">
        <f>O29</f>
        <v>2.5764487175472248</v>
      </c>
      <c r="J52" s="10">
        <f>O30</f>
        <v>0.22397852459576909</v>
      </c>
      <c r="K52" s="10">
        <f>P29</f>
        <v>2.9079902278058265</v>
      </c>
      <c r="L52" s="10">
        <f>P30</f>
        <v>0.74803904151721856</v>
      </c>
      <c r="M52" s="10">
        <f>Q29</f>
        <v>1.6831791945713166</v>
      </c>
      <c r="N52" s="10">
        <f>Q30</f>
        <v>0.26005607762690258</v>
      </c>
      <c r="O52" s="10">
        <f>R29</f>
        <v>2.6352320246164762</v>
      </c>
      <c r="P52" s="10">
        <f>R30</f>
        <v>0.6231521087635733</v>
      </c>
      <c r="Q52" s="10">
        <f>S29</f>
        <v>2.4580501379341735</v>
      </c>
      <c r="R52" s="10">
        <f>S30</f>
        <v>0.67836862235685946</v>
      </c>
    </row>
    <row r="53" spans="2:18" x14ac:dyDescent="0.35">
      <c r="B53" s="10">
        <v>100</v>
      </c>
      <c r="C53" s="10">
        <f>B43</f>
        <v>2.76632163359927</v>
      </c>
      <c r="D53" s="10">
        <f>B44</f>
        <v>0.29700387823680485</v>
      </c>
      <c r="E53" s="10">
        <f>C43</f>
        <v>3.0318960581105752</v>
      </c>
      <c r="F53" s="10">
        <f>C44</f>
        <v>0.18842889169226359</v>
      </c>
      <c r="G53" s="10">
        <f>D43</f>
        <v>2.82568144823375</v>
      </c>
      <c r="H53" s="10">
        <f>D44</f>
        <v>0.11751564174223608</v>
      </c>
      <c r="I53" s="10">
        <f>E43</f>
        <v>3.5279203366081342</v>
      </c>
      <c r="J53" s="10">
        <f>E44</f>
        <v>0.2141766305607429</v>
      </c>
      <c r="K53" s="10">
        <f>F43</f>
        <v>3.7440141924681538</v>
      </c>
      <c r="L53" s="10">
        <f>F44</f>
        <v>0.18956432902332443</v>
      </c>
      <c r="M53" s="10">
        <f>G43</f>
        <v>2.2637460792411135</v>
      </c>
      <c r="N53" s="10">
        <f>G44</f>
        <v>0.11535097794123049</v>
      </c>
      <c r="O53" s="10">
        <f>H43</f>
        <v>2.7335465901136584</v>
      </c>
      <c r="P53" s="10">
        <f>H44</f>
        <v>0.72217818597838346</v>
      </c>
      <c r="Q53" s="10">
        <f>I43</f>
        <v>3.0483940622707157</v>
      </c>
      <c r="R53" s="10">
        <f>I44</f>
        <v>0.47414951684228834</v>
      </c>
    </row>
    <row r="54" spans="2:18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physical &amp; chemcal properties</vt:lpstr>
      <vt:lpstr>5_ROS-RNS</vt:lpstr>
      <vt:lpstr>6_8-oxo-dG</vt:lpstr>
      <vt:lpstr>7_AP sites</vt:lpstr>
      <vt:lpstr>9_endogeous DNA adducts</vt:lpstr>
      <vt:lpstr>10_4-HNE</vt:lpstr>
      <vt:lpstr>11_MDA adducts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Thai, Sheau-Fung</dc:creator>
  <cp:lastModifiedBy>Thai, Sheau-Fung</cp:lastModifiedBy>
  <dcterms:created xsi:type="dcterms:W3CDTF">2018-06-25T15:55:00Z</dcterms:created>
  <dcterms:modified xsi:type="dcterms:W3CDTF">2020-01-15T20:04:14Z</dcterms:modified>
</cp:coreProperties>
</file>