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\\AA.AD.EPA.GOV\ORD\ATH\USERS\N-Z\sghimire\Net MyDocuments\Research Contractor SR Ghimire\Journals for submissions\PLOS2018\PLOS submission DATA\Cluster 1 data\"/>
    </mc:Choice>
  </mc:AlternateContent>
  <xr:revisionPtr revIDLastSave="0" documentId="10_ncr:100000_{B43A2F32-1EA1-4019-ABC5-2E380383530B}" xr6:coauthVersionLast="31" xr6:coauthVersionMax="31" xr10:uidLastSave="{00000000-0000-0000-0000-000000000000}"/>
  <bookViews>
    <workbookView xWindow="0" yWindow="0" windowWidth="19200" windowHeight="11490" firstSheet="1" activeTab="1" xr2:uid="{00000000-000D-0000-FFFF-FFFF00000000}"/>
  </bookViews>
  <sheets>
    <sheet name=" DEA data DMOs Table S1 &amp; Fig4a" sheetId="1" r:id="rId1"/>
    <sheet name="DEA, Tables S8 &amp; 9; Fig.4b" sheetId="4" r:id="rId2"/>
    <sheet name="Rank the DMO sustainability" sheetId="6" r:id="rId3"/>
    <sheet name="ARWH and major crops LCA m-3 " sheetId="7" r:id="rId4"/>
  </sheets>
  <externalReferences>
    <externalReference r:id="rId5"/>
  </externalReferences>
  <definedNames>
    <definedName name="_Toc511725130" localSheetId="0">' DEA data DMOs Table S1 &amp; Fig4a'!$B$51</definedName>
    <definedName name="_Toc511725138" localSheetId="1">'DEA, Tables S8 &amp; 9; Fig.4b'!$B$1</definedName>
    <definedName name="_Toc511725139" localSheetId="1">'DEA, Tables S8 &amp; 9; Fig.4b'!$A$20</definedName>
    <definedName name="_Toc524689088" localSheetId="0">' DEA data DMOs Table S1 &amp; Fig4a'!$B$51</definedName>
    <definedName name="solver_adj" localSheetId="1" hidden="1">'DEA, Tables S8 &amp; 9; Fig.4b'!$C$19:$H$19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2147483647</definedName>
    <definedName name="solver_lhs1" localSheetId="1" hidden="1">'DEA, Tables S8 &amp; 9; Fig.4b'!$AB$4:$AB$19</definedName>
    <definedName name="solver_lhs2" localSheetId="1" hidden="1">'DEA, Tables S8 &amp; 9; Fig.4b'!$C$19</definedName>
    <definedName name="solver_lhs3" localSheetId="1" hidden="1">'DEA, Tables S8 &amp; 9; Fig.4b'!$C$19:$H$19</definedName>
    <definedName name="solver_lhs4" localSheetId="1" hidden="1">'DEA, Tables S8 &amp; 9; Fig.4b'!$D$19</definedName>
    <definedName name="solver_lhs5" localSheetId="1" hidden="1">'DEA, Tables S8 &amp; 9; Fig.4b'!$E$19</definedName>
    <definedName name="solver_lhs6" localSheetId="1" hidden="1">'DEA, Tables S8 &amp; 9; Fig.4b'!$F$19</definedName>
    <definedName name="solver_lhs7" localSheetId="1" hidden="1">'DEA, Tables S8 &amp; 9; Fig.4b'!$G$19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7</definedName>
    <definedName name="solver_nwt" localSheetId="1" hidden="1">1</definedName>
    <definedName name="solver_opt" localSheetId="1" hidden="1">'DEA, Tables S8 &amp; 9; Fig.4b'!$K$19</definedName>
    <definedName name="solver_pre" localSheetId="1" hidden="1">0.000001</definedName>
    <definedName name="solver_rbv" localSheetId="1" hidden="1">1</definedName>
    <definedName name="solver_rel1" localSheetId="1" hidden="1">3</definedName>
    <definedName name="solver_rel2" localSheetId="1" hidden="1">2</definedName>
    <definedName name="solver_rel3" localSheetId="1" hidden="1">3</definedName>
    <definedName name="solver_rel4" localSheetId="1" hidden="1">2</definedName>
    <definedName name="solver_rel5" localSheetId="1" hidden="1">2</definedName>
    <definedName name="solver_rel6" localSheetId="1" hidden="1">2</definedName>
    <definedName name="solver_rel7" localSheetId="1" hidden="1">2</definedName>
    <definedName name="solver_rhs1" localSheetId="1" hidden="1">1</definedName>
    <definedName name="solver_rhs2" localSheetId="1" hidden="1">'DEA, Tables S8 &amp; 9; Fig.4b'!$D$19</definedName>
    <definedName name="solver_rhs3" localSheetId="1" hidden="1">0</definedName>
    <definedName name="solver_rhs4" localSheetId="1" hidden="1">'DEA, Tables S8 &amp; 9; Fig.4b'!$E$19</definedName>
    <definedName name="solver_rhs5" localSheetId="1" hidden="1">'DEA, Tables S8 &amp; 9; Fig.4b'!$F$19</definedName>
    <definedName name="solver_rhs6" localSheetId="1" hidden="1">'DEA, Tables S8 &amp; 9; Fig.4b'!$G$19</definedName>
    <definedName name="solver_rhs7" localSheetId="1" hidden="1">'DEA, Tables S8 &amp; 9; Fig.4b'!$H$19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7" l="1"/>
  <c r="D37" i="7"/>
  <c r="F36" i="7"/>
  <c r="D36" i="7"/>
  <c r="F35" i="7"/>
  <c r="D35" i="7"/>
  <c r="F34" i="7"/>
  <c r="D34" i="7"/>
  <c r="F33" i="7"/>
  <c r="D33" i="7"/>
  <c r="F32" i="7"/>
  <c r="D32" i="7"/>
  <c r="F31" i="7"/>
  <c r="D31" i="7"/>
  <c r="F30" i="7"/>
  <c r="D30" i="7"/>
  <c r="F29" i="7"/>
  <c r="D29" i="7"/>
  <c r="F28" i="7"/>
  <c r="D28" i="7"/>
  <c r="F27" i="7"/>
  <c r="D27" i="7"/>
  <c r="F26" i="7"/>
  <c r="D26" i="7"/>
  <c r="F25" i="7"/>
  <c r="D25" i="7"/>
  <c r="F24" i="7"/>
  <c r="D24" i="7"/>
  <c r="U18" i="7"/>
  <c r="T18" i="7"/>
  <c r="S18" i="7"/>
  <c r="R18" i="7"/>
  <c r="P18" i="7"/>
  <c r="O18" i="7"/>
  <c r="N18" i="7"/>
  <c r="M18" i="7"/>
  <c r="K18" i="7"/>
  <c r="J18" i="7"/>
  <c r="I18" i="7"/>
  <c r="H18" i="7"/>
  <c r="F18" i="7"/>
  <c r="E18" i="7"/>
  <c r="D18" i="7"/>
  <c r="C18" i="7"/>
  <c r="U17" i="7"/>
  <c r="T17" i="7"/>
  <c r="S17" i="7"/>
  <c r="R17" i="7"/>
  <c r="P17" i="7"/>
  <c r="O17" i="7"/>
  <c r="N17" i="7"/>
  <c r="M17" i="7"/>
  <c r="K17" i="7"/>
  <c r="J17" i="7"/>
  <c r="I17" i="7"/>
  <c r="H17" i="7"/>
  <c r="F17" i="7"/>
  <c r="E17" i="7"/>
  <c r="D17" i="7"/>
  <c r="C17" i="7"/>
  <c r="U16" i="7"/>
  <c r="T16" i="7"/>
  <c r="S16" i="7"/>
  <c r="R16" i="7"/>
  <c r="P16" i="7"/>
  <c r="O16" i="7"/>
  <c r="N16" i="7"/>
  <c r="M16" i="7"/>
  <c r="K16" i="7"/>
  <c r="J16" i="7"/>
  <c r="I16" i="7"/>
  <c r="H16" i="7"/>
  <c r="F16" i="7"/>
  <c r="E16" i="7"/>
  <c r="D16" i="7"/>
  <c r="C16" i="7"/>
  <c r="U15" i="7"/>
  <c r="T15" i="7"/>
  <c r="S15" i="7"/>
  <c r="R15" i="7"/>
  <c r="P15" i="7"/>
  <c r="O15" i="7"/>
  <c r="N15" i="7"/>
  <c r="M15" i="7"/>
  <c r="K15" i="7"/>
  <c r="J15" i="7"/>
  <c r="I15" i="7"/>
  <c r="H15" i="7"/>
  <c r="F15" i="7"/>
  <c r="E15" i="7"/>
  <c r="D15" i="7"/>
  <c r="C15" i="7"/>
  <c r="U14" i="7"/>
  <c r="T14" i="7"/>
  <c r="S14" i="7"/>
  <c r="R14" i="7"/>
  <c r="P14" i="7"/>
  <c r="O14" i="7"/>
  <c r="N14" i="7"/>
  <c r="M14" i="7"/>
  <c r="K14" i="7"/>
  <c r="J14" i="7"/>
  <c r="I14" i="7"/>
  <c r="H14" i="7"/>
  <c r="F14" i="7"/>
  <c r="E14" i="7"/>
  <c r="D14" i="7"/>
  <c r="C14" i="7"/>
  <c r="U13" i="7"/>
  <c r="T13" i="7"/>
  <c r="S13" i="7"/>
  <c r="R13" i="7"/>
  <c r="P13" i="7"/>
  <c r="O13" i="7"/>
  <c r="N13" i="7"/>
  <c r="M13" i="7"/>
  <c r="K13" i="7"/>
  <c r="J13" i="7"/>
  <c r="I13" i="7"/>
  <c r="H13" i="7"/>
  <c r="F13" i="7"/>
  <c r="E13" i="7"/>
  <c r="D13" i="7"/>
  <c r="C13" i="7"/>
  <c r="U12" i="7"/>
  <c r="T12" i="7"/>
  <c r="S12" i="7"/>
  <c r="R12" i="7"/>
  <c r="P12" i="7"/>
  <c r="O12" i="7"/>
  <c r="N12" i="7"/>
  <c r="M12" i="7"/>
  <c r="K12" i="7"/>
  <c r="J12" i="7"/>
  <c r="I12" i="7"/>
  <c r="H12" i="7"/>
  <c r="F12" i="7"/>
  <c r="E12" i="7"/>
  <c r="D12" i="7"/>
  <c r="C12" i="7"/>
  <c r="U11" i="7"/>
  <c r="T11" i="7"/>
  <c r="S11" i="7"/>
  <c r="R11" i="7"/>
  <c r="P11" i="7"/>
  <c r="O11" i="7"/>
  <c r="N11" i="7"/>
  <c r="M11" i="7"/>
  <c r="K11" i="7"/>
  <c r="J11" i="7"/>
  <c r="I11" i="7"/>
  <c r="H11" i="7"/>
  <c r="F11" i="7"/>
  <c r="E11" i="7"/>
  <c r="D11" i="7"/>
  <c r="C11" i="7"/>
  <c r="U10" i="7"/>
  <c r="T10" i="7"/>
  <c r="S10" i="7"/>
  <c r="R10" i="7"/>
  <c r="P10" i="7"/>
  <c r="O10" i="7"/>
  <c r="N10" i="7"/>
  <c r="M10" i="7"/>
  <c r="K10" i="7"/>
  <c r="J10" i="7"/>
  <c r="I10" i="7"/>
  <c r="H10" i="7"/>
  <c r="F10" i="7"/>
  <c r="E10" i="7"/>
  <c r="D10" i="7"/>
  <c r="C10" i="7"/>
  <c r="U9" i="7"/>
  <c r="T9" i="7"/>
  <c r="S9" i="7"/>
  <c r="R9" i="7"/>
  <c r="P9" i="7"/>
  <c r="O9" i="7"/>
  <c r="N9" i="7"/>
  <c r="M9" i="7"/>
  <c r="K9" i="7"/>
  <c r="J9" i="7"/>
  <c r="I9" i="7"/>
  <c r="H9" i="7"/>
  <c r="F9" i="7"/>
  <c r="E9" i="7"/>
  <c r="D9" i="7"/>
  <c r="C9" i="7"/>
  <c r="U8" i="7"/>
  <c r="T8" i="7"/>
  <c r="S8" i="7"/>
  <c r="R8" i="7"/>
  <c r="P8" i="7"/>
  <c r="O8" i="7"/>
  <c r="N8" i="7"/>
  <c r="M8" i="7"/>
  <c r="K8" i="7"/>
  <c r="J8" i="7"/>
  <c r="I8" i="7"/>
  <c r="H8" i="7"/>
  <c r="F8" i="7"/>
  <c r="E8" i="7"/>
  <c r="D8" i="7"/>
  <c r="C8" i="7"/>
  <c r="U7" i="7"/>
  <c r="T7" i="7"/>
  <c r="S7" i="7"/>
  <c r="R7" i="7"/>
  <c r="P7" i="7"/>
  <c r="O7" i="7"/>
  <c r="N7" i="7"/>
  <c r="M7" i="7"/>
  <c r="K7" i="7"/>
  <c r="J7" i="7"/>
  <c r="I7" i="7"/>
  <c r="H7" i="7"/>
  <c r="F7" i="7"/>
  <c r="E7" i="7"/>
  <c r="D7" i="7"/>
  <c r="C7" i="7"/>
  <c r="U6" i="7"/>
  <c r="T6" i="7"/>
  <c r="S6" i="7"/>
  <c r="R6" i="7"/>
  <c r="P6" i="7"/>
  <c r="O6" i="7"/>
  <c r="N6" i="7"/>
  <c r="M6" i="7"/>
  <c r="K6" i="7"/>
  <c r="J6" i="7"/>
  <c r="I6" i="7"/>
  <c r="H6" i="7"/>
  <c r="F6" i="7"/>
  <c r="E6" i="7"/>
  <c r="D6" i="7"/>
  <c r="C6" i="7"/>
  <c r="U5" i="7"/>
  <c r="T5" i="7"/>
  <c r="S5" i="7"/>
  <c r="R5" i="7"/>
  <c r="P5" i="7"/>
  <c r="O5" i="7"/>
  <c r="N5" i="7"/>
  <c r="M5" i="7"/>
  <c r="K5" i="7"/>
  <c r="J5" i="7"/>
  <c r="I5" i="7"/>
  <c r="H5" i="7"/>
  <c r="F5" i="7"/>
  <c r="E5" i="7"/>
  <c r="D5" i="7"/>
  <c r="C5" i="7"/>
  <c r="M6" i="4" l="1"/>
  <c r="M5" i="4"/>
  <c r="M9" i="4"/>
  <c r="I25" i="1"/>
  <c r="I22" i="1"/>
  <c r="I21" i="1"/>
  <c r="I18" i="1"/>
  <c r="I17" i="1"/>
  <c r="I14" i="1"/>
  <c r="I13" i="1"/>
  <c r="I10" i="1"/>
  <c r="H15" i="1"/>
  <c r="H25" i="1"/>
  <c r="H10" i="1"/>
  <c r="H24" i="1"/>
  <c r="H23" i="1"/>
  <c r="H22" i="1"/>
  <c r="H21" i="1"/>
  <c r="H20" i="1"/>
  <c r="H19" i="1"/>
  <c r="H18" i="1"/>
  <c r="H17" i="1"/>
  <c r="H16" i="1"/>
  <c r="H14" i="1"/>
  <c r="H13" i="1"/>
  <c r="H12" i="1"/>
  <c r="H11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F25" i="1"/>
  <c r="F24" i="1"/>
  <c r="F23" i="1"/>
  <c r="F22" i="1"/>
  <c r="F21" i="1"/>
  <c r="F20" i="1"/>
  <c r="F19" i="1"/>
  <c r="F18" i="1"/>
  <c r="F15" i="1"/>
  <c r="F16" i="1"/>
  <c r="F17" i="1"/>
  <c r="F13" i="1"/>
  <c r="F14" i="1"/>
  <c r="F12" i="1"/>
  <c r="F11" i="1"/>
  <c r="F10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26" i="1" l="1"/>
  <c r="D42" i="1" s="1"/>
  <c r="AA14" i="4"/>
  <c r="Z19" i="4"/>
  <c r="X7" i="4"/>
  <c r="W8" i="4"/>
  <c r="T12" i="4"/>
  <c r="S13" i="4"/>
  <c r="R18" i="4"/>
  <c r="P17" i="4"/>
  <c r="O8" i="4"/>
  <c r="N14" i="4"/>
  <c r="V19" i="4"/>
  <c r="Q5" i="4"/>
  <c r="AB12" i="4"/>
  <c r="Q6" i="4"/>
  <c r="AB19" i="4"/>
  <c r="AB4" i="4"/>
  <c r="AB8" i="4"/>
  <c r="AB9" i="4"/>
  <c r="AB10" i="4"/>
  <c r="AB5" i="4"/>
  <c r="AB13" i="4"/>
  <c r="AB16" i="4"/>
  <c r="AB6" i="4"/>
  <c r="AB17" i="4"/>
  <c r="AB7" i="4"/>
  <c r="Y5" i="4"/>
  <c r="U11" i="4"/>
  <c r="X18" i="4"/>
  <c r="N13" i="4"/>
  <c r="Q16" i="4"/>
  <c r="K19" i="4"/>
  <c r="L19" i="4" s="1"/>
  <c r="N7" i="4"/>
  <c r="R17" i="4"/>
  <c r="K5" i="4"/>
  <c r="L5" i="4" s="1"/>
  <c r="R7" i="4"/>
  <c r="R11" i="4"/>
  <c r="Y4" i="4"/>
  <c r="U10" i="4"/>
  <c r="S14" i="4"/>
  <c r="Q15" i="4"/>
  <c r="N5" i="4"/>
  <c r="R14" i="4"/>
  <c r="AB11" i="4"/>
  <c r="AB14" i="4"/>
  <c r="AB18" i="4"/>
  <c r="V8" i="4"/>
  <c r="N12" i="4"/>
  <c r="AB15" i="4"/>
  <c r="N16" i="4"/>
  <c r="R9" i="4"/>
  <c r="R16" i="4"/>
  <c r="N6" i="4"/>
  <c r="P7" i="4"/>
  <c r="R8" i="4"/>
  <c r="V9" i="4"/>
  <c r="N11" i="4"/>
  <c r="R12" i="4"/>
  <c r="R13" i="4"/>
  <c r="V17" i="4"/>
  <c r="Z18" i="4"/>
  <c r="Z9" i="4"/>
  <c r="X17" i="4"/>
  <c r="AA12" i="4"/>
  <c r="X6" i="4"/>
  <c r="W7" i="4"/>
  <c r="T11" i="4"/>
  <c r="S12" i="4"/>
  <c r="P16" i="4"/>
  <c r="O7" i="4"/>
  <c r="N4" i="4"/>
  <c r="R6" i="4"/>
  <c r="V7" i="4"/>
  <c r="V12" i="4"/>
  <c r="V13" i="4"/>
  <c r="Y16" i="4"/>
  <c r="Z17" i="4"/>
  <c r="K18" i="4"/>
  <c r="L18" i="4" s="1"/>
  <c r="W18" i="4"/>
  <c r="S19" i="4"/>
  <c r="O18" i="4"/>
  <c r="R4" i="4"/>
  <c r="R5" i="4"/>
  <c r="V6" i="4"/>
  <c r="Z8" i="4"/>
  <c r="N10" i="4"/>
  <c r="V11" i="4"/>
  <c r="Z12" i="4"/>
  <c r="Z13" i="4"/>
  <c r="N15" i="4"/>
  <c r="Z16" i="4"/>
  <c r="Z14" i="4"/>
  <c r="Y15" i="4"/>
  <c r="X16" i="4"/>
  <c r="V18" i="4"/>
  <c r="U19" i="4"/>
  <c r="T19" i="4"/>
  <c r="R19" i="4"/>
  <c r="N19" i="4"/>
  <c r="V4" i="4"/>
  <c r="V5" i="4"/>
  <c r="Y6" i="4"/>
  <c r="Z7" i="4"/>
  <c r="R10" i="4"/>
  <c r="Z11" i="4"/>
  <c r="AA13" i="4"/>
  <c r="R15" i="4"/>
  <c r="N18" i="4"/>
  <c r="O19" i="4"/>
  <c r="Z4" i="4"/>
  <c r="Z6" i="4"/>
  <c r="K9" i="4"/>
  <c r="L9" i="4" s="1"/>
  <c r="V10" i="4"/>
  <c r="K13" i="4"/>
  <c r="L13" i="4" s="1"/>
  <c r="Z15" i="4"/>
  <c r="N17" i="4"/>
  <c r="P18" i="4"/>
  <c r="W19" i="4"/>
  <c r="Z5" i="4"/>
  <c r="N8" i="4"/>
  <c r="N9" i="4"/>
  <c r="Z10" i="4"/>
  <c r="K12" i="4"/>
  <c r="L12" i="4" s="1"/>
  <c r="S4" i="4"/>
  <c r="AA4" i="4"/>
  <c r="Q7" i="4"/>
  <c r="Y7" i="4"/>
  <c r="P8" i="4"/>
  <c r="X8" i="4"/>
  <c r="O9" i="4"/>
  <c r="W9" i="4"/>
  <c r="O10" i="4"/>
  <c r="W10" i="4"/>
  <c r="U12" i="4"/>
  <c r="T13" i="4"/>
  <c r="T14" i="4"/>
  <c r="S15" i="4"/>
  <c r="AA15" i="4"/>
  <c r="Q17" i="4"/>
  <c r="Y17" i="4"/>
  <c r="Q18" i="4"/>
  <c r="Y18" i="4"/>
  <c r="P19" i="4"/>
  <c r="X19" i="4"/>
  <c r="T4" i="4"/>
  <c r="AA6" i="4"/>
  <c r="Q8" i="4"/>
  <c r="Y8" i="4"/>
  <c r="P9" i="4"/>
  <c r="X9" i="4"/>
  <c r="P10" i="4"/>
  <c r="X10" i="4"/>
  <c r="O11" i="4"/>
  <c r="W11" i="4"/>
  <c r="U13" i="4"/>
  <c r="K14" i="4"/>
  <c r="L14" i="4" s="1"/>
  <c r="U14" i="4"/>
  <c r="K15" i="4"/>
  <c r="L15" i="4" s="1"/>
  <c r="T15" i="4"/>
  <c r="S16" i="4"/>
  <c r="AA16" i="4"/>
  <c r="Q19" i="4"/>
  <c r="Y19" i="4"/>
  <c r="U4" i="4"/>
  <c r="T5" i="4"/>
  <c r="T6" i="4"/>
  <c r="S7" i="4"/>
  <c r="AA7" i="4"/>
  <c r="Q9" i="4"/>
  <c r="Y9" i="4"/>
  <c r="Q10" i="4"/>
  <c r="Y10" i="4"/>
  <c r="P11" i="4"/>
  <c r="X11" i="4"/>
  <c r="O12" i="4"/>
  <c r="W12" i="4"/>
  <c r="V14" i="4"/>
  <c r="U15" i="4"/>
  <c r="K16" i="4"/>
  <c r="L16" i="4" s="1"/>
  <c r="T16" i="4"/>
  <c r="S17" i="4"/>
  <c r="AA17" i="4"/>
  <c r="S18" i="4"/>
  <c r="AA18" i="4"/>
  <c r="U5" i="4"/>
  <c r="K6" i="4"/>
  <c r="L6" i="4" s="1"/>
  <c r="U6" i="4"/>
  <c r="K7" i="4"/>
  <c r="L7" i="4" s="1"/>
  <c r="T7" i="4"/>
  <c r="S8" i="4"/>
  <c r="AA8" i="4"/>
  <c r="Q11" i="4"/>
  <c r="Y11" i="4"/>
  <c r="P12" i="4"/>
  <c r="X12" i="4"/>
  <c r="O13" i="4"/>
  <c r="W13" i="4"/>
  <c r="O14" i="4"/>
  <c r="W14" i="4"/>
  <c r="V15" i="4"/>
  <c r="U16" i="4"/>
  <c r="K17" i="4"/>
  <c r="L17" i="4" s="1"/>
  <c r="T17" i="4"/>
  <c r="T18" i="4"/>
  <c r="AA19" i="4"/>
  <c r="S6" i="4"/>
  <c r="O4" i="4"/>
  <c r="W4" i="4"/>
  <c r="U7" i="4"/>
  <c r="K8" i="4"/>
  <c r="L8" i="4" s="1"/>
  <c r="T8" i="4"/>
  <c r="S9" i="4"/>
  <c r="AA9" i="4"/>
  <c r="S10" i="4"/>
  <c r="AA10" i="4"/>
  <c r="Q12" i="4"/>
  <c r="Y12" i="4"/>
  <c r="P13" i="4"/>
  <c r="X13" i="4"/>
  <c r="P14" i="4"/>
  <c r="X14" i="4"/>
  <c r="O15" i="4"/>
  <c r="W15" i="4"/>
  <c r="V16" i="4"/>
  <c r="U17" i="4"/>
  <c r="U18" i="4"/>
  <c r="AA5" i="4"/>
  <c r="P4" i="4"/>
  <c r="X4" i="4"/>
  <c r="O5" i="4"/>
  <c r="W5" i="4"/>
  <c r="O6" i="4"/>
  <c r="W6" i="4"/>
  <c r="U8" i="4"/>
  <c r="T9" i="4"/>
  <c r="T10" i="4"/>
  <c r="S11" i="4"/>
  <c r="AA11" i="4"/>
  <c r="Q13" i="4"/>
  <c r="Y13" i="4"/>
  <c r="Q14" i="4"/>
  <c r="Y14" i="4"/>
  <c r="P15" i="4"/>
  <c r="X15" i="4"/>
  <c r="O16" i="4"/>
  <c r="W16" i="4"/>
  <c r="M14" i="4"/>
  <c r="S5" i="4"/>
  <c r="Q4" i="4"/>
  <c r="P5" i="4"/>
  <c r="X5" i="4"/>
  <c r="P6" i="4"/>
  <c r="U9" i="4"/>
  <c r="K10" i="4"/>
  <c r="L10" i="4" s="1"/>
  <c r="K11" i="4"/>
  <c r="L11" i="4" s="1"/>
  <c r="O17" i="4"/>
  <c r="W17" i="4"/>
  <c r="M15" i="4"/>
  <c r="M11" i="4"/>
  <c r="M19" i="4"/>
  <c r="M7" i="4"/>
  <c r="M16" i="4"/>
  <c r="K4" i="4"/>
  <c r="L4" i="4" s="1"/>
  <c r="M12" i="4"/>
  <c r="M10" i="4"/>
  <c r="M8" i="4"/>
  <c r="M17" i="4"/>
  <c r="M4" i="4"/>
  <c r="M13" i="4"/>
  <c r="M18" i="4"/>
  <c r="D45" i="1" l="1"/>
  <c r="D46" i="1"/>
  <c r="D30" i="1"/>
  <c r="J5" i="1"/>
  <c r="J6" i="1"/>
  <c r="J7" i="1"/>
  <c r="J8" i="1"/>
  <c r="J25" i="1" l="1"/>
  <c r="J23" i="1"/>
  <c r="J22" i="1"/>
  <c r="J17" i="1"/>
  <c r="J14" i="1"/>
  <c r="J15" i="1"/>
  <c r="J21" i="1"/>
  <c r="J18" i="1"/>
  <c r="J10" i="1"/>
  <c r="J13" i="1"/>
  <c r="J12" i="1"/>
  <c r="J11" i="1"/>
  <c r="I24" i="1"/>
  <c r="I23" i="1"/>
  <c r="I20" i="1"/>
  <c r="I19" i="1"/>
  <c r="I16" i="1"/>
  <c r="I15" i="1"/>
  <c r="I12" i="1"/>
  <c r="I11" i="1"/>
  <c r="J20" i="1" l="1"/>
  <c r="D41" i="1"/>
  <c r="E26" i="1"/>
  <c r="E35" i="1" s="1"/>
  <c r="F26" i="1"/>
  <c r="F33" i="1" s="1"/>
  <c r="G26" i="1"/>
  <c r="G32" i="1" s="1"/>
  <c r="I26" i="1"/>
  <c r="I43" i="1" s="1"/>
  <c r="E38" i="1"/>
  <c r="E40" i="1"/>
  <c r="J19" i="1"/>
  <c r="H26" i="1"/>
  <c r="H30" i="1" s="1"/>
  <c r="J16" i="1"/>
  <c r="J24" i="1"/>
  <c r="E36" i="1" l="1"/>
  <c r="E45" i="1"/>
  <c r="E30" i="1"/>
  <c r="E41" i="1"/>
  <c r="E44" i="1"/>
  <c r="E33" i="1"/>
  <c r="G45" i="1"/>
  <c r="E34" i="1"/>
  <c r="E42" i="1"/>
  <c r="I42" i="1"/>
  <c r="F40" i="1"/>
  <c r="I33" i="1"/>
  <c r="I34" i="1"/>
  <c r="E46" i="1"/>
  <c r="E31" i="1"/>
  <c r="I30" i="1"/>
  <c r="I39" i="1"/>
  <c r="I45" i="1"/>
  <c r="I44" i="1"/>
  <c r="I35" i="1"/>
  <c r="F34" i="1"/>
  <c r="I41" i="1"/>
  <c r="I38" i="1"/>
  <c r="F46" i="1"/>
  <c r="I46" i="1"/>
  <c r="I31" i="1"/>
  <c r="I40" i="1"/>
  <c r="F30" i="1"/>
  <c r="I36" i="1"/>
  <c r="I32" i="1"/>
  <c r="D40" i="1"/>
  <c r="F41" i="1"/>
  <c r="F37" i="1"/>
  <c r="H38" i="1"/>
  <c r="F32" i="1"/>
  <c r="F42" i="1"/>
  <c r="D31" i="1"/>
  <c r="D43" i="1"/>
  <c r="F45" i="1"/>
  <c r="D32" i="1"/>
  <c r="D39" i="1"/>
  <c r="F39" i="1"/>
  <c r="D44" i="1"/>
  <c r="F38" i="1"/>
  <c r="F31" i="1"/>
  <c r="G43" i="1"/>
  <c r="D37" i="1"/>
  <c r="D33" i="1"/>
  <c r="H42" i="1"/>
  <c r="G34" i="1"/>
  <c r="H40" i="1"/>
  <c r="G37" i="1"/>
  <c r="F44" i="1"/>
  <c r="G36" i="1"/>
  <c r="G41" i="1"/>
  <c r="D36" i="1"/>
  <c r="G42" i="1"/>
  <c r="E32" i="1"/>
  <c r="F35" i="1"/>
  <c r="D38" i="1"/>
  <c r="G33" i="1"/>
  <c r="G39" i="1"/>
  <c r="G40" i="1"/>
  <c r="G38" i="1"/>
  <c r="G46" i="1"/>
  <c r="F43" i="1"/>
  <c r="D34" i="1"/>
  <c r="G35" i="1"/>
  <c r="I37" i="1"/>
  <c r="G30" i="1"/>
  <c r="E43" i="1"/>
  <c r="F36" i="1"/>
  <c r="E37" i="1"/>
  <c r="G44" i="1"/>
  <c r="H36" i="1"/>
  <c r="E39" i="1"/>
  <c r="G31" i="1"/>
  <c r="D35" i="1"/>
  <c r="H32" i="1"/>
  <c r="H41" i="1"/>
  <c r="H46" i="1"/>
  <c r="H43" i="1"/>
  <c r="H37" i="1"/>
  <c r="H35" i="1"/>
  <c r="H45" i="1"/>
  <c r="H33" i="1"/>
  <c r="H34" i="1"/>
  <c r="H39" i="1"/>
  <c r="H44" i="1"/>
  <c r="J26" i="1"/>
  <c r="J39" i="1" s="1"/>
  <c r="H31" i="1"/>
  <c r="H47" i="1" l="1"/>
  <c r="E48" i="1"/>
  <c r="I48" i="1"/>
  <c r="I47" i="1"/>
  <c r="H48" i="1"/>
  <c r="G48" i="1"/>
  <c r="G47" i="1"/>
  <c r="E47" i="1"/>
  <c r="F48" i="1"/>
  <c r="F47" i="1"/>
  <c r="D48" i="1"/>
  <c r="D47" i="1"/>
  <c r="J46" i="1"/>
  <c r="J41" i="1"/>
  <c r="J33" i="1"/>
  <c r="J42" i="1"/>
  <c r="J34" i="1"/>
  <c r="J40" i="1"/>
  <c r="J31" i="1"/>
  <c r="J44" i="1"/>
  <c r="J30" i="1"/>
  <c r="J43" i="1"/>
  <c r="J38" i="1"/>
  <c r="J45" i="1"/>
  <c r="J32" i="1"/>
  <c r="J35" i="1"/>
  <c r="J36" i="1"/>
  <c r="J37" i="1"/>
  <c r="J48" i="1" l="1"/>
  <c r="J47" i="1"/>
</calcChain>
</file>

<file path=xl/sharedStrings.xml><?xml version="1.0" encoding="utf-8"?>
<sst xmlns="http://schemas.openxmlformats.org/spreadsheetml/2006/main" count="516" uniqueCount="206">
  <si>
    <t>Decision making option (DMO)</t>
  </si>
  <si>
    <t>Energy Demand  (MJ/m3)</t>
  </si>
  <si>
    <t>Global Warming  (kg CO2 eq/m3)</t>
  </si>
  <si>
    <t>Blue Water Use (m3/m3)</t>
  </si>
  <si>
    <t>Ecotoxicity (CTU/m3)</t>
  </si>
  <si>
    <t>Eutrophication (kg N eq)</t>
  </si>
  <si>
    <t>Human Health, Cancer( CTU/m3)</t>
  </si>
  <si>
    <t>Life cycle costs present value ($/m3)</t>
  </si>
  <si>
    <t>Baseline System Pasture-Green irrigation</t>
  </si>
  <si>
    <t>DMO1</t>
  </si>
  <si>
    <t>Baseline System Cotton irrigation</t>
  </si>
  <si>
    <t>DMO2</t>
  </si>
  <si>
    <t>Baseline System Corn (Reference crop) irrigation</t>
  </si>
  <si>
    <t>DMO3</t>
  </si>
  <si>
    <t>Baseline System Soybean irrigation</t>
  </si>
  <si>
    <t>DMO4</t>
  </si>
  <si>
    <t>Concrete Tank System Pasture-Green irrigation</t>
  </si>
  <si>
    <t>DMO5</t>
  </si>
  <si>
    <t>Concrete Tank System Cotton irrigation</t>
  </si>
  <si>
    <t>DMO6</t>
  </si>
  <si>
    <t>Concrete Tank System Corn irrigation</t>
  </si>
  <si>
    <t>DMO7</t>
  </si>
  <si>
    <t>ConcreteTank System Soybean irrigation</t>
  </si>
  <si>
    <t>DMO8</t>
  </si>
  <si>
    <t>No pump System with PE Tank Pasture-Green irrigation</t>
  </si>
  <si>
    <t>DMO9</t>
  </si>
  <si>
    <t>No pump System with PE Tank Cotton irrigation</t>
  </si>
  <si>
    <t>DMO10</t>
  </si>
  <si>
    <t>No pump System with PE Tank Corn irrigation</t>
  </si>
  <si>
    <t>DMO11</t>
  </si>
  <si>
    <t>No pump System with PE Tank Soybean irrigation</t>
  </si>
  <si>
    <t>DMO12</t>
  </si>
  <si>
    <t>No pump System with concrete Tank Pasture-Green irrigation</t>
  </si>
  <si>
    <t>DMO13</t>
  </si>
  <si>
    <t>No pump System with concrete Tank Cotton irrigation</t>
  </si>
  <si>
    <t>DMO14</t>
  </si>
  <si>
    <t>No pump System with concrete Tank Corn irrigation</t>
  </si>
  <si>
    <t>DMO15</t>
  </si>
  <si>
    <t>No pump System with concrete Tank Soybean irrigation</t>
  </si>
  <si>
    <t>DMO16</t>
  </si>
  <si>
    <t>Column Mean</t>
  </si>
  <si>
    <t>Mean Normalized data set (unitless)</t>
  </si>
  <si>
    <t xml:space="preserve">Energy demand  </t>
  </si>
  <si>
    <t>Blue water use</t>
  </si>
  <si>
    <t>Ecotoxicity</t>
  </si>
  <si>
    <t>Eutrophication</t>
  </si>
  <si>
    <t>Human health-cancer</t>
  </si>
  <si>
    <t>Life cycle costs</t>
  </si>
  <si>
    <t>Min</t>
  </si>
  <si>
    <t>Max</t>
  </si>
  <si>
    <t>Configuration 1</t>
  </si>
  <si>
    <t>Configuration 2</t>
  </si>
  <si>
    <t>Configuration 4</t>
  </si>
  <si>
    <t>Configuration 3</t>
  </si>
  <si>
    <t>α Parameter</t>
  </si>
  <si>
    <t>Baseline System: all components including pump, pipe, pivot, valves, and PE tank</t>
  </si>
  <si>
    <t>Concrete Tank System: all components (in Baseline System) with concrete tank</t>
  </si>
  <si>
    <t xml:space="preserve">No Pump PE Tank System: all components as in Configuration 1 with no pump </t>
  </si>
  <si>
    <t xml:space="preserve">No Pump  Concrete Tank System: all components as in Configuration 2 with no pump  </t>
  </si>
  <si>
    <t xml:space="preserve">Agricultural RWH system 1 for reference crop (Corn) irrigation </t>
  </si>
  <si>
    <t xml:space="preserve">Agricultural RWH system 2 for reference crop (Corn) irrigation </t>
  </si>
  <si>
    <t xml:space="preserve">Agricultural RWH system 3 for reference crop (Corn) irrigation </t>
  </si>
  <si>
    <t xml:space="preserve">Agricultural RWH system 4 for reference crop (Corn) irrigation </t>
  </si>
  <si>
    <t xml:space="preserve">Description of agricultural RWH system </t>
  </si>
  <si>
    <t>Baseline System Corn irrigation</t>
  </si>
  <si>
    <t>Configuration</t>
  </si>
  <si>
    <t>LCA of four ag. RWH system configurations.xlsx</t>
  </si>
  <si>
    <t>LCCA of 4 ARWH designs 091217.xlsx</t>
  </si>
  <si>
    <t>For detailed LCA of four configurations: refer to</t>
  </si>
  <si>
    <t>For detailed LCCA of four configurations: refer to</t>
  </si>
  <si>
    <t xml:space="preserve">Global Warming </t>
  </si>
  <si>
    <t>Subject To (ST)</t>
  </si>
  <si>
    <t xml:space="preserve">CLASSICAL DEA PLUS EQUAL WEIGHTS RESTRICTIONS </t>
  </si>
  <si>
    <t>w1=w2;w2=w3;w3=w4;w4=w5; w5 =w6</t>
  </si>
  <si>
    <t>Optimization DEA</t>
  </si>
  <si>
    <t>S.T. (for DMO1)</t>
  </si>
  <si>
    <t>S.T. (for DMO2)</t>
  </si>
  <si>
    <t>S.T. (for DMO3)</t>
  </si>
  <si>
    <t>S.T. (for DMO43)</t>
  </si>
  <si>
    <t>S.T. (for DMO5)</t>
  </si>
  <si>
    <t>S.T. (for DMO6)</t>
  </si>
  <si>
    <t>S.T. (for DMO7)</t>
  </si>
  <si>
    <t>S.T. (for DMO8)</t>
  </si>
  <si>
    <t>S.T. (for DMO9)</t>
  </si>
  <si>
    <t>S.T. (for DMO10)</t>
  </si>
  <si>
    <t>S.T. (for DMO11)</t>
  </si>
  <si>
    <t>S.T. (for DMO12)</t>
  </si>
  <si>
    <t>S.T. (for DMO13)</t>
  </si>
  <si>
    <t>S.T. (for DMO14)</t>
  </si>
  <si>
    <t>S.T. (for DMO15)</t>
  </si>
  <si>
    <t>S.T. (for DMO16)</t>
  </si>
  <si>
    <t xml:space="preserve">Description </t>
  </si>
  <si>
    <r>
      <t>Minimize z</t>
    </r>
    <r>
      <rPr>
        <vertAlign val="superscript"/>
        <sz val="11"/>
        <color theme="1"/>
        <rFont val="Calibri"/>
        <family val="2"/>
        <scheme val="minor"/>
      </rPr>
      <t>-1</t>
    </r>
  </si>
  <si>
    <t>ST1</t>
  </si>
  <si>
    <t>ST2</t>
  </si>
  <si>
    <t>ST3</t>
  </si>
  <si>
    <t>ST4</t>
  </si>
  <si>
    <t>ST5</t>
  </si>
  <si>
    <t>ST6</t>
  </si>
  <si>
    <t>ST7</t>
  </si>
  <si>
    <t>ST8</t>
  </si>
  <si>
    <t>ST9</t>
  </si>
  <si>
    <t>ST10</t>
  </si>
  <si>
    <t>ST11</t>
  </si>
  <si>
    <t>ST12</t>
  </si>
  <si>
    <t>ST13</t>
  </si>
  <si>
    <t>ST14</t>
  </si>
  <si>
    <t>ST15</t>
  </si>
  <si>
    <t>ST16</t>
  </si>
  <si>
    <t>Mean Normalized Values (dimensionless)</t>
  </si>
  <si>
    <t xml:space="preserve">Energy Demand  </t>
  </si>
  <si>
    <t xml:space="preserve">Blue Water Use </t>
  </si>
  <si>
    <t xml:space="preserve">Ecotoxicity </t>
  </si>
  <si>
    <t>Human Health, Cancer</t>
  </si>
  <si>
    <t>Matrix</t>
  </si>
  <si>
    <t>Human Health, Cancer (CTU/m3)</t>
  </si>
  <si>
    <t>Description of DMOs</t>
  </si>
  <si>
    <t>DMO</t>
  </si>
  <si>
    <t>LCIA Impacts Weights, wi, START WITH RANDOM NUMBERS</t>
  </si>
  <si>
    <t>Inverse of EE</t>
  </si>
  <si>
    <t>DMO Sustainability</t>
  </si>
  <si>
    <t>For Poster</t>
  </si>
  <si>
    <t xml:space="preserve">Global warming </t>
  </si>
  <si>
    <t xml:space="preserve">Cluster 1 DMO Sustainability </t>
  </si>
  <si>
    <t>Decision management objectives (DMO)</t>
  </si>
  <si>
    <t>Crop Type</t>
  </si>
  <si>
    <t>LCA of the four Agricultural RWH design configurations for four major crop irrigations</t>
  </si>
  <si>
    <t>Pasture-Grass</t>
  </si>
  <si>
    <t>Cotton</t>
  </si>
  <si>
    <t>Corn</t>
  </si>
  <si>
    <t>Soybean</t>
  </si>
  <si>
    <t xml:space="preserve"> ARWH system impacts </t>
  </si>
  <si>
    <t>Configuration 1 (Pump and PE tank) ( BASELINE)</t>
  </si>
  <si>
    <t>Configuration 2 (Pump and Concrete Tank)</t>
  </si>
  <si>
    <t>Configuration 3 (No pump and PE tank )</t>
  </si>
  <si>
    <t>Configuration 4 (No pump and concrete Tank)</t>
  </si>
  <si>
    <t>LCIA Category</t>
  </si>
  <si>
    <t>U/m3</t>
  </si>
  <si>
    <t xml:space="preserve">Energy Demand </t>
  </si>
  <si>
    <t xml:space="preserve">Fossil Depletion </t>
  </si>
  <si>
    <t xml:space="preserve">Metal Depletion </t>
  </si>
  <si>
    <t xml:space="preserve">Ozone Depletion </t>
  </si>
  <si>
    <t xml:space="preserve">Acidification </t>
  </si>
  <si>
    <t xml:space="preserve">Smog </t>
  </si>
  <si>
    <t>Green Water Use</t>
  </si>
  <si>
    <t>Blue Water Use</t>
  </si>
  <si>
    <t xml:space="preserve">Ecotoxicity, Total </t>
  </si>
  <si>
    <t xml:space="preserve">Eutrophication, Total </t>
  </si>
  <si>
    <t>Human Health Criteria</t>
  </si>
  <si>
    <t>Human Health, Cancer, Total</t>
  </si>
  <si>
    <t xml:space="preserve">Human Health, NonCancer, Total </t>
  </si>
  <si>
    <t>Ghimire et al. (2014) from ES&amp;T paper</t>
  </si>
  <si>
    <t>Addditional details below:</t>
  </si>
  <si>
    <t>ARWH system impacts per m3</t>
  </si>
  <si>
    <t>Corn crop irrigation  (Reference)</t>
  </si>
  <si>
    <t>Confirmed with direct calculation</t>
  </si>
  <si>
    <t>ARWH Concrete tank ONLY</t>
  </si>
  <si>
    <t>ARWH PE tank ONLY</t>
  </si>
  <si>
    <t>Baseline with concrete tank</t>
  </si>
  <si>
    <t>Minimal ARWH (i.e. No pump with PE)</t>
  </si>
  <si>
    <t>Minimal (i.e., No pump) with CONC tank</t>
  </si>
  <si>
    <t>Baseline ARWH (PE tank)</t>
  </si>
  <si>
    <t>Minimal ARWH</t>
  </si>
  <si>
    <t>Well water</t>
  </si>
  <si>
    <t>Characteristics</t>
  </si>
  <si>
    <t>ARWH Tank_PE</t>
  </si>
  <si>
    <t>ARWH Tank_Concrete</t>
  </si>
  <si>
    <t>Fossil Depletion</t>
  </si>
  <si>
    <t>Metal Depletion</t>
  </si>
  <si>
    <t>Ozone Depletion</t>
  </si>
  <si>
    <t>Green Water Use - GreenH2O</t>
  </si>
  <si>
    <t xml:space="preserve">Human Health Criteria </t>
  </si>
  <si>
    <t>Human Health, NonCancer, Total</t>
  </si>
  <si>
    <t>Direct simulation of ARWH baseline with Concrete tank</t>
  </si>
  <si>
    <t>Energy Demand - CED</t>
  </si>
  <si>
    <t>MJ</t>
  </si>
  <si>
    <t>Fossil Depletion - FDP</t>
  </si>
  <si>
    <t>kg oil eq</t>
  </si>
  <si>
    <t>Global Warming - GWP100</t>
  </si>
  <si>
    <t>kg CO2 eq</t>
  </si>
  <si>
    <t>Metal Depletion - MDP</t>
  </si>
  <si>
    <t>kg Fe eq</t>
  </si>
  <si>
    <t>Ozone Depletion - ODP</t>
  </si>
  <si>
    <t>kg CFC11 eq</t>
  </si>
  <si>
    <t>Acidification - AP</t>
  </si>
  <si>
    <t>kg SO2 eq</t>
  </si>
  <si>
    <t>Smog - SFP</t>
  </si>
  <si>
    <t>kg O3 eq</t>
  </si>
  <si>
    <t>m3</t>
  </si>
  <si>
    <t>Blue Water Use - BlueH2O</t>
  </si>
  <si>
    <t>Ecotoxicity, total - ETPTot</t>
  </si>
  <si>
    <t>CTU</t>
  </si>
  <si>
    <t>Eutrophication, total - EPTot</t>
  </si>
  <si>
    <t>kg N eq</t>
  </si>
  <si>
    <t>Human Health Criteria - HHCrit</t>
  </si>
  <si>
    <t>kg PM2.5 eq</t>
  </si>
  <si>
    <t>Human Health, Cancer, Total - HHCancerTot</t>
  </si>
  <si>
    <t>Human Health, NonCancer, Total - HHNonCancerTot</t>
  </si>
  <si>
    <t>Direct simulation of ARWH minimal (i.e., no pump) with Concrete tank</t>
  </si>
  <si>
    <t>Description</t>
  </si>
  <si>
    <t xml:space="preserve"> DEA data (LCA and LCCA data) for 16 DMO, Table S3</t>
  </si>
  <si>
    <t>In the Matrix, the original weights, wi, set as =RNAD()</t>
  </si>
  <si>
    <r>
      <t>Table S8. Example matrix of DMO versus weights (</t>
    </r>
    <r>
      <rPr>
        <b/>
        <i/>
        <sz val="16"/>
        <color rgb="FF2E74B5"/>
        <rFont val="Times New Roman"/>
        <family val="1"/>
      </rPr>
      <t>w</t>
    </r>
    <r>
      <rPr>
        <b/>
        <i/>
        <vertAlign val="subscript"/>
        <sz val="16"/>
        <color rgb="FF2E74B5"/>
        <rFont val="Times New Roman"/>
        <family val="1"/>
      </rPr>
      <t>i</t>
    </r>
    <r>
      <rPr>
        <b/>
        <sz val="16"/>
        <color rgb="FF2E74B5"/>
        <rFont val="Times New Roman"/>
        <family val="1"/>
      </rPr>
      <t>) for DEA</t>
    </r>
  </si>
  <si>
    <t>Table S9. Mean-normalized LCIA and LCCA data set</t>
  </si>
  <si>
    <t xml:space="preserve">Table S1. Group 1 DMOs’ LCIA and LCCA values. </t>
  </si>
  <si>
    <r>
      <t>Fig. 4a.</t>
    </r>
    <r>
      <rPr>
        <sz val="12"/>
        <color theme="1"/>
        <rFont val="Times New Roman"/>
        <family val="1"/>
      </rPr>
      <t xml:space="preserve">  Cluster 1- mean normalized life cycle impact assessment and life cycle cost assessment values (dimensionless) of 16 decision management objectives (DMOs) pertaining agricultural rainwater harvesting (RWH) systems irrigating four major crops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theme="1"/>
        <rFont val="Times New Roman"/>
        <family val="1"/>
      </rPr>
      <t>resembling current practices in the southeastern 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</si>
</sst>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E+00"/>
    <numFmt numFmtId="165" formatCode="0.0"/>
    <numFmt numFmtId="166" formatCode="0.000000"/>
    <numFmt numFmtId="167" formatCode="0.00000"/>
    <numFmt numFmtId="168" formatCode="0.0000"/>
  </numFmts>
  <fonts count="3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sz val="12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sz val="16"/>
      <color theme="1"/>
      <name val="Times New Roman"/>
      <family val="1"/>
    </font>
    <font>
      <b/>
      <sz val="11"/>
      <name val="Calibri"/>
      <family val="2"/>
    </font>
    <font>
      <b/>
      <sz val="12"/>
      <color rgb="FF2E74B5"/>
      <name val="Times New Roman"/>
      <family val="1"/>
    </font>
    <font>
      <b/>
      <sz val="14"/>
      <color rgb="FF2E74B5"/>
      <name val="Times New Roman"/>
      <family val="1"/>
    </font>
    <font>
      <b/>
      <sz val="16"/>
      <color rgb="FF2E74B5"/>
      <name val="Times New Roman"/>
      <family val="1"/>
    </font>
    <font>
      <b/>
      <i/>
      <sz val="16"/>
      <color rgb="FF2E74B5"/>
      <name val="Times New Roman"/>
      <family val="1"/>
    </font>
    <font>
      <b/>
      <i/>
      <vertAlign val="subscript"/>
      <sz val="16"/>
      <color rgb="FF2E74B5"/>
      <name val="Times New Roman"/>
      <family val="1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2" fillId="0" borderId="0"/>
  </cellStyleXfs>
  <cellXfs count="182">
    <xf numFmtId="0" fontId="0" fillId="0" borderId="0" xfId="0"/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6" fillId="0" borderId="1" xfId="1" applyFont="1" applyFill="1" applyBorder="1"/>
    <xf numFmtId="0" fontId="7" fillId="0" borderId="1" xfId="0" applyFont="1" applyBorder="1" applyAlignment="1">
      <alignment wrapText="1"/>
    </xf>
    <xf numFmtId="11" fontId="7" fillId="2" borderId="1" xfId="0" applyNumberFormat="1" applyFont="1" applyFill="1" applyBorder="1" applyAlignment="1">
      <alignment wrapText="1"/>
    </xf>
    <xf numFmtId="0" fontId="4" fillId="3" borderId="1" xfId="0" applyFont="1" applyFill="1" applyBorder="1" applyAlignment="1"/>
    <xf numFmtId="11" fontId="7" fillId="3" borderId="1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vertical="top" wrapText="1"/>
    </xf>
    <xf numFmtId="11" fontId="7" fillId="4" borderId="1" xfId="0" applyNumberFormat="1" applyFont="1" applyFill="1" applyBorder="1" applyAlignment="1">
      <alignment wrapText="1"/>
    </xf>
    <xf numFmtId="0" fontId="4" fillId="5" borderId="1" xfId="0" applyFont="1" applyFill="1" applyBorder="1" applyAlignment="1">
      <alignment vertical="top" wrapText="1"/>
    </xf>
    <xf numFmtId="11" fontId="7" fillId="5" borderId="1" xfId="0" applyNumberFormat="1" applyFont="1" applyFill="1" applyBorder="1" applyAlignment="1">
      <alignment wrapText="1"/>
    </xf>
    <xf numFmtId="2" fontId="0" fillId="0" borderId="0" xfId="0" applyNumberFormat="1"/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/>
    <xf numFmtId="11" fontId="0" fillId="2" borderId="1" xfId="0" applyNumberFormat="1" applyFill="1" applyBorder="1"/>
    <xf numFmtId="2" fontId="0" fillId="2" borderId="1" xfId="0" applyNumberFormat="1" applyFill="1" applyBorder="1"/>
    <xf numFmtId="0" fontId="4" fillId="3" borderId="1" xfId="0" applyFont="1" applyFill="1" applyBorder="1" applyAlignment="1">
      <alignment vertical="top" wrapText="1"/>
    </xf>
    <xf numFmtId="11" fontId="3" fillId="3" borderId="1" xfId="0" applyNumberFormat="1" applyFont="1" applyFill="1" applyBorder="1"/>
    <xf numFmtId="2" fontId="0" fillId="3" borderId="1" xfId="0" applyNumberFormat="1" applyFill="1" applyBorder="1"/>
    <xf numFmtId="11" fontId="0" fillId="4" borderId="1" xfId="0" applyNumberFormat="1" applyFill="1" applyBorder="1"/>
    <xf numFmtId="2" fontId="0" fillId="4" borderId="1" xfId="0" applyNumberFormat="1" applyFill="1" applyBorder="1"/>
    <xf numFmtId="11" fontId="0" fillId="5" borderId="1" xfId="0" applyNumberFormat="1" applyFill="1" applyBorder="1"/>
    <xf numFmtId="2" fontId="0" fillId="5" borderId="1" xfId="0" applyNumberFormat="1" applyFill="1" applyBorder="1"/>
    <xf numFmtId="11" fontId="0" fillId="0" borderId="0" xfId="0" applyNumberFormat="1" applyFill="1"/>
    <xf numFmtId="11" fontId="8" fillId="0" borderId="2" xfId="0" applyNumberFormat="1" applyFont="1" applyFill="1" applyBorder="1"/>
    <xf numFmtId="164" fontId="2" fillId="0" borderId="1" xfId="0" applyNumberFormat="1" applyFont="1" applyFill="1" applyBorder="1"/>
    <xf numFmtId="2" fontId="2" fillId="0" borderId="1" xfId="0" applyNumberFormat="1" applyFont="1" applyFill="1" applyBorder="1"/>
    <xf numFmtId="11" fontId="2" fillId="0" borderId="0" xfId="0" applyNumberFormat="1" applyFont="1" applyFill="1"/>
    <xf numFmtId="0" fontId="3" fillId="0" borderId="1" xfId="0" applyFont="1" applyBorder="1"/>
    <xf numFmtId="0" fontId="3" fillId="0" borderId="0" xfId="0" applyFont="1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3" fillId="0" borderId="1" xfId="0" applyFont="1" applyFill="1" applyBorder="1"/>
    <xf numFmtId="4" fontId="0" fillId="0" borderId="1" xfId="0" applyNumberFormat="1" applyFont="1" applyBorder="1"/>
    <xf numFmtId="4" fontId="0" fillId="0" borderId="1" xfId="0" applyNumberFormat="1" applyFont="1" applyFill="1" applyBorder="1"/>
    <xf numFmtId="4" fontId="10" fillId="6" borderId="1" xfId="0" applyNumberFormat="1" applyFont="1" applyFill="1" applyBorder="1"/>
    <xf numFmtId="0" fontId="10" fillId="6" borderId="0" xfId="0" applyFont="1" applyFill="1"/>
    <xf numFmtId="0" fontId="2" fillId="0" borderId="0" xfId="0" applyFont="1" applyFill="1"/>
    <xf numFmtId="0" fontId="8" fillId="7" borderId="1" xfId="0" applyFont="1" applyFill="1" applyBorder="1"/>
    <xf numFmtId="0" fontId="3" fillId="7" borderId="1" xfId="0" applyFont="1" applyFill="1" applyBorder="1"/>
    <xf numFmtId="4" fontId="0" fillId="7" borderId="1" xfId="0" applyNumberFormat="1" applyFont="1" applyFill="1" applyBorder="1"/>
    <xf numFmtId="0" fontId="2" fillId="7" borderId="0" xfId="0" applyFont="1" applyFill="1"/>
    <xf numFmtId="4" fontId="0" fillId="0" borderId="0" xfId="0" applyNumberFormat="1"/>
    <xf numFmtId="0" fontId="9" fillId="0" borderId="0" xfId="1" applyFont="1" applyFill="1" applyBorder="1"/>
    <xf numFmtId="0" fontId="3" fillId="0" borderId="0" xfId="0" applyFont="1" applyBorder="1"/>
    <xf numFmtId="0" fontId="3" fillId="2" borderId="1" xfId="0" applyFont="1" applyFill="1" applyBorder="1" applyAlignment="1"/>
    <xf numFmtId="0" fontId="4" fillId="4" borderId="1" xfId="0" applyFont="1" applyFill="1" applyBorder="1" applyAlignment="1">
      <alignment vertical="top"/>
    </xf>
    <xf numFmtId="0" fontId="0" fillId="0" borderId="3" xfId="0" applyBorder="1" applyAlignment="1">
      <alignment wrapText="1"/>
    </xf>
    <xf numFmtId="11" fontId="7" fillId="2" borderId="3" xfId="0" applyNumberFormat="1" applyFont="1" applyFill="1" applyBorder="1" applyAlignment="1">
      <alignment wrapText="1"/>
    </xf>
    <xf numFmtId="11" fontId="7" fillId="3" borderId="3" xfId="0" applyNumberFormat="1" applyFont="1" applyFill="1" applyBorder="1" applyAlignment="1">
      <alignment wrapText="1"/>
    </xf>
    <xf numFmtId="11" fontId="7" fillId="4" borderId="3" xfId="0" applyNumberFormat="1" applyFont="1" applyFill="1" applyBorder="1" applyAlignment="1">
      <alignment wrapText="1"/>
    </xf>
    <xf numFmtId="11" fontId="7" fillId="5" borderId="3" xfId="0" applyNumberFormat="1" applyFont="1" applyFill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0" fontId="4" fillId="2" borderId="8" xfId="0" applyFont="1" applyFill="1" applyBorder="1" applyAlignment="1"/>
    <xf numFmtId="0" fontId="4" fillId="3" borderId="8" xfId="0" applyFont="1" applyFill="1" applyBorder="1" applyAlignment="1"/>
    <xf numFmtId="0" fontId="4" fillId="4" borderId="8" xfId="0" applyFont="1" applyFill="1" applyBorder="1" applyAlignment="1">
      <alignment vertical="top"/>
    </xf>
    <xf numFmtId="0" fontId="3" fillId="0" borderId="9" xfId="0" applyFont="1" applyBorder="1" applyAlignment="1">
      <alignment horizontal="center" wrapText="1"/>
    </xf>
    <xf numFmtId="0" fontId="4" fillId="5" borderId="10" xfId="0" applyFont="1" applyFill="1" applyBorder="1" applyAlignment="1">
      <alignment vertical="top"/>
    </xf>
    <xf numFmtId="0" fontId="4" fillId="5" borderId="11" xfId="0" applyFont="1" applyFill="1" applyBorder="1" applyAlignment="1">
      <alignment vertical="top"/>
    </xf>
    <xf numFmtId="0" fontId="4" fillId="2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0" fontId="4" fillId="5" borderId="3" xfId="0" applyFont="1" applyFill="1" applyBorder="1" applyAlignment="1">
      <alignment vertical="top" wrapText="1"/>
    </xf>
    <xf numFmtId="2" fontId="0" fillId="0" borderId="14" xfId="0" applyNumberFormat="1" applyBorder="1"/>
    <xf numFmtId="2" fontId="0" fillId="0" borderId="15" xfId="0" applyNumberFormat="1" applyBorder="1"/>
    <xf numFmtId="0" fontId="11" fillId="0" borderId="13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right" wrapText="1"/>
    </xf>
    <xf numFmtId="43" fontId="7" fillId="3" borderId="1" xfId="0" applyNumberFormat="1" applyFont="1" applyFill="1" applyBorder="1" applyAlignment="1">
      <alignment horizontal="right" wrapText="1"/>
    </xf>
    <xf numFmtId="43" fontId="7" fillId="4" borderId="1" xfId="0" applyNumberFormat="1" applyFont="1" applyFill="1" applyBorder="1" applyAlignment="1">
      <alignment horizontal="right" wrapText="1"/>
    </xf>
    <xf numFmtId="43" fontId="7" fillId="5" borderId="1" xfId="0" applyNumberFormat="1" applyFont="1" applyFill="1" applyBorder="1" applyAlignment="1">
      <alignment horizontal="right" wrapText="1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21" xfId="0" applyBorder="1"/>
    <xf numFmtId="2" fontId="0" fillId="7" borderId="20" xfId="0" applyNumberFormat="1" applyFill="1" applyBorder="1" applyAlignment="1">
      <alignment wrapText="1"/>
    </xf>
    <xf numFmtId="2" fontId="0" fillId="7" borderId="22" xfId="0" applyNumberFormat="1" applyFill="1" applyBorder="1" applyAlignment="1">
      <alignment wrapText="1"/>
    </xf>
    <xf numFmtId="2" fontId="0" fillId="7" borderId="6" xfId="0" applyNumberFormat="1" applyFill="1" applyBorder="1" applyAlignment="1">
      <alignment wrapText="1"/>
    </xf>
    <xf numFmtId="0" fontId="0" fillId="0" borderId="16" xfId="0" applyBorder="1"/>
    <xf numFmtId="0" fontId="0" fillId="0" borderId="23" xfId="0" applyFill="1" applyBorder="1"/>
    <xf numFmtId="2" fontId="0" fillId="0" borderId="1" xfId="0" applyNumberFormat="1" applyBorder="1"/>
    <xf numFmtId="2" fontId="0" fillId="8" borderId="16" xfId="0" applyNumberFormat="1" applyFill="1" applyBorder="1"/>
    <xf numFmtId="2" fontId="0" fillId="0" borderId="23" xfId="0" applyNumberFormat="1" applyBorder="1"/>
    <xf numFmtId="2" fontId="0" fillId="8" borderId="24" xfId="0" applyNumberFormat="1" applyFill="1" applyBorder="1"/>
    <xf numFmtId="2" fontId="0" fillId="0" borderId="9" xfId="0" applyNumberFormat="1" applyBorder="1"/>
    <xf numFmtId="0" fontId="0" fillId="0" borderId="0" xfId="0" applyFill="1"/>
    <xf numFmtId="165" fontId="0" fillId="0" borderId="0" xfId="0" applyNumberFormat="1" applyBorder="1"/>
    <xf numFmtId="2" fontId="0" fillId="0" borderId="0" xfId="0" applyNumberFormat="1" applyBorder="1"/>
    <xf numFmtId="0" fontId="0" fillId="0" borderId="1" xfId="0" applyBorder="1" applyAlignment="1"/>
    <xf numFmtId="0" fontId="4" fillId="2" borderId="16" xfId="0" applyFont="1" applyFill="1" applyBorder="1" applyAlignment="1">
      <alignment vertical="top" wrapText="1"/>
    </xf>
    <xf numFmtId="0" fontId="0" fillId="0" borderId="25" xfId="0" applyBorder="1"/>
    <xf numFmtId="0" fontId="3" fillId="0" borderId="1" xfId="0" applyFont="1" applyBorder="1" applyAlignment="1"/>
    <xf numFmtId="2" fontId="0" fillId="0" borderId="1" xfId="0" applyNumberFormat="1" applyBorder="1" applyAlignment="1" applyProtection="1">
      <protection hidden="1"/>
    </xf>
    <xf numFmtId="0" fontId="4" fillId="2" borderId="16" xfId="0" applyFont="1" applyFill="1" applyBorder="1" applyAlignment="1">
      <alignment vertical="top"/>
    </xf>
    <xf numFmtId="0" fontId="4" fillId="3" borderId="16" xfId="0" applyFont="1" applyFill="1" applyBorder="1" applyAlignment="1">
      <alignment vertical="top"/>
    </xf>
    <xf numFmtId="0" fontId="4" fillId="4" borderId="16" xfId="0" applyFont="1" applyFill="1" applyBorder="1" applyAlignment="1">
      <alignment vertical="top"/>
    </xf>
    <xf numFmtId="0" fontId="4" fillId="5" borderId="16" xfId="0" applyFont="1" applyFill="1" applyBorder="1" applyAlignment="1">
      <alignment vertical="top"/>
    </xf>
    <xf numFmtId="2" fontId="0" fillId="0" borderId="1" xfId="0" applyNumberFormat="1" applyFont="1" applyBorder="1" applyProtection="1">
      <protection locked="0"/>
    </xf>
    <xf numFmtId="2" fontId="0" fillId="0" borderId="1" xfId="0" applyNumberFormat="1" applyFont="1" applyFill="1" applyBorder="1" applyProtection="1">
      <protection locked="0"/>
    </xf>
    <xf numFmtId="2" fontId="10" fillId="6" borderId="1" xfId="0" applyNumberFormat="1" applyFont="1" applyFill="1" applyBorder="1" applyProtection="1">
      <protection locked="0"/>
    </xf>
    <xf numFmtId="2" fontId="10" fillId="0" borderId="1" xfId="0" applyNumberFormat="1" applyFont="1" applyFill="1" applyBorder="1" applyProtection="1">
      <protection locked="0"/>
    </xf>
    <xf numFmtId="0" fontId="4" fillId="0" borderId="19" xfId="0" applyFont="1" applyFill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/>
    <xf numFmtId="2" fontId="0" fillId="8" borderId="3" xfId="0" applyNumberFormat="1" applyFill="1" applyBorder="1"/>
    <xf numFmtId="2" fontId="0" fillId="8" borderId="27" xfId="0" applyNumberFormat="1" applyFill="1" applyBorder="1"/>
    <xf numFmtId="0" fontId="15" fillId="0" borderId="0" xfId="0" applyFont="1" applyBorder="1"/>
    <xf numFmtId="0" fontId="15" fillId="0" borderId="1" xfId="0" applyFont="1" applyBorder="1"/>
    <xf numFmtId="0" fontId="4" fillId="2" borderId="1" xfId="0" applyFont="1" applyFill="1" applyBorder="1" applyAlignment="1">
      <alignment vertical="top"/>
    </xf>
    <xf numFmtId="0" fontId="4" fillId="3" borderId="1" xfId="0" applyFont="1" applyFill="1" applyBorder="1" applyAlignment="1">
      <alignment vertical="top"/>
    </xf>
    <xf numFmtId="0" fontId="4" fillId="5" borderId="1" xfId="0" applyFont="1" applyFill="1" applyBorder="1" applyAlignment="1">
      <alignment vertical="top"/>
    </xf>
    <xf numFmtId="0" fontId="8" fillId="0" borderId="1" xfId="0" applyFont="1" applyBorder="1"/>
    <xf numFmtId="0" fontId="17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8" fillId="0" borderId="1" xfId="0" applyFont="1" applyFill="1" applyBorder="1"/>
    <xf numFmtId="0" fontId="16" fillId="4" borderId="1" xfId="0" applyFont="1" applyFill="1" applyBorder="1" applyAlignment="1">
      <alignment vertical="top" wrapText="1"/>
    </xf>
    <xf numFmtId="4" fontId="2" fillId="0" borderId="1" xfId="0" applyNumberFormat="1" applyFont="1" applyBorder="1"/>
    <xf numFmtId="4" fontId="2" fillId="0" borderId="1" xfId="0" applyNumberFormat="1" applyFont="1" applyFill="1" applyBorder="1"/>
    <xf numFmtId="0" fontId="2" fillId="0" borderId="0" xfId="0" applyFont="1"/>
    <xf numFmtId="4" fontId="18" fillId="6" borderId="1" xfId="0" applyNumberFormat="1" applyFont="1" applyFill="1" applyBorder="1"/>
    <xf numFmtId="4" fontId="18" fillId="0" borderId="1" xfId="0" applyNumberFormat="1" applyFont="1" applyFill="1" applyBorder="1"/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0" fillId="0" borderId="18" xfId="0" applyBorder="1" applyAlignment="1">
      <alignment wrapText="1"/>
    </xf>
    <xf numFmtId="0" fontId="20" fillId="0" borderId="18" xfId="0" applyFont="1" applyBorder="1" applyAlignment="1">
      <alignment wrapText="1"/>
    </xf>
    <xf numFmtId="0" fontId="20" fillId="0" borderId="1" xfId="0" applyFont="1" applyFill="1" applyBorder="1" applyAlignment="1">
      <alignment wrapText="1"/>
    </xf>
    <xf numFmtId="0" fontId="20" fillId="0" borderId="1" xfId="0" applyFont="1" applyBorder="1" applyAlignment="1">
      <alignment wrapText="1"/>
    </xf>
    <xf numFmtId="2" fontId="20" fillId="0" borderId="1" xfId="0" applyNumberFormat="1" applyFont="1" applyBorder="1"/>
    <xf numFmtId="0" fontId="20" fillId="0" borderId="0" xfId="0" applyFont="1"/>
    <xf numFmtId="0" fontId="20" fillId="0" borderId="1" xfId="2" applyFont="1" applyFill="1" applyBorder="1"/>
    <xf numFmtId="0" fontId="21" fillId="0" borderId="1" xfId="0" applyFont="1" applyFill="1" applyBorder="1"/>
    <xf numFmtId="0" fontId="20" fillId="0" borderId="1" xfId="0" applyFont="1" applyFill="1" applyBorder="1"/>
    <xf numFmtId="0" fontId="20" fillId="0" borderId="1" xfId="0" applyFont="1" applyBorder="1"/>
    <xf numFmtId="0" fontId="22" fillId="0" borderId="1" xfId="1" applyFont="1" applyFill="1" applyBorder="1"/>
    <xf numFmtId="11" fontId="21" fillId="0" borderId="1" xfId="0" applyNumberFormat="1" applyFont="1" applyFill="1" applyBorder="1"/>
    <xf numFmtId="11" fontId="20" fillId="0" borderId="1" xfId="0" applyNumberFormat="1" applyFont="1" applyBorder="1"/>
    <xf numFmtId="11" fontId="21" fillId="0" borderId="1" xfId="0" applyNumberFormat="1" applyFont="1" applyBorder="1"/>
    <xf numFmtId="166" fontId="20" fillId="0" borderId="1" xfId="2" applyNumberFormat="1" applyFont="1" applyFill="1" applyBorder="1"/>
    <xf numFmtId="0" fontId="6" fillId="0" borderId="0" xfId="1" applyFont="1" applyFill="1" applyBorder="1"/>
    <xf numFmtId="164" fontId="0" fillId="0" borderId="0" xfId="0" applyNumberFormat="1" applyFill="1" applyBorder="1"/>
    <xf numFmtId="164" fontId="20" fillId="0" borderId="0" xfId="0" applyNumberFormat="1" applyFont="1" applyBorder="1"/>
    <xf numFmtId="167" fontId="20" fillId="0" borderId="0" xfId="0" applyNumberFormat="1" applyFont="1"/>
    <xf numFmtId="0" fontId="23" fillId="0" borderId="0" xfId="0" applyFont="1" applyBorder="1"/>
    <xf numFmtId="0" fontId="20" fillId="0" borderId="0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24" fillId="0" borderId="1" xfId="0" applyFont="1" applyFill="1" applyBorder="1" applyAlignment="1">
      <alignment wrapText="1"/>
    </xf>
    <xf numFmtId="0" fontId="21" fillId="0" borderId="1" xfId="0" applyFont="1" applyBorder="1" applyAlignment="1">
      <alignment wrapText="1"/>
    </xf>
    <xf numFmtId="164" fontId="20" fillId="0" borderId="0" xfId="0" applyNumberFormat="1" applyFont="1" applyBorder="1" applyAlignment="1">
      <alignment wrapText="1"/>
    </xf>
    <xf numFmtId="0" fontId="12" fillId="0" borderId="1" xfId="2" applyFill="1" applyBorder="1"/>
    <xf numFmtId="167" fontId="21" fillId="0" borderId="1" xfId="0" applyNumberFormat="1" applyFont="1" applyBorder="1"/>
    <xf numFmtId="168" fontId="21" fillId="0" borderId="1" xfId="0" applyNumberFormat="1" applyFont="1" applyBorder="1"/>
    <xf numFmtId="0" fontId="5" fillId="0" borderId="1" xfId="1" applyFill="1" applyBorder="1"/>
    <xf numFmtId="11" fontId="0" fillId="0" borderId="1" xfId="0" applyNumberFormat="1" applyFill="1" applyBorder="1"/>
    <xf numFmtId="166" fontId="12" fillId="0" borderId="1" xfId="2" applyNumberFormat="1" applyFill="1" applyBorder="1"/>
    <xf numFmtId="0" fontId="5" fillId="0" borderId="1" xfId="0" applyFont="1" applyBorder="1" applyAlignment="1">
      <alignment wrapText="1"/>
    </xf>
    <xf numFmtId="0" fontId="0" fillId="0" borderId="19" xfId="0" applyFill="1" applyBorder="1"/>
    <xf numFmtId="0" fontId="2" fillId="0" borderId="0" xfId="0" applyFont="1" applyFill="1" applyBorder="1" applyAlignment="1">
      <alignment wrapText="1"/>
    </xf>
    <xf numFmtId="0" fontId="11" fillId="0" borderId="12" xfId="0" applyFont="1" applyFill="1" applyBorder="1" applyAlignment="1">
      <alignment wrapText="1"/>
    </xf>
    <xf numFmtId="0" fontId="11" fillId="0" borderId="2" xfId="0" applyFont="1" applyFill="1" applyBorder="1" applyAlignment="1"/>
    <xf numFmtId="11" fontId="0" fillId="0" borderId="1" xfId="0" applyNumberFormat="1" applyBorder="1"/>
    <xf numFmtId="0" fontId="0" fillId="0" borderId="3" xfId="0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1" fillId="0" borderId="0" xfId="0" applyFont="1" applyFill="1"/>
    <xf numFmtId="0" fontId="15" fillId="0" borderId="0" xfId="0" applyFont="1"/>
    <xf numFmtId="0" fontId="25" fillId="0" borderId="0" xfId="0" applyFont="1" applyAlignment="1">
      <alignment vertical="center"/>
    </xf>
    <xf numFmtId="0" fontId="8" fillId="0" borderId="0" xfId="0" applyFont="1"/>
    <xf numFmtId="0" fontId="15" fillId="0" borderId="26" xfId="0" applyFont="1" applyBorder="1" applyAlignment="1">
      <alignment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0" fillId="0" borderId="16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Normal" xfId="0" builtinId="0"/>
    <cellStyle name="Normal 2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17575554993927"/>
          <c:y val="4.7561260093552368E-2"/>
          <c:w val="0.71258287367989881"/>
          <c:h val="0.84956173925653033"/>
        </c:manualLayout>
      </c:layout>
      <c:radarChart>
        <c:radarStyle val="marker"/>
        <c:varyColors val="0"/>
        <c:ser>
          <c:idx val="0"/>
          <c:order val="0"/>
          <c:tx>
            <c:strRef>
              <c:f>' DEA data DMOs Table S1 &amp; Fig4a'!$D$28</c:f>
              <c:strCache>
                <c:ptCount val="1"/>
                <c:pt idx="0">
                  <c:v>Energy demand 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 DEA data DMOs Table S1 &amp; Fig4a'!$C$29:$C$45</c:f>
              <c:strCache>
                <c:ptCount val="16"/>
                <c:pt idx="0">
                  <c:v>DMO1</c:v>
                </c:pt>
                <c:pt idx="1">
                  <c:v>DMO2</c:v>
                </c:pt>
                <c:pt idx="2">
                  <c:v>DMO3</c:v>
                </c:pt>
                <c:pt idx="3">
                  <c:v>DMO4</c:v>
                </c:pt>
                <c:pt idx="4">
                  <c:v>DMO5</c:v>
                </c:pt>
                <c:pt idx="5">
                  <c:v>DMO6</c:v>
                </c:pt>
                <c:pt idx="6">
                  <c:v>DMO7</c:v>
                </c:pt>
                <c:pt idx="7">
                  <c:v>DMO8</c:v>
                </c:pt>
                <c:pt idx="8">
                  <c:v>DMO9</c:v>
                </c:pt>
                <c:pt idx="9">
                  <c:v>DMO10</c:v>
                </c:pt>
                <c:pt idx="10">
                  <c:v>DMO11</c:v>
                </c:pt>
                <c:pt idx="11">
                  <c:v>DMO12</c:v>
                </c:pt>
                <c:pt idx="12">
                  <c:v>DMO13</c:v>
                </c:pt>
                <c:pt idx="13">
                  <c:v>DMO14</c:v>
                </c:pt>
                <c:pt idx="14">
                  <c:v>DMO15</c:v>
                </c:pt>
                <c:pt idx="15">
                  <c:v>DMO16</c:v>
                </c:pt>
              </c:strCache>
            </c:strRef>
          </c:cat>
          <c:val>
            <c:numRef>
              <c:f>' DEA data DMOs Table S1 &amp; Fig4a'!$D$29:$D$45</c:f>
              <c:numCache>
                <c:formatCode>#,##0.00</c:formatCode>
                <c:ptCount val="16"/>
                <c:pt idx="0">
                  <c:v>2.2053984281579155</c:v>
                </c:pt>
                <c:pt idx="1">
                  <c:v>1.8378320234649295</c:v>
                </c:pt>
                <c:pt idx="2">
                  <c:v>1.1945908152522042</c:v>
                </c:pt>
                <c:pt idx="3">
                  <c:v>1.0567534134923344</c:v>
                </c:pt>
                <c:pt idx="4">
                  <c:v>2.1747832815420987</c:v>
                </c:pt>
                <c:pt idx="5">
                  <c:v>1.8123194012850821</c:v>
                </c:pt>
                <c:pt idx="6">
                  <c:v>1.1780076108353033</c:v>
                </c:pt>
                <c:pt idx="7">
                  <c:v>1.0420836557389219</c:v>
                </c:pt>
                <c:pt idx="8">
                  <c:v>0.62813642648709844</c:v>
                </c:pt>
                <c:pt idx="9">
                  <c:v>0.52344702207258209</c:v>
                </c:pt>
                <c:pt idx="10">
                  <c:v>0.34024056434717831</c:v>
                </c:pt>
                <c:pt idx="11">
                  <c:v>0.30098203769173465</c:v>
                </c:pt>
                <c:pt idx="12">
                  <c:v>0.59752127987128079</c:v>
                </c:pt>
                <c:pt idx="13">
                  <c:v>0.49793439989273403</c:v>
                </c:pt>
                <c:pt idx="14">
                  <c:v>0.32365735993027706</c:v>
                </c:pt>
                <c:pt idx="15">
                  <c:v>0.28631227993832203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D-4273-81C1-CF4685110C66}"/>
            </c:ext>
          </c:extLst>
        </c:ser>
        <c:ser>
          <c:idx val="1"/>
          <c:order val="1"/>
          <c:tx>
            <c:strRef>
              <c:f>' DEA data DMOs Table S1 &amp; Fig4a'!$E$28</c:f>
              <c:strCache>
                <c:ptCount val="1"/>
                <c:pt idx="0">
                  <c:v>Global warming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 DEA data DMOs Table S1 &amp; Fig4a'!$E$30:$E$45</c:f>
              <c:numCache>
                <c:formatCode>#,##0.00</c:formatCode>
                <c:ptCount val="16"/>
                <c:pt idx="0">
                  <c:v>2.2329682285522416</c:v>
                </c:pt>
                <c:pt idx="1">
                  <c:v>1.8608068571268681</c:v>
                </c:pt>
                <c:pt idx="2">
                  <c:v>1.2095244571324641</c:v>
                </c:pt>
                <c:pt idx="3">
                  <c:v>1.069963942847949</c:v>
                </c:pt>
                <c:pt idx="4">
                  <c:v>2.2176789520967657</c:v>
                </c:pt>
                <c:pt idx="5">
                  <c:v>1.848065793413971</c:v>
                </c:pt>
                <c:pt idx="6">
                  <c:v>1.2012427657190812</c:v>
                </c:pt>
                <c:pt idx="7">
                  <c:v>1.0626378312130333</c:v>
                </c:pt>
                <c:pt idx="8">
                  <c:v>0.58524075593243186</c:v>
                </c:pt>
                <c:pt idx="9">
                  <c:v>0.48770062994369318</c:v>
                </c:pt>
                <c:pt idx="10">
                  <c:v>0.31700540946340056</c:v>
                </c:pt>
                <c:pt idx="11">
                  <c:v>0.28042786221762356</c:v>
                </c:pt>
                <c:pt idx="12">
                  <c:v>0.56995147947695568</c:v>
                </c:pt>
                <c:pt idx="13">
                  <c:v>0.47495956623079638</c:v>
                </c:pt>
                <c:pt idx="14">
                  <c:v>0.30872371805001764</c:v>
                </c:pt>
                <c:pt idx="15">
                  <c:v>0.27310175058270786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5D-4273-81C1-CF4685110C66}"/>
            </c:ext>
          </c:extLst>
        </c:ser>
        <c:ser>
          <c:idx val="2"/>
          <c:order val="2"/>
          <c:tx>
            <c:strRef>
              <c:f>' DEA data DMOs Table S1 &amp; Fig4a'!$F$28</c:f>
              <c:strCache>
                <c:ptCount val="1"/>
                <c:pt idx="0">
                  <c:v>Blue water use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 DEA data DMOs Table S1 &amp; Fig4a'!$F$30:$F$45</c:f>
              <c:numCache>
                <c:formatCode>#,##0.00</c:formatCode>
                <c:ptCount val="16"/>
                <c:pt idx="0">
                  <c:v>1.783470285944629</c:v>
                </c:pt>
                <c:pt idx="1">
                  <c:v>1.4862252382871908</c:v>
                </c:pt>
                <c:pt idx="2">
                  <c:v>0.96604640488667393</c:v>
                </c:pt>
                <c:pt idx="3">
                  <c:v>0.8545795120151346</c:v>
                </c:pt>
                <c:pt idx="4">
                  <c:v>1.9832034097492854</c:v>
                </c:pt>
                <c:pt idx="5">
                  <c:v>1.6526695081244047</c:v>
                </c:pt>
                <c:pt idx="6">
                  <c:v>1.074235180280863</c:v>
                </c:pt>
                <c:pt idx="7">
                  <c:v>0.95028496717153255</c:v>
                </c:pt>
                <c:pt idx="8">
                  <c:v>0.8197162982799121</c:v>
                </c:pt>
                <c:pt idx="9">
                  <c:v>0.6830969152332601</c:v>
                </c:pt>
                <c:pt idx="10">
                  <c:v>0.44401299490161905</c:v>
                </c:pt>
                <c:pt idx="11">
                  <c:v>0.39278072625912452</c:v>
                </c:pt>
                <c:pt idx="12">
                  <c:v>1.0194494220845691</c:v>
                </c:pt>
                <c:pt idx="13">
                  <c:v>0.84954118507047427</c:v>
                </c:pt>
                <c:pt idx="14">
                  <c:v>0.55220177029580819</c:v>
                </c:pt>
                <c:pt idx="15">
                  <c:v>0.48848618141552264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5D-4273-81C1-CF4685110C66}"/>
            </c:ext>
          </c:extLst>
        </c:ser>
        <c:ser>
          <c:idx val="4"/>
          <c:order val="3"/>
          <c:tx>
            <c:strRef>
              <c:f>' DEA data DMOs Table S1 &amp; Fig4a'!$G$28</c:f>
              <c:strCache>
                <c:ptCount val="1"/>
                <c:pt idx="0">
                  <c:v>Ecotoxicity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 DEA data DMOs Table S1 &amp; Fig4a'!$G$30:$G$45</c:f>
              <c:numCache>
                <c:formatCode>#,##0.00</c:formatCode>
                <c:ptCount val="16"/>
                <c:pt idx="0">
                  <c:v>1.7513679756746501</c:v>
                </c:pt>
                <c:pt idx="1">
                  <c:v>1.4594733130622084</c:v>
                </c:pt>
                <c:pt idx="2">
                  <c:v>0.9486576534904354</c:v>
                </c:pt>
                <c:pt idx="3">
                  <c:v>0.83919715501076975</c:v>
                </c:pt>
                <c:pt idx="4">
                  <c:v>1.7099001921706369</c:v>
                </c:pt>
                <c:pt idx="5">
                  <c:v>1.4249168268088641</c:v>
                </c:pt>
                <c:pt idx="6">
                  <c:v>0.92619593742576156</c:v>
                </c:pt>
                <c:pt idx="7">
                  <c:v>0.81932717541509681</c:v>
                </c:pt>
                <c:pt idx="8">
                  <c:v>1.0930195158585598</c:v>
                </c:pt>
                <c:pt idx="9">
                  <c:v>0.91084959654879982</c:v>
                </c:pt>
                <c:pt idx="10">
                  <c:v>0.59205223775671989</c:v>
                </c:pt>
                <c:pt idx="11">
                  <c:v>0.52373851801555982</c:v>
                </c:pt>
                <c:pt idx="12">
                  <c:v>1.0515517323545467</c:v>
                </c:pt>
                <c:pt idx="13">
                  <c:v>0.87629311029545554</c:v>
                </c:pt>
                <c:pt idx="14">
                  <c:v>0.56959052169204605</c:v>
                </c:pt>
                <c:pt idx="15">
                  <c:v>0.50386853841988688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5D-4273-81C1-CF4685110C66}"/>
            </c:ext>
          </c:extLst>
        </c:ser>
        <c:ser>
          <c:idx val="6"/>
          <c:order val="4"/>
          <c:tx>
            <c:strRef>
              <c:f>' DEA data DMOs Table S1 &amp; Fig4a'!$H$28</c:f>
              <c:strCache>
                <c:ptCount val="1"/>
                <c:pt idx="0">
                  <c:v>Eutrophication</c:v>
                </c:pt>
              </c:strCache>
            </c:strRef>
          </c:tx>
          <c:spPr>
            <a:ln w="3810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val>
            <c:numRef>
              <c:f>' DEA data DMOs Table S1 &amp; Fig4a'!$H$30:$H$45</c:f>
              <c:numCache>
                <c:formatCode>#,##0.00</c:formatCode>
                <c:ptCount val="16"/>
                <c:pt idx="0">
                  <c:v>2.2733043229977219</c:v>
                </c:pt>
                <c:pt idx="1">
                  <c:v>1.8944202691647682</c:v>
                </c:pt>
                <c:pt idx="2">
                  <c:v>1.2313731749570993</c:v>
                </c:pt>
                <c:pt idx="3">
                  <c:v>1.0892916547697418</c:v>
                </c:pt>
                <c:pt idx="4">
                  <c:v>2.3014229325127009</c:v>
                </c:pt>
                <c:pt idx="5">
                  <c:v>1.9178524437605839</c:v>
                </c:pt>
                <c:pt idx="6">
                  <c:v>1.2466040884443796</c:v>
                </c:pt>
                <c:pt idx="7">
                  <c:v>1.1027651551623356</c:v>
                </c:pt>
                <c:pt idx="8">
                  <c:v>0.50149677551649574</c:v>
                </c:pt>
                <c:pt idx="9">
                  <c:v>0.41791397959707977</c:v>
                </c:pt>
                <c:pt idx="10">
                  <c:v>0.27164408673810181</c:v>
                </c:pt>
                <c:pt idx="11">
                  <c:v>0.24030053826832082</c:v>
                </c:pt>
                <c:pt idx="12">
                  <c:v>0.52961538503147454</c:v>
                </c:pt>
                <c:pt idx="13">
                  <c:v>0.44134615419289547</c:v>
                </c:pt>
                <c:pt idx="14">
                  <c:v>0.28687500022538198</c:v>
                </c:pt>
                <c:pt idx="15">
                  <c:v>0.25377403866091486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5D-4273-81C1-CF4685110C66}"/>
            </c:ext>
          </c:extLst>
        </c:ser>
        <c:ser>
          <c:idx val="5"/>
          <c:order val="5"/>
          <c:tx>
            <c:strRef>
              <c:f>' DEA data DMOs Table S1 &amp; Fig4a'!$I$28</c:f>
              <c:strCache>
                <c:ptCount val="1"/>
                <c:pt idx="0">
                  <c:v>Human health-cancer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' DEA data DMOs Table S1 &amp; Fig4a'!$I$30:$I$45</c:f>
              <c:numCache>
                <c:formatCode>#,##0.00</c:formatCode>
                <c:ptCount val="16"/>
                <c:pt idx="0">
                  <c:v>1.888470655307849</c:v>
                </c:pt>
                <c:pt idx="1">
                  <c:v>1.573725546089874</c:v>
                </c:pt>
                <c:pt idx="2">
                  <c:v>1.022921604958418</c:v>
                </c:pt>
                <c:pt idx="3">
                  <c:v>0.90489218900167745</c:v>
                </c:pt>
                <c:pt idx="4">
                  <c:v>1.8979325886977509</c:v>
                </c:pt>
                <c:pt idx="5">
                  <c:v>1.5816104905814592</c:v>
                </c:pt>
                <c:pt idx="6">
                  <c:v>1.0280468188779484</c:v>
                </c:pt>
                <c:pt idx="7">
                  <c:v>0.90942603208433892</c:v>
                </c:pt>
                <c:pt idx="8">
                  <c:v>0.90498711933144615</c:v>
                </c:pt>
                <c:pt idx="9">
                  <c:v>0.75415593277620518</c:v>
                </c:pt>
                <c:pt idx="10">
                  <c:v>0.49020135630453332</c:v>
                </c:pt>
                <c:pt idx="11">
                  <c:v>0.43363966134631793</c:v>
                </c:pt>
                <c:pt idx="12">
                  <c:v>0.91444905272134902</c:v>
                </c:pt>
                <c:pt idx="13">
                  <c:v>0.76204087726779079</c:v>
                </c:pt>
                <c:pt idx="14">
                  <c:v>0.49532657022406401</c:v>
                </c:pt>
                <c:pt idx="15">
                  <c:v>0.43817350442897968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E5D-4273-81C1-CF4685110C66}"/>
            </c:ext>
          </c:extLst>
        </c:ser>
        <c:ser>
          <c:idx val="3"/>
          <c:order val="6"/>
          <c:tx>
            <c:strRef>
              <c:f>' DEA data DMOs Table S1 &amp; Fig4a'!$J$28</c:f>
              <c:strCache>
                <c:ptCount val="1"/>
                <c:pt idx="0">
                  <c:v>Life cycle costs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 DEA data DMOs Table S1 &amp; Fig4a'!$J$30:$J$45</c:f>
              <c:numCache>
                <c:formatCode>#,##0.00</c:formatCode>
                <c:ptCount val="16"/>
                <c:pt idx="0">
                  <c:v>1.4446512979997057</c:v>
                </c:pt>
                <c:pt idx="1">
                  <c:v>1.2038760816664213</c:v>
                </c:pt>
                <c:pt idx="2">
                  <c:v>0.78251945308317394</c:v>
                </c:pt>
                <c:pt idx="3">
                  <c:v>0.69222874695819225</c:v>
                </c:pt>
                <c:pt idx="4">
                  <c:v>1.5569158118370947</c:v>
                </c:pt>
                <c:pt idx="5">
                  <c:v>1.2974298431975788</c:v>
                </c:pt>
                <c:pt idx="6">
                  <c:v>0.84332939807842633</c:v>
                </c:pt>
                <c:pt idx="7">
                  <c:v>0.74602215983860787</c:v>
                </c:pt>
                <c:pt idx="8">
                  <c:v>1.2460038961921027</c:v>
                </c:pt>
                <c:pt idx="9">
                  <c:v>1.0383365801600855</c:v>
                </c:pt>
                <c:pt idx="10">
                  <c:v>0.67491877710405557</c:v>
                </c:pt>
                <c:pt idx="11">
                  <c:v>0.59704353359204909</c:v>
                </c:pt>
                <c:pt idx="12">
                  <c:v>1.3582684100294915</c:v>
                </c:pt>
                <c:pt idx="13">
                  <c:v>1.1318903416912429</c:v>
                </c:pt>
                <c:pt idx="14">
                  <c:v>0.73572872209930784</c:v>
                </c:pt>
                <c:pt idx="15">
                  <c:v>0.65083694647246459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5D-4273-81C1-CF4685110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880664"/>
        <c:axId val="387879096"/>
      </c:radarChart>
      <c:catAx>
        <c:axId val="387880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879096"/>
        <c:crosses val="autoZero"/>
        <c:auto val="1"/>
        <c:lblAlgn val="ctr"/>
        <c:lblOffset val="100"/>
        <c:noMultiLvlLbl val="0"/>
      </c:catAx>
      <c:valAx>
        <c:axId val="387879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in"/>
        <c:minorTickMark val="in"/>
        <c:tickLblPos val="nextTo"/>
        <c:spPr>
          <a:noFill/>
          <a:ln w="34925"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880664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87139873497201"/>
          <c:y val="0.10562730146477595"/>
          <c:w val="0.66304171816445379"/>
          <c:h val="0.81620343073504753"/>
        </c:manualLayout>
      </c:layout>
      <c:radarChart>
        <c:radarStyle val="marker"/>
        <c:varyColors val="0"/>
        <c:ser>
          <c:idx val="1"/>
          <c:order val="0"/>
          <c:tx>
            <c:strRef>
              <c:f>'DEA, Tables S8 &amp; 9; Fig.4b'!$L$3</c:f>
              <c:strCache>
                <c:ptCount val="1"/>
                <c:pt idx="0">
                  <c:v>Cluster 1 DMO Sustainability </c:v>
                </c:pt>
              </c:strCache>
            </c:strRef>
          </c:tx>
          <c:spPr>
            <a:ln w="25400" cap="rnd">
              <a:solidFill>
                <a:srgbClr val="002060"/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rgbClr val="002060"/>
              </a:solidFill>
              <a:ln w="31750">
                <a:solidFill>
                  <a:srgbClr val="002060"/>
                </a:solidFill>
              </a:ln>
              <a:effectLst/>
            </c:spPr>
          </c:marker>
          <c:cat>
            <c:strRef>
              <c:f>'DEA, Tables S8 &amp; 9; Fig.4b'!$J$4:$J$19</c:f>
              <c:strCache>
                <c:ptCount val="16"/>
                <c:pt idx="0">
                  <c:v>DMO1</c:v>
                </c:pt>
                <c:pt idx="1">
                  <c:v>DMO2</c:v>
                </c:pt>
                <c:pt idx="2">
                  <c:v>DMO3</c:v>
                </c:pt>
                <c:pt idx="3">
                  <c:v>DMO4</c:v>
                </c:pt>
                <c:pt idx="4">
                  <c:v>DMO5</c:v>
                </c:pt>
                <c:pt idx="5">
                  <c:v>DMO6</c:v>
                </c:pt>
                <c:pt idx="6">
                  <c:v>DMO7</c:v>
                </c:pt>
                <c:pt idx="7">
                  <c:v>DMO8</c:v>
                </c:pt>
                <c:pt idx="8">
                  <c:v>DMO9</c:v>
                </c:pt>
                <c:pt idx="9">
                  <c:v>DMO10</c:v>
                </c:pt>
                <c:pt idx="10">
                  <c:v>DMO11</c:v>
                </c:pt>
                <c:pt idx="11">
                  <c:v>DMO12</c:v>
                </c:pt>
                <c:pt idx="12">
                  <c:v>DMO13</c:v>
                </c:pt>
                <c:pt idx="13">
                  <c:v>DMO14</c:v>
                </c:pt>
                <c:pt idx="14">
                  <c:v>DMO15</c:v>
                </c:pt>
                <c:pt idx="15">
                  <c:v>DMO16</c:v>
                </c:pt>
              </c:strCache>
            </c:strRef>
          </c:cat>
          <c:val>
            <c:numRef>
              <c:f>'DEA, Tables S8 &amp; 9; Fig.4b'!$L$4:$L$19</c:f>
              <c:numCache>
                <c:formatCode>0.00</c:formatCode>
                <c:ptCount val="16"/>
                <c:pt idx="0">
                  <c:v>0.17897593257661129</c:v>
                </c:pt>
                <c:pt idx="1">
                  <c:v>0.21477111909193364</c:v>
                </c:pt>
                <c:pt idx="2">
                  <c:v>0.33041710629528265</c:v>
                </c:pt>
                <c:pt idx="3">
                  <c:v>0.37351498972510183</c:v>
                </c:pt>
                <c:pt idx="4">
                  <c:v>0.1767914731177288</c:v>
                </c:pt>
                <c:pt idx="5">
                  <c:v>0.21214976774127459</c:v>
                </c:pt>
                <c:pt idx="6">
                  <c:v>0.32638425806349941</c:v>
                </c:pt>
                <c:pt idx="7">
                  <c:v>0.36895611781091248</c:v>
                </c:pt>
                <c:pt idx="8">
                  <c:v>0.47916666666666669</c:v>
                </c:pt>
                <c:pt idx="9">
                  <c:v>0.57500000000000018</c:v>
                </c:pt>
                <c:pt idx="10">
                  <c:v>0.88461538461538447</c:v>
                </c:pt>
                <c:pt idx="11">
                  <c:v>1.0000000000000002</c:v>
                </c:pt>
                <c:pt idx="12">
                  <c:v>0.46382307644833531</c:v>
                </c:pt>
                <c:pt idx="13">
                  <c:v>0.55658769173800238</c:v>
                </c:pt>
                <c:pt idx="14">
                  <c:v>0.85628875652000369</c:v>
                </c:pt>
                <c:pt idx="15">
                  <c:v>0.96797859432696109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6B-4B40-A4CD-9B2F54666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178392"/>
        <c:axId val="549173800"/>
      </c:radarChart>
      <c:catAx>
        <c:axId val="549178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173800"/>
        <c:crosses val="autoZero"/>
        <c:auto val="1"/>
        <c:lblAlgn val="ctr"/>
        <c:lblOffset val="100"/>
        <c:noMultiLvlLbl val="0"/>
      </c:catAx>
      <c:valAx>
        <c:axId val="549173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in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178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26729640831"/>
          <c:y val="0.10562730146477595"/>
          <c:w val="0.65438635628934794"/>
          <c:h val="0.77971992290909875"/>
        </c:manualLayout>
      </c:layout>
      <c:radarChart>
        <c:radarStyle val="marker"/>
        <c:varyColors val="0"/>
        <c:ser>
          <c:idx val="1"/>
          <c:order val="0"/>
          <c:tx>
            <c:strRef>
              <c:f>'DEA, Tables S8 &amp; 9; Fig.4b'!$L$3</c:f>
              <c:strCache>
                <c:ptCount val="1"/>
                <c:pt idx="0">
                  <c:v>Cluster 1 DMO Sustainability </c:v>
                </c:pt>
              </c:strCache>
            </c:strRef>
          </c:tx>
          <c:spPr>
            <a:ln w="152400" cap="rnd">
              <a:solidFill>
                <a:srgbClr val="00206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'DEA, Tables S8 &amp; 9; Fig.4b'!$J$4:$J$19</c:f>
              <c:strCache>
                <c:ptCount val="16"/>
                <c:pt idx="0">
                  <c:v>DMO1</c:v>
                </c:pt>
                <c:pt idx="1">
                  <c:v>DMO2</c:v>
                </c:pt>
                <c:pt idx="2">
                  <c:v>DMO3</c:v>
                </c:pt>
                <c:pt idx="3">
                  <c:v>DMO4</c:v>
                </c:pt>
                <c:pt idx="4">
                  <c:v>DMO5</c:v>
                </c:pt>
                <c:pt idx="5">
                  <c:v>DMO6</c:v>
                </c:pt>
                <c:pt idx="6">
                  <c:v>DMO7</c:v>
                </c:pt>
                <c:pt idx="7">
                  <c:v>DMO8</c:v>
                </c:pt>
                <c:pt idx="8">
                  <c:v>DMO9</c:v>
                </c:pt>
                <c:pt idx="9">
                  <c:v>DMO10</c:v>
                </c:pt>
                <c:pt idx="10">
                  <c:v>DMO11</c:v>
                </c:pt>
                <c:pt idx="11">
                  <c:v>DMO12</c:v>
                </c:pt>
                <c:pt idx="12">
                  <c:v>DMO13</c:v>
                </c:pt>
                <c:pt idx="13">
                  <c:v>DMO14</c:v>
                </c:pt>
                <c:pt idx="14">
                  <c:v>DMO15</c:v>
                </c:pt>
                <c:pt idx="15">
                  <c:v>DMO16</c:v>
                </c:pt>
              </c:strCache>
            </c:strRef>
          </c:cat>
          <c:val>
            <c:numRef>
              <c:f>'DEA, Tables S8 &amp; 9; Fig.4b'!$L$4:$L$19</c:f>
              <c:numCache>
                <c:formatCode>0.00</c:formatCode>
                <c:ptCount val="16"/>
                <c:pt idx="0">
                  <c:v>0.17897593257661129</c:v>
                </c:pt>
                <c:pt idx="1">
                  <c:v>0.21477111909193364</c:v>
                </c:pt>
                <c:pt idx="2">
                  <c:v>0.33041710629528265</c:v>
                </c:pt>
                <c:pt idx="3">
                  <c:v>0.37351498972510183</c:v>
                </c:pt>
                <c:pt idx="4">
                  <c:v>0.1767914731177288</c:v>
                </c:pt>
                <c:pt idx="5">
                  <c:v>0.21214976774127459</c:v>
                </c:pt>
                <c:pt idx="6">
                  <c:v>0.32638425806349941</c:v>
                </c:pt>
                <c:pt idx="7">
                  <c:v>0.36895611781091248</c:v>
                </c:pt>
                <c:pt idx="8">
                  <c:v>0.47916666666666669</c:v>
                </c:pt>
                <c:pt idx="9">
                  <c:v>0.57500000000000018</c:v>
                </c:pt>
                <c:pt idx="10">
                  <c:v>0.88461538461538447</c:v>
                </c:pt>
                <c:pt idx="11">
                  <c:v>1.0000000000000002</c:v>
                </c:pt>
                <c:pt idx="12">
                  <c:v>0.46382307644833531</c:v>
                </c:pt>
                <c:pt idx="13">
                  <c:v>0.55658769173800238</c:v>
                </c:pt>
                <c:pt idx="14">
                  <c:v>0.85628875652000369</c:v>
                </c:pt>
                <c:pt idx="15">
                  <c:v>0.96797859432696109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9D-460F-9B60-D13E71AC9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178392"/>
        <c:axId val="549173800"/>
      </c:radarChart>
      <c:catAx>
        <c:axId val="549178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173800"/>
        <c:crosses val="autoZero"/>
        <c:auto val="1"/>
        <c:lblAlgn val="ctr"/>
        <c:lblOffset val="100"/>
        <c:noMultiLvlLbl val="0"/>
      </c:catAx>
      <c:valAx>
        <c:axId val="549173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in"/>
        <c:tickLblPos val="nextTo"/>
        <c:spPr>
          <a:noFill/>
          <a:ln w="31750" cap="rnd" cmpd="sng">
            <a:solidFill>
              <a:schemeClr val="accent1"/>
            </a:solidFill>
            <a:prstDash val="sysDash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178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53086034679029181"/>
          <c:y val="0.92541252294049814"/>
          <c:w val="0.41879583662641079"/>
          <c:h val="6.427440354704765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4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316645</xdr:colOff>
      <xdr:row>6</xdr:row>
      <xdr:rowOff>113498</xdr:rowOff>
    </xdr:from>
    <xdr:to>
      <xdr:col>29</xdr:col>
      <xdr:colOff>397887</xdr:colOff>
      <xdr:row>47</xdr:row>
      <xdr:rowOff>35897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176893</xdr:colOff>
      <xdr:row>19</xdr:row>
      <xdr:rowOff>188406</xdr:rowOff>
    </xdr:from>
    <xdr:to>
      <xdr:col>19</xdr:col>
      <xdr:colOff>40821</xdr:colOff>
      <xdr:row>43</xdr:row>
      <xdr:rowOff>108857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1632857</xdr:colOff>
      <xdr:row>45</xdr:row>
      <xdr:rowOff>190498</xdr:rowOff>
    </xdr:from>
    <xdr:to>
      <xdr:col>11</xdr:col>
      <xdr:colOff>598715</xdr:colOff>
      <xdr:row>84</xdr:row>
      <xdr:rowOff>149678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TH/USERS/N-Z/sghimire/Net%20MyDocuments/Research%20Contractor%20SR%20Ghimire/Albemarle-Pamlico%20RWH%20crop/DEA%20ARWH%2009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 LCCA_ARWH ref crop base"/>
      <sheetName val="LCC ARWH NO PMP CONC TANK"/>
      <sheetName val="LCC ARWH NO PMP PE TANK"/>
      <sheetName val="Estmation of PE tank costs"/>
      <sheetName val="CONCRETE tank costs"/>
      <sheetName val="LCC ARWH CONC TANK"/>
      <sheetName val="Alternate ARWH designLCCA"/>
      <sheetName val="Compare all LCCAs"/>
      <sheetName val="16DMOs DEA  4 ARWH designs"/>
      <sheetName val=" EE score &amp; water sustainabilit"/>
      <sheetName val="ARWH Major crops LCA m-3 "/>
      <sheetName val="DEA simulation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1">
          <cell r="C61">
            <v>0.13164292129337576</v>
          </cell>
          <cell r="E61">
            <v>0.14187295298309741</v>
          </cell>
          <cell r="G61">
            <v>0.11354130444126727</v>
          </cell>
          <cell r="I61">
            <v>0.1237713361309889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9"/>
  <sheetViews>
    <sheetView showGridLines="0" topLeftCell="C6" zoomScale="55" zoomScaleNormal="55" workbookViewId="0">
      <selection activeCell="M35" sqref="M35"/>
    </sheetView>
  </sheetViews>
  <sheetFormatPr defaultRowHeight="15" x14ac:dyDescent="0.25"/>
  <cols>
    <col min="1" max="1" width="19.5703125" customWidth="1"/>
    <col min="2" max="2" width="78.42578125" bestFit="1" customWidth="1"/>
    <col min="3" max="3" width="57.7109375" bestFit="1" customWidth="1"/>
    <col min="4" max="4" width="16.42578125" customWidth="1"/>
    <col min="5" max="5" width="18.5703125" customWidth="1"/>
    <col min="6" max="6" width="16.140625" bestFit="1" customWidth="1"/>
    <col min="7" max="7" width="17.5703125" bestFit="1" customWidth="1"/>
    <col min="8" max="8" width="17.5703125" customWidth="1"/>
    <col min="9" max="9" width="16.140625" customWidth="1"/>
    <col min="10" max="10" width="18.85546875" bestFit="1" customWidth="1"/>
    <col min="11" max="11" width="12" bestFit="1" customWidth="1"/>
    <col min="12" max="12" width="12" customWidth="1"/>
  </cols>
  <sheetData>
    <row r="1" spans="1:12" ht="21" x14ac:dyDescent="0.35">
      <c r="A1" s="170" t="s">
        <v>200</v>
      </c>
      <c r="C1" s="76" t="s">
        <v>68</v>
      </c>
      <c r="D1" s="75" t="s">
        <v>66</v>
      </c>
      <c r="I1" s="77" t="s">
        <v>69</v>
      </c>
      <c r="L1" s="75" t="s">
        <v>67</v>
      </c>
    </row>
    <row r="2" spans="1:12" ht="15" customHeight="1" x14ac:dyDescent="0.25">
      <c r="D2">
        <v>1</v>
      </c>
      <c r="E2">
        <v>2</v>
      </c>
      <c r="F2">
        <v>3</v>
      </c>
      <c r="G2">
        <v>4</v>
      </c>
      <c r="H2">
        <v>5</v>
      </c>
      <c r="I2">
        <v>6</v>
      </c>
      <c r="J2">
        <v>1</v>
      </c>
    </row>
    <row r="3" spans="1:12" ht="7.5" customHeight="1" thickBot="1" x14ac:dyDescent="0.3"/>
    <row r="4" spans="1:12" s="1" customFormat="1" ht="36.75" customHeight="1" x14ac:dyDescent="0.25">
      <c r="A4" s="54" t="s">
        <v>65</v>
      </c>
      <c r="B4" s="55" t="s">
        <v>63</v>
      </c>
      <c r="C4" s="56" t="s">
        <v>0</v>
      </c>
      <c r="D4" s="49" t="s">
        <v>1</v>
      </c>
      <c r="E4" s="2" t="s">
        <v>2</v>
      </c>
      <c r="F4" s="2" t="s">
        <v>3</v>
      </c>
      <c r="G4" s="2" t="s">
        <v>4</v>
      </c>
      <c r="H4" s="3" t="s">
        <v>5</v>
      </c>
      <c r="I4" s="2" t="s">
        <v>6</v>
      </c>
      <c r="J4" s="4" t="s">
        <v>7</v>
      </c>
    </row>
    <row r="5" spans="1:12" ht="15.75" x14ac:dyDescent="0.25">
      <c r="A5" s="57" t="s">
        <v>50</v>
      </c>
      <c r="B5" s="47" t="s">
        <v>55</v>
      </c>
      <c r="C5" s="58" t="s">
        <v>59</v>
      </c>
      <c r="D5" s="50">
        <v>5.4815465165989892</v>
      </c>
      <c r="E5" s="5">
        <v>0.31901596093448842</v>
      </c>
      <c r="F5" s="5">
        <v>1.2927642030177624E-3</v>
      </c>
      <c r="G5" s="5">
        <v>5.0217783625708997E-4</v>
      </c>
      <c r="H5" s="5">
        <v>1.301242388524991E-3</v>
      </c>
      <c r="I5" s="5">
        <v>1.3723857542781672E-11</v>
      </c>
      <c r="J5" s="71">
        <f>'[1]Compare all LCCAs'!C61</f>
        <v>0.13164292129337576</v>
      </c>
    </row>
    <row r="6" spans="1:12" ht="15.75" x14ac:dyDescent="0.25">
      <c r="A6" s="57" t="s">
        <v>51</v>
      </c>
      <c r="B6" s="6" t="s">
        <v>56</v>
      </c>
      <c r="C6" s="59" t="s">
        <v>60</v>
      </c>
      <c r="D6" s="51">
        <v>5.4054521709494949</v>
      </c>
      <c r="E6" s="7">
        <v>0.31683163822086019</v>
      </c>
      <c r="F6" s="7">
        <v>1.4375425234902075E-3</v>
      </c>
      <c r="G6" s="7">
        <v>4.9028758698700095E-4</v>
      </c>
      <c r="H6" s="7">
        <v>1.317337517644802E-3</v>
      </c>
      <c r="I6" s="7">
        <v>1.3792619122717971E-11</v>
      </c>
      <c r="J6" s="72">
        <f>'[1]Compare all LCCAs'!E61</f>
        <v>0.14187295298309741</v>
      </c>
    </row>
    <row r="7" spans="1:12" ht="15.75" x14ac:dyDescent="0.25">
      <c r="A7" s="57" t="s">
        <v>53</v>
      </c>
      <c r="B7" s="48" t="s">
        <v>57</v>
      </c>
      <c r="C7" s="60" t="s">
        <v>61</v>
      </c>
      <c r="D7" s="52">
        <v>1.5612412689689046</v>
      </c>
      <c r="E7" s="9">
        <v>8.3611195065171146E-2</v>
      </c>
      <c r="F7" s="9">
        <v>5.9417860527192503E-4</v>
      </c>
      <c r="G7" s="9">
        <v>3.1340653882242186E-4</v>
      </c>
      <c r="H7" s="9">
        <v>2.8705741479880171E-4</v>
      </c>
      <c r="I7" s="9">
        <v>6.5767049484454361E-12</v>
      </c>
      <c r="J7" s="73">
        <f>'[1]Compare all LCCAs'!G61</f>
        <v>0.11354130444126727</v>
      </c>
    </row>
    <row r="8" spans="1:12" ht="16.5" thickBot="1" x14ac:dyDescent="0.3">
      <c r="A8" s="61" t="s">
        <v>52</v>
      </c>
      <c r="B8" s="62" t="s">
        <v>58</v>
      </c>
      <c r="C8" s="63" t="s">
        <v>62</v>
      </c>
      <c r="D8" s="53">
        <v>1.485146923319409</v>
      </c>
      <c r="E8" s="11">
        <v>8.1426872351542945E-2</v>
      </c>
      <c r="F8" s="11">
        <v>7.3895692574437052E-4</v>
      </c>
      <c r="G8" s="11">
        <v>3.0151628955233284E-4</v>
      </c>
      <c r="H8" s="11">
        <v>3.0315254391861257E-4</v>
      </c>
      <c r="I8" s="11">
        <v>6.6454665283817401E-12</v>
      </c>
      <c r="J8" s="74">
        <f>'[1]Compare all LCCAs'!I61</f>
        <v>0.1237713361309889</v>
      </c>
    </row>
    <row r="9" spans="1:12" s="169" customFormat="1" ht="30" x14ac:dyDescent="0.25">
      <c r="A9" s="70" t="s">
        <v>54</v>
      </c>
      <c r="B9" s="164" t="s">
        <v>199</v>
      </c>
      <c r="C9" s="165" t="s">
        <v>117</v>
      </c>
      <c r="D9" s="167" t="s">
        <v>1</v>
      </c>
      <c r="E9" s="151" t="s">
        <v>2</v>
      </c>
      <c r="F9" s="151" t="s">
        <v>3</v>
      </c>
      <c r="G9" s="151" t="s">
        <v>4</v>
      </c>
      <c r="H9" s="3" t="s">
        <v>5</v>
      </c>
      <c r="I9" s="151" t="s">
        <v>6</v>
      </c>
      <c r="J9" s="168" t="s">
        <v>7</v>
      </c>
    </row>
    <row r="10" spans="1:12" ht="15.75" x14ac:dyDescent="0.25">
      <c r="A10" s="68">
        <v>1.8461538461538463</v>
      </c>
      <c r="B10" s="64" t="s">
        <v>8</v>
      </c>
      <c r="C10" s="14" t="s">
        <v>9</v>
      </c>
      <c r="D10" s="15">
        <f>A10*$D$5</f>
        <v>10.119778184490443</v>
      </c>
      <c r="E10" s="15">
        <f>A10*$E$5</f>
        <v>0.58895254326367097</v>
      </c>
      <c r="F10" s="15">
        <f>A10*$F$5</f>
        <v>2.3866416055712538E-3</v>
      </c>
      <c r="G10" s="15">
        <f>A10*$G$5</f>
        <v>9.2709754385924311E-4</v>
      </c>
      <c r="H10" s="15">
        <f>$H$5*A10</f>
        <v>2.4022936403538296E-3</v>
      </c>
      <c r="I10" s="15">
        <f>A10*$I$5</f>
        <v>2.533635238667386E-11</v>
      </c>
      <c r="J10" s="16">
        <f>A10*$J$5</f>
        <v>0.24303308546469374</v>
      </c>
    </row>
    <row r="11" spans="1:12" ht="15.75" x14ac:dyDescent="0.25">
      <c r="A11" s="68">
        <v>1.5384615384615385</v>
      </c>
      <c r="B11" s="64" t="s">
        <v>10</v>
      </c>
      <c r="C11" s="14" t="s">
        <v>11</v>
      </c>
      <c r="D11" s="15">
        <f>A11*$D$5</f>
        <v>8.4331484870753677</v>
      </c>
      <c r="E11" s="15">
        <f>A11*$E$5</f>
        <v>0.49079378605305912</v>
      </c>
      <c r="F11" s="15">
        <f>A11*$F$5</f>
        <v>1.9888680046427115E-3</v>
      </c>
      <c r="G11" s="15">
        <f>A11*$G$5</f>
        <v>7.7258128654936924E-4</v>
      </c>
      <c r="H11" s="15">
        <f>$H$5*A11</f>
        <v>2.0019113669615249E-3</v>
      </c>
      <c r="I11" s="15">
        <f t="shared" ref="I11:I12" si="0">A11*$I$5</f>
        <v>2.1113626988894882E-11</v>
      </c>
      <c r="J11" s="16">
        <f>A11*$J$5</f>
        <v>0.2025275712205781</v>
      </c>
    </row>
    <row r="12" spans="1:12" ht="15.75" x14ac:dyDescent="0.25">
      <c r="A12" s="68">
        <v>1</v>
      </c>
      <c r="B12" s="64" t="s">
        <v>64</v>
      </c>
      <c r="C12" s="14" t="s">
        <v>13</v>
      </c>
      <c r="D12" s="15">
        <f>A12*$D$5</f>
        <v>5.4815465165989892</v>
      </c>
      <c r="E12" s="15">
        <f>A12*$E$5</f>
        <v>0.31901596093448842</v>
      </c>
      <c r="F12" s="15">
        <f>A12*$F$5</f>
        <v>1.2927642030177624E-3</v>
      </c>
      <c r="G12" s="15">
        <f>A12*$G$5</f>
        <v>5.0217783625708997E-4</v>
      </c>
      <c r="H12" s="15">
        <f>$H$5*A12</f>
        <v>1.301242388524991E-3</v>
      </c>
      <c r="I12" s="15">
        <f t="shared" si="0"/>
        <v>1.3723857542781672E-11</v>
      </c>
      <c r="J12" s="16">
        <f>A12*$J$5</f>
        <v>0.13164292129337576</v>
      </c>
    </row>
    <row r="13" spans="1:12" ht="15.75" x14ac:dyDescent="0.25">
      <c r="A13" s="68">
        <v>0.88461538461538458</v>
      </c>
      <c r="B13" s="64" t="s">
        <v>14</v>
      </c>
      <c r="C13" s="14" t="s">
        <v>15</v>
      </c>
      <c r="D13" s="15">
        <f>A13*$D$5</f>
        <v>4.8490603800683365</v>
      </c>
      <c r="E13" s="15">
        <f>A13*$E$5</f>
        <v>0.28220642698050896</v>
      </c>
      <c r="F13" s="15">
        <f>A13*$F$5</f>
        <v>1.143599102669559E-3</v>
      </c>
      <c r="G13" s="15">
        <f>A13*$G$5</f>
        <v>4.4423423976588727E-4</v>
      </c>
      <c r="H13" s="15">
        <f>$H$5*A13</f>
        <v>1.1510990360028767E-3</v>
      </c>
      <c r="I13" s="15">
        <f>A13*$I$5</f>
        <v>1.2140335518614555E-11</v>
      </c>
      <c r="J13" s="16">
        <f>A13*$J$5</f>
        <v>0.1164533534518324</v>
      </c>
    </row>
    <row r="14" spans="1:12" ht="15.75" x14ac:dyDescent="0.25">
      <c r="A14" s="68">
        <v>1.8461538461538463</v>
      </c>
      <c r="B14" s="65" t="s">
        <v>16</v>
      </c>
      <c r="C14" s="17" t="s">
        <v>17</v>
      </c>
      <c r="D14" s="18">
        <f t="shared" ref="D14:I14" si="1">$A$14*D6</f>
        <v>9.9792963155990684</v>
      </c>
      <c r="E14" s="18">
        <f t="shared" si="1"/>
        <v>0.58491994748466503</v>
      </c>
      <c r="F14" s="18">
        <f t="shared" si="1"/>
        <v>2.6539246587511524E-3</v>
      </c>
      <c r="G14" s="18">
        <f t="shared" si="1"/>
        <v>9.0514631443754025E-4</v>
      </c>
      <c r="H14" s="18">
        <f t="shared" si="1"/>
        <v>2.4320077248827115E-3</v>
      </c>
      <c r="I14" s="18">
        <f t="shared" si="1"/>
        <v>2.546329684194087E-11</v>
      </c>
      <c r="J14" s="19">
        <f>A14*$J$6</f>
        <v>0.26191929781494905</v>
      </c>
    </row>
    <row r="15" spans="1:12" ht="18.75" customHeight="1" x14ac:dyDescent="0.25">
      <c r="A15" s="68">
        <v>1.5384615384615385</v>
      </c>
      <c r="B15" s="65" t="s">
        <v>18</v>
      </c>
      <c r="C15" s="17" t="s">
        <v>19</v>
      </c>
      <c r="D15" s="18">
        <f>$A$15*D6</f>
        <v>8.3160802629992236</v>
      </c>
      <c r="E15" s="18">
        <f>$A$15*E6</f>
        <v>0.48743328957055415</v>
      </c>
      <c r="F15" s="18">
        <f>$A$15*F6</f>
        <v>2.2116038822926273E-3</v>
      </c>
      <c r="G15" s="18">
        <f>$A$15*G6</f>
        <v>7.5428859536461686E-4</v>
      </c>
      <c r="H15" s="18">
        <f>$A$15*H6</f>
        <v>2.0266731040689263E-3</v>
      </c>
      <c r="I15" s="18">
        <f t="shared" ref="I15" si="2">$A$15*I6</f>
        <v>2.1219414034950727E-11</v>
      </c>
      <c r="J15" s="19">
        <f>A15*$J$6</f>
        <v>0.21826608151245755</v>
      </c>
    </row>
    <row r="16" spans="1:12" ht="18.75" customHeight="1" x14ac:dyDescent="0.25">
      <c r="A16" s="68">
        <v>1</v>
      </c>
      <c r="B16" s="65" t="s">
        <v>20</v>
      </c>
      <c r="C16" s="17" t="s">
        <v>21</v>
      </c>
      <c r="D16" s="18">
        <f>$A$16*D6</f>
        <v>5.4054521709494949</v>
      </c>
      <c r="E16" s="18">
        <f>$A$16*E6</f>
        <v>0.31683163822086019</v>
      </c>
      <c r="F16" s="18">
        <f>$A$16*F6</f>
        <v>1.4375425234902075E-3</v>
      </c>
      <c r="G16" s="18">
        <f>$A$16*G6</f>
        <v>4.9028758698700095E-4</v>
      </c>
      <c r="H16" s="18">
        <f>$A$16*H6</f>
        <v>1.317337517644802E-3</v>
      </c>
      <c r="I16" s="18">
        <f t="shared" ref="I16" si="3">$A$16*I6</f>
        <v>1.3792619122717971E-11</v>
      </c>
      <c r="J16" s="19">
        <f t="shared" ref="J16" si="4">A16*$J$6</f>
        <v>0.14187295298309741</v>
      </c>
    </row>
    <row r="17" spans="1:17" ht="18.75" customHeight="1" x14ac:dyDescent="0.25">
      <c r="A17" s="68">
        <v>0.88461538461538458</v>
      </c>
      <c r="B17" s="65" t="s">
        <v>22</v>
      </c>
      <c r="C17" s="17" t="s">
        <v>23</v>
      </c>
      <c r="D17" s="18">
        <f t="shared" ref="D17:I17" si="5">$A$17*D6</f>
        <v>4.7817461512245529</v>
      </c>
      <c r="E17" s="18">
        <f t="shared" si="5"/>
        <v>0.28027414150306862</v>
      </c>
      <c r="F17" s="18">
        <f t="shared" si="5"/>
        <v>1.2716722323182605E-3</v>
      </c>
      <c r="G17" s="18">
        <f t="shared" si="5"/>
        <v>4.3371594233465469E-4</v>
      </c>
      <c r="H17" s="18">
        <f t="shared" si="5"/>
        <v>1.1653370348396325E-3</v>
      </c>
      <c r="I17" s="18">
        <f t="shared" si="5"/>
        <v>1.2201163070096666E-11</v>
      </c>
      <c r="J17" s="19">
        <f>A17*$J$6</f>
        <v>0.1255029968696631</v>
      </c>
    </row>
    <row r="18" spans="1:17" ht="18.75" customHeight="1" x14ac:dyDescent="0.25">
      <c r="A18" s="68">
        <v>1.8461538461538463</v>
      </c>
      <c r="B18" s="66" t="s">
        <v>24</v>
      </c>
      <c r="C18" s="8" t="s">
        <v>25</v>
      </c>
      <c r="D18" s="20">
        <f t="shared" ref="D18:I18" si="6">$A$18*D7</f>
        <v>2.8822915734810546</v>
      </c>
      <c r="E18" s="20">
        <f t="shared" si="6"/>
        <v>0.1543591293510852</v>
      </c>
      <c r="F18" s="20">
        <f t="shared" si="6"/>
        <v>1.0969451174250924E-3</v>
      </c>
      <c r="G18" s="20">
        <f t="shared" si="6"/>
        <v>5.7859668705677889E-4</v>
      </c>
      <c r="H18" s="20">
        <f t="shared" si="6"/>
        <v>5.2995215039778785E-4</v>
      </c>
      <c r="I18" s="20">
        <f t="shared" si="6"/>
        <v>1.2141609135591575E-11</v>
      </c>
      <c r="J18" s="21">
        <f>A18*$J$7</f>
        <v>0.20961471589157035</v>
      </c>
    </row>
    <row r="19" spans="1:17" ht="18.75" customHeight="1" x14ac:dyDescent="0.25">
      <c r="A19" s="68">
        <v>1.5384615384615385</v>
      </c>
      <c r="B19" s="66" t="s">
        <v>26</v>
      </c>
      <c r="C19" s="8" t="s">
        <v>27</v>
      </c>
      <c r="D19" s="20">
        <f>$A$19*D7</f>
        <v>2.4019096445675459</v>
      </c>
      <c r="E19" s="20">
        <f>$A$19*E7</f>
        <v>0.12863260779257099</v>
      </c>
      <c r="F19" s="20">
        <f>$A$19*F7</f>
        <v>9.1412093118757706E-4</v>
      </c>
      <c r="G19" s="20">
        <f>$A$19*G7</f>
        <v>4.8216390588064906E-4</v>
      </c>
      <c r="H19" s="20">
        <f>$A$19*H7</f>
        <v>4.4162679199815649E-4</v>
      </c>
      <c r="I19" s="20">
        <f t="shared" ref="I19" si="7">$A$19*I7</f>
        <v>1.011800761299298E-11</v>
      </c>
      <c r="J19" s="21">
        <f t="shared" ref="J19:J20" si="8">A19*$J$7</f>
        <v>0.17467892990964196</v>
      </c>
    </row>
    <row r="20" spans="1:17" ht="18.75" customHeight="1" x14ac:dyDescent="0.25">
      <c r="A20" s="68">
        <v>1</v>
      </c>
      <c r="B20" s="66" t="s">
        <v>28</v>
      </c>
      <c r="C20" s="8" t="s">
        <v>29</v>
      </c>
      <c r="D20" s="20">
        <f>$A$20*D7</f>
        <v>1.5612412689689046</v>
      </c>
      <c r="E20" s="20">
        <f>$A$20*E7</f>
        <v>8.3611195065171146E-2</v>
      </c>
      <c r="F20" s="20">
        <f>$A$20*F7</f>
        <v>5.9417860527192503E-4</v>
      </c>
      <c r="G20" s="20">
        <f>$A$20*G7</f>
        <v>3.1340653882242186E-4</v>
      </c>
      <c r="H20" s="20">
        <f>$A$20*H7</f>
        <v>2.8705741479880171E-4</v>
      </c>
      <c r="I20" s="20">
        <f t="shared" ref="I20" si="9">$A$20*I7</f>
        <v>6.5767049484454361E-12</v>
      </c>
      <c r="J20" s="21">
        <f t="shared" si="8"/>
        <v>0.11354130444126727</v>
      </c>
    </row>
    <row r="21" spans="1:17" ht="18.75" customHeight="1" x14ac:dyDescent="0.25">
      <c r="A21" s="68">
        <v>0.88461538461538458</v>
      </c>
      <c r="B21" s="66" t="s">
        <v>30</v>
      </c>
      <c r="C21" s="8" t="s">
        <v>31</v>
      </c>
      <c r="D21" s="20">
        <f t="shared" ref="D21:I21" si="10">$A$21*D7</f>
        <v>1.3810980456263386</v>
      </c>
      <c r="E21" s="20">
        <f t="shared" si="10"/>
        <v>7.3963749480728314E-2</v>
      </c>
      <c r="F21" s="20">
        <f t="shared" si="10"/>
        <v>5.2561953543285675E-4</v>
      </c>
      <c r="G21" s="20">
        <f t="shared" si="10"/>
        <v>2.7724424588137315E-4</v>
      </c>
      <c r="H21" s="20">
        <f t="shared" si="10"/>
        <v>2.5393540539893995E-4</v>
      </c>
      <c r="I21" s="20">
        <f t="shared" si="10"/>
        <v>5.8178543774709626E-12</v>
      </c>
      <c r="J21" s="21">
        <f>A21*$J$7</f>
        <v>0.10044038469804412</v>
      </c>
    </row>
    <row r="22" spans="1:17" ht="18.75" customHeight="1" x14ac:dyDescent="0.25">
      <c r="A22" s="68">
        <v>1.8461538461538463</v>
      </c>
      <c r="B22" s="67" t="s">
        <v>32</v>
      </c>
      <c r="C22" s="10" t="s">
        <v>33</v>
      </c>
      <c r="D22" s="22">
        <f t="shared" ref="D22:I22" si="11">$A$22*D8</f>
        <v>2.7418097045896781</v>
      </c>
      <c r="E22" s="22">
        <f t="shared" si="11"/>
        <v>0.15032653357207929</v>
      </c>
      <c r="F22" s="22">
        <f t="shared" si="11"/>
        <v>1.3642281706049918E-3</v>
      </c>
      <c r="G22" s="22">
        <f t="shared" si="11"/>
        <v>5.5664545763507603E-4</v>
      </c>
      <c r="H22" s="22">
        <f t="shared" si="11"/>
        <v>5.5966623492666938E-4</v>
      </c>
      <c r="I22" s="22">
        <f t="shared" si="11"/>
        <v>1.2268553590858598E-11</v>
      </c>
      <c r="J22" s="23">
        <f>A22*$J$8</f>
        <v>0.22850092824182566</v>
      </c>
    </row>
    <row r="23" spans="1:17" ht="18.75" customHeight="1" x14ac:dyDescent="0.25">
      <c r="A23" s="68">
        <v>1.5384615384615385</v>
      </c>
      <c r="B23" s="67" t="s">
        <v>34</v>
      </c>
      <c r="C23" s="10" t="s">
        <v>35</v>
      </c>
      <c r="D23" s="22">
        <f>$A$23*D8</f>
        <v>2.2848414204913987</v>
      </c>
      <c r="E23" s="22">
        <f>$A$23*E8</f>
        <v>0.12527211131006608</v>
      </c>
      <c r="F23" s="22">
        <f>$A$23*F8</f>
        <v>1.1368568088374932E-3</v>
      </c>
      <c r="G23" s="22">
        <f>$A$23*G8</f>
        <v>4.6387121469589673E-4</v>
      </c>
      <c r="H23" s="22">
        <f>$A$23*H8</f>
        <v>4.6638852910555785E-4</v>
      </c>
      <c r="I23" s="22">
        <f t="shared" ref="I23" si="12">$A$23*I8</f>
        <v>1.0223794659048832E-11</v>
      </c>
      <c r="J23" s="23">
        <f>A23*$J$8</f>
        <v>0.19041744020152138</v>
      </c>
    </row>
    <row r="24" spans="1:17" ht="18.75" customHeight="1" x14ac:dyDescent="0.25">
      <c r="A24" s="68">
        <v>1</v>
      </c>
      <c r="B24" s="67" t="s">
        <v>36</v>
      </c>
      <c r="C24" s="10" t="s">
        <v>37</v>
      </c>
      <c r="D24" s="22">
        <f>$A$24*D8</f>
        <v>1.485146923319409</v>
      </c>
      <c r="E24" s="22">
        <f>$A$24*E8</f>
        <v>8.1426872351542945E-2</v>
      </c>
      <c r="F24" s="22">
        <f>$A$24*F8</f>
        <v>7.3895692574437052E-4</v>
      </c>
      <c r="G24" s="22">
        <f>$A$24*G8</f>
        <v>3.0151628955233284E-4</v>
      </c>
      <c r="H24" s="22">
        <f>$A$24*H8</f>
        <v>3.0315254391861257E-4</v>
      </c>
      <c r="I24" s="22">
        <f t="shared" ref="I24" si="13">$A$24*I8</f>
        <v>6.6454665283817401E-12</v>
      </c>
      <c r="J24" s="23">
        <f t="shared" ref="J24" si="14">A24*$J$8</f>
        <v>0.1237713361309889</v>
      </c>
    </row>
    <row r="25" spans="1:17" ht="18.75" customHeight="1" thickBot="1" x14ac:dyDescent="0.3">
      <c r="A25" s="69">
        <v>0.88461538461538458</v>
      </c>
      <c r="B25" s="67" t="s">
        <v>38</v>
      </c>
      <c r="C25" s="10" t="s">
        <v>39</v>
      </c>
      <c r="D25" s="22">
        <f t="shared" ref="D25:I25" si="15">$A$25*D8</f>
        <v>1.3137838167825542</v>
      </c>
      <c r="E25" s="22">
        <f t="shared" si="15"/>
        <v>7.2031464003287984E-2</v>
      </c>
      <c r="F25" s="22">
        <f t="shared" si="15"/>
        <v>6.536926650815585E-4</v>
      </c>
      <c r="G25" s="22">
        <f t="shared" si="15"/>
        <v>2.6672594845014057E-4</v>
      </c>
      <c r="H25" s="22">
        <f t="shared" si="15"/>
        <v>2.6817340423569572E-4</v>
      </c>
      <c r="I25" s="22">
        <f t="shared" si="15"/>
        <v>5.8786819289530776E-12</v>
      </c>
      <c r="J25" s="23">
        <f>A25*$J$8</f>
        <v>0.10949002811587479</v>
      </c>
    </row>
    <row r="26" spans="1:17" s="28" customFormat="1" ht="15.75" x14ac:dyDescent="0.25">
      <c r="A26" s="24"/>
      <c r="B26" s="25"/>
      <c r="C26" s="25" t="s">
        <v>40</v>
      </c>
      <c r="D26" s="26">
        <f>AVERAGE(D10:D25)</f>
        <v>4.5886394291770234</v>
      </c>
      <c r="E26" s="26">
        <f t="shared" ref="E26:J26" si="16">AVERAGE(E10:E25)</f>
        <v>0.26375321230858795</v>
      </c>
      <c r="F26" s="26">
        <f t="shared" si="16"/>
        <v>1.3382009357712121E-3</v>
      </c>
      <c r="G26" s="26">
        <f t="shared" si="16"/>
        <v>5.2935622709562955E-4</v>
      </c>
      <c r="H26" s="26">
        <f t="shared" si="16"/>
        <v>1.05674089300372E-3</v>
      </c>
      <c r="I26" s="26">
        <f t="shared" si="16"/>
        <v>1.3416333643025899E-11</v>
      </c>
      <c r="J26" s="27">
        <f t="shared" si="16"/>
        <v>0.16822958301508634</v>
      </c>
    </row>
    <row r="27" spans="1:17" ht="15.75" x14ac:dyDescent="0.25">
      <c r="B27" s="29"/>
      <c r="C27" s="30"/>
      <c r="D27" s="31" t="s">
        <v>41</v>
      </c>
      <c r="E27" s="31"/>
      <c r="F27" s="31"/>
      <c r="G27" s="31"/>
      <c r="H27" s="31"/>
      <c r="I27" s="31"/>
      <c r="J27" s="32"/>
      <c r="O27" s="33"/>
      <c r="P27" s="33"/>
      <c r="Q27" s="33"/>
    </row>
    <row r="28" spans="1:17" ht="35.25" customHeight="1" x14ac:dyDescent="0.25">
      <c r="B28" s="29"/>
      <c r="C28" s="177" t="s">
        <v>124</v>
      </c>
      <c r="D28" s="2" t="s">
        <v>42</v>
      </c>
      <c r="E28" s="2" t="s">
        <v>122</v>
      </c>
      <c r="F28" s="2" t="s">
        <v>43</v>
      </c>
      <c r="G28" s="2" t="s">
        <v>44</v>
      </c>
      <c r="H28" s="2" t="s">
        <v>45</v>
      </c>
      <c r="I28" s="2" t="s">
        <v>46</v>
      </c>
      <c r="J28" s="32" t="s">
        <v>47</v>
      </c>
    </row>
    <row r="29" spans="1:17" ht="15" hidden="1" customHeight="1" x14ac:dyDescent="0.25">
      <c r="B29" s="29"/>
      <c r="C29" s="177"/>
      <c r="D29" s="31"/>
      <c r="E29" s="31"/>
      <c r="F29" s="31"/>
      <c r="G29" s="31"/>
      <c r="H29" s="31"/>
      <c r="I29" s="31"/>
      <c r="J29" s="32"/>
    </row>
    <row r="30" spans="1:17" ht="15.75" x14ac:dyDescent="0.25">
      <c r="A30" s="34" t="s">
        <v>9</v>
      </c>
      <c r="B30" s="13" t="s">
        <v>8</v>
      </c>
      <c r="C30" s="29" t="s">
        <v>9</v>
      </c>
      <c r="D30" s="35">
        <f>D10/$D$26</f>
        <v>2.2053984281579155</v>
      </c>
      <c r="E30" s="35">
        <f t="shared" ref="E30:E46" si="17">E10/$E$26</f>
        <v>2.2329682285522416</v>
      </c>
      <c r="F30" s="35">
        <f>F10/$F$26</f>
        <v>1.783470285944629</v>
      </c>
      <c r="G30" s="35">
        <f t="shared" ref="G30:G46" si="18">G10/$G$26</f>
        <v>1.7513679756746501</v>
      </c>
      <c r="H30" s="35">
        <f t="shared" ref="H30:H46" si="19">H10/$H$26</f>
        <v>2.2733043229977219</v>
      </c>
      <c r="I30" s="35">
        <f t="shared" ref="I30:I46" si="20">I10/$I$26</f>
        <v>1.888470655307849</v>
      </c>
      <c r="J30" s="36">
        <f t="shared" ref="J30:J46" si="21">J10/$J$26</f>
        <v>1.4446512979997057</v>
      </c>
    </row>
    <row r="31" spans="1:17" ht="15.75" x14ac:dyDescent="0.25">
      <c r="A31" s="34" t="s">
        <v>11</v>
      </c>
      <c r="B31" s="13" t="s">
        <v>10</v>
      </c>
      <c r="C31" s="29" t="s">
        <v>11</v>
      </c>
      <c r="D31" s="35">
        <f t="shared" ref="D31:D44" si="22">D11/$D$26</f>
        <v>1.8378320234649295</v>
      </c>
      <c r="E31" s="35">
        <f t="shared" si="17"/>
        <v>1.8608068571268681</v>
      </c>
      <c r="F31" s="35">
        <f t="shared" ref="F31:F46" si="23">F11/$F$26</f>
        <v>1.4862252382871908</v>
      </c>
      <c r="G31" s="35">
        <f t="shared" si="18"/>
        <v>1.4594733130622084</v>
      </c>
      <c r="H31" s="35">
        <f t="shared" si="19"/>
        <v>1.8944202691647682</v>
      </c>
      <c r="I31" s="35">
        <f t="shared" si="20"/>
        <v>1.573725546089874</v>
      </c>
      <c r="J31" s="36">
        <f t="shared" si="21"/>
        <v>1.2038760816664213</v>
      </c>
    </row>
    <row r="32" spans="1:17" ht="15.75" x14ac:dyDescent="0.25">
      <c r="A32" s="34" t="s">
        <v>13</v>
      </c>
      <c r="B32" s="13" t="s">
        <v>12</v>
      </c>
      <c r="C32" s="29" t="s">
        <v>13</v>
      </c>
      <c r="D32" s="35">
        <f t="shared" si="22"/>
        <v>1.1945908152522042</v>
      </c>
      <c r="E32" s="35">
        <f t="shared" si="17"/>
        <v>1.2095244571324641</v>
      </c>
      <c r="F32" s="35">
        <f t="shared" si="23"/>
        <v>0.96604640488667393</v>
      </c>
      <c r="G32" s="35">
        <f t="shared" si="18"/>
        <v>0.9486576534904354</v>
      </c>
      <c r="H32" s="35">
        <f t="shared" si="19"/>
        <v>1.2313731749570993</v>
      </c>
      <c r="I32" s="35">
        <f t="shared" si="20"/>
        <v>1.022921604958418</v>
      </c>
      <c r="J32" s="36">
        <f t="shared" si="21"/>
        <v>0.78251945308317394</v>
      </c>
    </row>
    <row r="33" spans="1:10" ht="15.75" x14ac:dyDescent="0.25">
      <c r="A33" s="34" t="s">
        <v>15</v>
      </c>
      <c r="B33" s="13" t="s">
        <v>14</v>
      </c>
      <c r="C33" s="29" t="s">
        <v>15</v>
      </c>
      <c r="D33" s="35">
        <f t="shared" si="22"/>
        <v>1.0567534134923344</v>
      </c>
      <c r="E33" s="35">
        <f t="shared" si="17"/>
        <v>1.069963942847949</v>
      </c>
      <c r="F33" s="35">
        <f t="shared" si="23"/>
        <v>0.8545795120151346</v>
      </c>
      <c r="G33" s="35">
        <f t="shared" si="18"/>
        <v>0.83919715501076975</v>
      </c>
      <c r="H33" s="35">
        <f t="shared" si="19"/>
        <v>1.0892916547697418</v>
      </c>
      <c r="I33" s="35">
        <f t="shared" si="20"/>
        <v>0.90489218900167745</v>
      </c>
      <c r="J33" s="36">
        <f t="shared" si="21"/>
        <v>0.69222874695819225</v>
      </c>
    </row>
    <row r="34" spans="1:10" s="38" customFormat="1" ht="15.75" x14ac:dyDescent="0.25">
      <c r="A34" s="34" t="s">
        <v>17</v>
      </c>
      <c r="B34" s="17" t="s">
        <v>16</v>
      </c>
      <c r="C34" s="29" t="s">
        <v>17</v>
      </c>
      <c r="D34" s="37">
        <f t="shared" si="22"/>
        <v>2.1747832815420987</v>
      </c>
      <c r="E34" s="37">
        <f t="shared" si="17"/>
        <v>2.2176789520967657</v>
      </c>
      <c r="F34" s="126">
        <f t="shared" si="23"/>
        <v>1.9832034097492854</v>
      </c>
      <c r="G34" s="37">
        <f t="shared" si="18"/>
        <v>1.7099001921706369</v>
      </c>
      <c r="H34" s="126">
        <f t="shared" si="19"/>
        <v>2.3014229325127009</v>
      </c>
      <c r="I34" s="126">
        <f t="shared" si="20"/>
        <v>1.8979325886977509</v>
      </c>
      <c r="J34" s="127">
        <f t="shared" si="21"/>
        <v>1.5569158118370947</v>
      </c>
    </row>
    <row r="35" spans="1:10" ht="15.75" x14ac:dyDescent="0.25">
      <c r="A35" s="34" t="s">
        <v>19</v>
      </c>
      <c r="B35" s="17" t="s">
        <v>18</v>
      </c>
      <c r="C35" s="29" t="s">
        <v>19</v>
      </c>
      <c r="D35" s="35">
        <f t="shared" si="22"/>
        <v>1.8123194012850821</v>
      </c>
      <c r="E35" s="35">
        <f t="shared" si="17"/>
        <v>1.848065793413971</v>
      </c>
      <c r="F35" s="35">
        <f t="shared" si="23"/>
        <v>1.6526695081244047</v>
      </c>
      <c r="G35" s="35">
        <f t="shared" si="18"/>
        <v>1.4249168268088641</v>
      </c>
      <c r="H35" s="35">
        <f t="shared" si="19"/>
        <v>1.9178524437605839</v>
      </c>
      <c r="I35" s="35">
        <f t="shared" si="20"/>
        <v>1.5816104905814592</v>
      </c>
      <c r="J35" s="36">
        <f t="shared" si="21"/>
        <v>1.2974298431975788</v>
      </c>
    </row>
    <row r="36" spans="1:10" ht="15.75" x14ac:dyDescent="0.25">
      <c r="A36" s="34" t="s">
        <v>21</v>
      </c>
      <c r="B36" s="17" t="s">
        <v>20</v>
      </c>
      <c r="C36" s="29" t="s">
        <v>21</v>
      </c>
      <c r="D36" s="35">
        <f t="shared" si="22"/>
        <v>1.1780076108353033</v>
      </c>
      <c r="E36" s="35">
        <f t="shared" si="17"/>
        <v>1.2012427657190812</v>
      </c>
      <c r="F36" s="35">
        <f t="shared" si="23"/>
        <v>1.074235180280863</v>
      </c>
      <c r="G36" s="35">
        <f t="shared" si="18"/>
        <v>0.92619593742576156</v>
      </c>
      <c r="H36" s="35">
        <f t="shared" si="19"/>
        <v>1.2466040884443796</v>
      </c>
      <c r="I36" s="35">
        <f t="shared" si="20"/>
        <v>1.0280468188779484</v>
      </c>
      <c r="J36" s="36">
        <f t="shared" si="21"/>
        <v>0.84332939807842633</v>
      </c>
    </row>
    <row r="37" spans="1:10" ht="15.75" x14ac:dyDescent="0.25">
      <c r="A37" s="34" t="s">
        <v>23</v>
      </c>
      <c r="B37" s="17" t="s">
        <v>22</v>
      </c>
      <c r="C37" s="29" t="s">
        <v>23</v>
      </c>
      <c r="D37" s="35">
        <f t="shared" si="22"/>
        <v>1.0420836557389219</v>
      </c>
      <c r="E37" s="35">
        <f t="shared" si="17"/>
        <v>1.0626378312130333</v>
      </c>
      <c r="F37" s="35">
        <f t="shared" si="23"/>
        <v>0.95028496717153255</v>
      </c>
      <c r="G37" s="35">
        <f t="shared" si="18"/>
        <v>0.81932717541509681</v>
      </c>
      <c r="H37" s="35">
        <f t="shared" si="19"/>
        <v>1.1027651551623356</v>
      </c>
      <c r="I37" s="35">
        <f t="shared" si="20"/>
        <v>0.90942603208433892</v>
      </c>
      <c r="J37" s="36">
        <f t="shared" si="21"/>
        <v>0.74602215983860787</v>
      </c>
    </row>
    <row r="38" spans="1:10" ht="15.75" x14ac:dyDescent="0.25">
      <c r="A38" s="34" t="s">
        <v>25</v>
      </c>
      <c r="B38" s="8" t="s">
        <v>24</v>
      </c>
      <c r="C38" s="29" t="s">
        <v>25</v>
      </c>
      <c r="D38" s="35">
        <f t="shared" si="22"/>
        <v>0.62813642648709844</v>
      </c>
      <c r="E38" s="35">
        <f t="shared" si="17"/>
        <v>0.58524075593243186</v>
      </c>
      <c r="F38" s="35">
        <f t="shared" si="23"/>
        <v>0.8197162982799121</v>
      </c>
      <c r="G38" s="35">
        <f t="shared" si="18"/>
        <v>1.0930195158585598</v>
      </c>
      <c r="H38" s="35">
        <f t="shared" si="19"/>
        <v>0.50149677551649574</v>
      </c>
      <c r="I38" s="35">
        <f t="shared" si="20"/>
        <v>0.90498711933144615</v>
      </c>
      <c r="J38" s="36">
        <f t="shared" si="21"/>
        <v>1.2460038961921027</v>
      </c>
    </row>
    <row r="39" spans="1:10" ht="15.75" x14ac:dyDescent="0.25">
      <c r="A39" s="34" t="s">
        <v>27</v>
      </c>
      <c r="B39" s="8" t="s">
        <v>26</v>
      </c>
      <c r="C39" s="29" t="s">
        <v>27</v>
      </c>
      <c r="D39" s="35">
        <f t="shared" si="22"/>
        <v>0.52344702207258209</v>
      </c>
      <c r="E39" s="35">
        <f t="shared" si="17"/>
        <v>0.48770062994369318</v>
      </c>
      <c r="F39" s="35">
        <f t="shared" si="23"/>
        <v>0.6830969152332601</v>
      </c>
      <c r="G39" s="35">
        <f t="shared" si="18"/>
        <v>0.91084959654879982</v>
      </c>
      <c r="H39" s="35">
        <f t="shared" si="19"/>
        <v>0.41791397959707977</v>
      </c>
      <c r="I39" s="35">
        <f t="shared" si="20"/>
        <v>0.75415593277620518</v>
      </c>
      <c r="J39" s="36">
        <f t="shared" si="21"/>
        <v>1.0383365801600855</v>
      </c>
    </row>
    <row r="40" spans="1:10" ht="15.75" x14ac:dyDescent="0.25">
      <c r="A40" s="34" t="s">
        <v>29</v>
      </c>
      <c r="B40" s="8" t="s">
        <v>28</v>
      </c>
      <c r="C40" s="29" t="s">
        <v>29</v>
      </c>
      <c r="D40" s="35">
        <f t="shared" si="22"/>
        <v>0.34024056434717831</v>
      </c>
      <c r="E40" s="35">
        <f t="shared" si="17"/>
        <v>0.31700540946340056</v>
      </c>
      <c r="F40" s="35">
        <f t="shared" si="23"/>
        <v>0.44401299490161905</v>
      </c>
      <c r="G40" s="35">
        <f t="shared" si="18"/>
        <v>0.59205223775671989</v>
      </c>
      <c r="H40" s="35">
        <f t="shared" si="19"/>
        <v>0.27164408673810181</v>
      </c>
      <c r="I40" s="35">
        <f t="shared" si="20"/>
        <v>0.49020135630453332</v>
      </c>
      <c r="J40" s="36">
        <f t="shared" si="21"/>
        <v>0.67491877710405557</v>
      </c>
    </row>
    <row r="41" spans="1:10" s="125" customFormat="1" ht="15.75" x14ac:dyDescent="0.25">
      <c r="A41" s="121" t="s">
        <v>31</v>
      </c>
      <c r="B41" s="122" t="s">
        <v>30</v>
      </c>
      <c r="C41" s="117" t="s">
        <v>31</v>
      </c>
      <c r="D41" s="123">
        <f t="shared" si="22"/>
        <v>0.30098203769173465</v>
      </c>
      <c r="E41" s="123">
        <f t="shared" si="17"/>
        <v>0.28042786221762356</v>
      </c>
      <c r="F41" s="123">
        <f t="shared" si="23"/>
        <v>0.39278072625912452</v>
      </c>
      <c r="G41" s="35">
        <f t="shared" si="18"/>
        <v>0.52373851801555982</v>
      </c>
      <c r="H41" s="123">
        <f t="shared" si="19"/>
        <v>0.24030053826832082</v>
      </c>
      <c r="I41" s="123">
        <f t="shared" si="20"/>
        <v>0.43363966134631793</v>
      </c>
      <c r="J41" s="124">
        <f t="shared" si="21"/>
        <v>0.59704353359204909</v>
      </c>
    </row>
    <row r="42" spans="1:10" ht="15.75" x14ac:dyDescent="0.25">
      <c r="A42" s="34" t="s">
        <v>33</v>
      </c>
      <c r="B42" s="10" t="s">
        <v>32</v>
      </c>
      <c r="C42" s="29" t="s">
        <v>33</v>
      </c>
      <c r="D42" s="35">
        <f>D22/$D$26</f>
        <v>0.59752127987128079</v>
      </c>
      <c r="E42" s="35">
        <f t="shared" si="17"/>
        <v>0.56995147947695568</v>
      </c>
      <c r="F42" s="35">
        <f t="shared" si="23"/>
        <v>1.0194494220845691</v>
      </c>
      <c r="G42" s="35">
        <f t="shared" si="18"/>
        <v>1.0515517323545467</v>
      </c>
      <c r="H42" s="35">
        <f t="shared" si="19"/>
        <v>0.52961538503147454</v>
      </c>
      <c r="I42" s="35">
        <f t="shared" si="20"/>
        <v>0.91444905272134902</v>
      </c>
      <c r="J42" s="36">
        <f t="shared" si="21"/>
        <v>1.3582684100294915</v>
      </c>
    </row>
    <row r="43" spans="1:10" ht="15.75" x14ac:dyDescent="0.25">
      <c r="A43" s="34" t="s">
        <v>35</v>
      </c>
      <c r="B43" s="10" t="s">
        <v>34</v>
      </c>
      <c r="C43" s="29" t="s">
        <v>35</v>
      </c>
      <c r="D43" s="35">
        <f t="shared" si="22"/>
        <v>0.49793439989273403</v>
      </c>
      <c r="E43" s="35">
        <f t="shared" si="17"/>
        <v>0.47495956623079638</v>
      </c>
      <c r="F43" s="35">
        <f t="shared" si="23"/>
        <v>0.84954118507047427</v>
      </c>
      <c r="G43" s="35">
        <f t="shared" si="18"/>
        <v>0.87629311029545554</v>
      </c>
      <c r="H43" s="35">
        <f t="shared" si="19"/>
        <v>0.44134615419289547</v>
      </c>
      <c r="I43" s="35">
        <f t="shared" si="20"/>
        <v>0.76204087726779079</v>
      </c>
      <c r="J43" s="36">
        <f t="shared" si="21"/>
        <v>1.1318903416912429</v>
      </c>
    </row>
    <row r="44" spans="1:10" ht="15.75" x14ac:dyDescent="0.25">
      <c r="A44" s="34" t="s">
        <v>37</v>
      </c>
      <c r="B44" s="10" t="s">
        <v>36</v>
      </c>
      <c r="C44" s="29" t="s">
        <v>37</v>
      </c>
      <c r="D44" s="35">
        <f t="shared" si="22"/>
        <v>0.32365735993027706</v>
      </c>
      <c r="E44" s="35">
        <f t="shared" si="17"/>
        <v>0.30872371805001764</v>
      </c>
      <c r="F44" s="35">
        <f t="shared" si="23"/>
        <v>0.55220177029580819</v>
      </c>
      <c r="G44" s="35">
        <f t="shared" si="18"/>
        <v>0.56959052169204605</v>
      </c>
      <c r="H44" s="35">
        <f t="shared" si="19"/>
        <v>0.28687500022538198</v>
      </c>
      <c r="I44" s="35">
        <f t="shared" si="20"/>
        <v>0.49532657022406401</v>
      </c>
      <c r="J44" s="36">
        <f t="shared" si="21"/>
        <v>0.73572872209930784</v>
      </c>
    </row>
    <row r="45" spans="1:10" ht="15.75" x14ac:dyDescent="0.25">
      <c r="A45" s="34" t="s">
        <v>39</v>
      </c>
      <c r="B45" s="10" t="s">
        <v>38</v>
      </c>
      <c r="C45" s="29" t="s">
        <v>39</v>
      </c>
      <c r="D45" s="35">
        <f>D25/$D$26</f>
        <v>0.28631227993832203</v>
      </c>
      <c r="E45" s="35">
        <f t="shared" si="17"/>
        <v>0.27310175058270786</v>
      </c>
      <c r="F45" s="35">
        <f t="shared" si="23"/>
        <v>0.48848618141552264</v>
      </c>
      <c r="G45" s="35">
        <f t="shared" si="18"/>
        <v>0.50386853841988688</v>
      </c>
      <c r="H45" s="35">
        <f t="shared" si="19"/>
        <v>0.25377403866091486</v>
      </c>
      <c r="I45" s="35">
        <f t="shared" si="20"/>
        <v>0.43817350442897968</v>
      </c>
      <c r="J45" s="36">
        <f t="shared" si="21"/>
        <v>0.65083694647246459</v>
      </c>
    </row>
    <row r="46" spans="1:10" s="43" customFormat="1" ht="15.75" x14ac:dyDescent="0.25">
      <c r="A46" s="39"/>
      <c r="B46" s="40"/>
      <c r="C46" s="41" t="s">
        <v>40</v>
      </c>
      <c r="D46" s="42">
        <f>D26/$D$26</f>
        <v>1</v>
      </c>
      <c r="E46" s="42">
        <f t="shared" si="17"/>
        <v>1</v>
      </c>
      <c r="F46" s="42">
        <f t="shared" si="23"/>
        <v>1</v>
      </c>
      <c r="G46" s="42">
        <f t="shared" si="18"/>
        <v>1</v>
      </c>
      <c r="H46" s="42">
        <f t="shared" si="19"/>
        <v>1</v>
      </c>
      <c r="I46" s="42">
        <f t="shared" si="20"/>
        <v>1</v>
      </c>
      <c r="J46" s="42">
        <f t="shared" si="21"/>
        <v>1</v>
      </c>
    </row>
    <row r="47" spans="1:10" ht="15.75" x14ac:dyDescent="0.25">
      <c r="B47" s="30"/>
      <c r="C47" s="30" t="s">
        <v>48</v>
      </c>
      <c r="D47" s="44">
        <f>MIN(D30:D45)</f>
        <v>0.28631227993832203</v>
      </c>
      <c r="E47" s="44">
        <f t="shared" ref="E47:J47" si="24">MIN(E30:E45)</f>
        <v>0.27310175058270786</v>
      </c>
      <c r="F47" s="119">
        <f t="shared" si="24"/>
        <v>0.39278072625912452</v>
      </c>
      <c r="G47" s="44">
        <f t="shared" si="24"/>
        <v>0.50386853841988688</v>
      </c>
      <c r="H47" s="119">
        <f t="shared" si="24"/>
        <v>0.24030053826832082</v>
      </c>
      <c r="I47" s="119">
        <f t="shared" si="24"/>
        <v>0.43363966134631793</v>
      </c>
      <c r="J47" s="119">
        <f t="shared" si="24"/>
        <v>0.59704353359204909</v>
      </c>
    </row>
    <row r="48" spans="1:10" ht="15.75" x14ac:dyDescent="0.25">
      <c r="B48" s="30"/>
      <c r="C48" s="30" t="s">
        <v>49</v>
      </c>
      <c r="D48" s="12">
        <f>MAX(D30:D45)</f>
        <v>2.2053984281579155</v>
      </c>
      <c r="E48" s="12">
        <f t="shared" ref="E48:J48" si="25">MAX(E30:E45)</f>
        <v>2.2329682285522416</v>
      </c>
      <c r="F48" s="120">
        <f t="shared" si="25"/>
        <v>1.9832034097492854</v>
      </c>
      <c r="G48" s="12">
        <f t="shared" si="25"/>
        <v>1.7513679756746501</v>
      </c>
      <c r="H48" s="120">
        <f t="shared" si="25"/>
        <v>2.3014229325127009</v>
      </c>
      <c r="I48" s="120">
        <f t="shared" si="25"/>
        <v>1.8979325886977509</v>
      </c>
      <c r="J48" s="120">
        <f t="shared" si="25"/>
        <v>1.5569158118370947</v>
      </c>
    </row>
    <row r="49" spans="2:18" ht="16.5" customHeight="1" x14ac:dyDescent="0.25">
      <c r="B49" s="46"/>
      <c r="C49" s="45"/>
    </row>
    <row r="50" spans="2:18" ht="15.75" x14ac:dyDescent="0.25">
      <c r="R50" s="172" t="s">
        <v>205</v>
      </c>
    </row>
    <row r="51" spans="2:18" ht="15.75" x14ac:dyDescent="0.25">
      <c r="B51" s="171" t="s">
        <v>204</v>
      </c>
    </row>
    <row r="53" spans="2:18" s="79" customFormat="1" ht="45" x14ac:dyDescent="0.25">
      <c r="B53" s="2" t="s">
        <v>199</v>
      </c>
      <c r="C53" s="2" t="s">
        <v>117</v>
      </c>
      <c r="D53" s="2" t="s">
        <v>1</v>
      </c>
      <c r="E53" s="2" t="s">
        <v>2</v>
      </c>
      <c r="F53" s="2" t="s">
        <v>3</v>
      </c>
      <c r="G53" s="2" t="s">
        <v>4</v>
      </c>
      <c r="H53" s="2" t="s">
        <v>5</v>
      </c>
      <c r="I53" s="2" t="s">
        <v>6</v>
      </c>
      <c r="J53" s="2" t="s">
        <v>7</v>
      </c>
    </row>
    <row r="54" spans="2:18" x14ac:dyDescent="0.25">
      <c r="B54" s="31" t="s">
        <v>8</v>
      </c>
      <c r="C54" s="31" t="s">
        <v>9</v>
      </c>
      <c r="D54" s="166">
        <v>10.119778184490443</v>
      </c>
      <c r="E54" s="166">
        <v>0.58895254326367097</v>
      </c>
      <c r="F54" s="166">
        <v>2.3866416055712538E-3</v>
      </c>
      <c r="G54" s="166">
        <v>9.2709754385924311E-4</v>
      </c>
      <c r="H54" s="166">
        <v>2.4022936403538296E-3</v>
      </c>
      <c r="I54" s="166">
        <v>2.533635238667386E-11</v>
      </c>
      <c r="J54" s="166">
        <v>0.24303308546469374</v>
      </c>
    </row>
    <row r="55" spans="2:18" x14ac:dyDescent="0.25">
      <c r="B55" s="31" t="s">
        <v>10</v>
      </c>
      <c r="C55" s="31" t="s">
        <v>11</v>
      </c>
      <c r="D55" s="166">
        <v>8.4331484870753677</v>
      </c>
      <c r="E55" s="166">
        <v>0.49079378605305912</v>
      </c>
      <c r="F55" s="166">
        <v>1.9888680046427115E-3</v>
      </c>
      <c r="G55" s="166">
        <v>7.7258128654936924E-4</v>
      </c>
      <c r="H55" s="166">
        <v>2.0019113669615249E-3</v>
      </c>
      <c r="I55" s="166">
        <v>2.1113626988894882E-11</v>
      </c>
      <c r="J55" s="166">
        <v>0.2025275712205781</v>
      </c>
    </row>
    <row r="56" spans="2:18" x14ac:dyDescent="0.25">
      <c r="B56" s="31" t="s">
        <v>64</v>
      </c>
      <c r="C56" s="31" t="s">
        <v>13</v>
      </c>
      <c r="D56" s="166">
        <v>5.4815465165989892</v>
      </c>
      <c r="E56" s="166">
        <v>0.31901596093448842</v>
      </c>
      <c r="F56" s="166">
        <v>1.2927642030177624E-3</v>
      </c>
      <c r="G56" s="166">
        <v>5.0217783625708997E-4</v>
      </c>
      <c r="H56" s="166">
        <v>1.301242388524991E-3</v>
      </c>
      <c r="I56" s="166">
        <v>1.3723857542781672E-11</v>
      </c>
      <c r="J56" s="166">
        <v>0.13164292129337576</v>
      </c>
    </row>
    <row r="57" spans="2:18" x14ac:dyDescent="0.25">
      <c r="B57" s="31" t="s">
        <v>14</v>
      </c>
      <c r="C57" s="31" t="s">
        <v>15</v>
      </c>
      <c r="D57" s="166">
        <v>4.8490603800683365</v>
      </c>
      <c r="E57" s="166">
        <v>0.28220642698050896</v>
      </c>
      <c r="F57" s="166">
        <v>1.143599102669559E-3</v>
      </c>
      <c r="G57" s="166">
        <v>4.4423423976588727E-4</v>
      </c>
      <c r="H57" s="166">
        <v>1.1510990360028767E-3</v>
      </c>
      <c r="I57" s="166">
        <v>1.2140335518614555E-11</v>
      </c>
      <c r="J57" s="166">
        <v>0.1164533534518324</v>
      </c>
    </row>
    <row r="58" spans="2:18" x14ac:dyDescent="0.25">
      <c r="B58" s="31" t="s">
        <v>16</v>
      </c>
      <c r="C58" s="31" t="s">
        <v>17</v>
      </c>
      <c r="D58" s="166">
        <v>9.9792963155990684</v>
      </c>
      <c r="E58" s="166">
        <v>0.58491994748466503</v>
      </c>
      <c r="F58" s="166">
        <v>2.6539246587511524E-3</v>
      </c>
      <c r="G58" s="166">
        <v>9.0514631443754025E-4</v>
      </c>
      <c r="H58" s="166">
        <v>2.4320077248827115E-3</v>
      </c>
      <c r="I58" s="166">
        <v>2.546329684194087E-11</v>
      </c>
      <c r="J58" s="166">
        <v>0.26191929781494905</v>
      </c>
    </row>
    <row r="59" spans="2:18" x14ac:dyDescent="0.25">
      <c r="B59" s="31" t="s">
        <v>18</v>
      </c>
      <c r="C59" s="31" t="s">
        <v>19</v>
      </c>
      <c r="D59" s="166">
        <v>8.3160802629992236</v>
      </c>
      <c r="E59" s="166">
        <v>0.48743328957055415</v>
      </c>
      <c r="F59" s="166">
        <v>2.2116038822926273E-3</v>
      </c>
      <c r="G59" s="166">
        <v>7.5428859536461686E-4</v>
      </c>
      <c r="H59" s="166">
        <v>2.0266731040689263E-3</v>
      </c>
      <c r="I59" s="166">
        <v>2.1219414034950727E-11</v>
      </c>
      <c r="J59" s="166">
        <v>0.21826608151245755</v>
      </c>
    </row>
    <row r="60" spans="2:18" x14ac:dyDescent="0.25">
      <c r="B60" s="31" t="s">
        <v>20</v>
      </c>
      <c r="C60" s="31" t="s">
        <v>21</v>
      </c>
      <c r="D60" s="166">
        <v>5.4054521709494949</v>
      </c>
      <c r="E60" s="166">
        <v>0.31683163822086019</v>
      </c>
      <c r="F60" s="166">
        <v>1.4375425234902075E-3</v>
      </c>
      <c r="G60" s="166">
        <v>4.9028758698700095E-4</v>
      </c>
      <c r="H60" s="166">
        <v>1.317337517644802E-3</v>
      </c>
      <c r="I60" s="166">
        <v>1.3792619122717971E-11</v>
      </c>
      <c r="J60" s="166">
        <v>0.14187295298309741</v>
      </c>
    </row>
    <row r="61" spans="2:18" x14ac:dyDescent="0.25">
      <c r="B61" s="31" t="s">
        <v>22</v>
      </c>
      <c r="C61" s="31" t="s">
        <v>23</v>
      </c>
      <c r="D61" s="166">
        <v>4.7817461512245529</v>
      </c>
      <c r="E61" s="166">
        <v>0.28027414150306862</v>
      </c>
      <c r="F61" s="166">
        <v>1.2716722323182605E-3</v>
      </c>
      <c r="G61" s="166">
        <v>4.3371594233465469E-4</v>
      </c>
      <c r="H61" s="166">
        <v>1.1653370348396325E-3</v>
      </c>
      <c r="I61" s="166">
        <v>1.2201163070096666E-11</v>
      </c>
      <c r="J61" s="166">
        <v>0.1255029968696631</v>
      </c>
    </row>
    <row r="62" spans="2:18" x14ac:dyDescent="0.25">
      <c r="B62" s="31" t="s">
        <v>24</v>
      </c>
      <c r="C62" s="31" t="s">
        <v>25</v>
      </c>
      <c r="D62" s="166">
        <v>2.8822915734810546</v>
      </c>
      <c r="E62" s="166">
        <v>0.1543591293510852</v>
      </c>
      <c r="F62" s="166">
        <v>1.0969451174250924E-3</v>
      </c>
      <c r="G62" s="166">
        <v>5.7859668705677889E-4</v>
      </c>
      <c r="H62" s="166">
        <v>5.2995215039778785E-4</v>
      </c>
      <c r="I62" s="166">
        <v>1.2141609135591575E-11</v>
      </c>
      <c r="J62" s="166">
        <v>0.20961471589157035</v>
      </c>
    </row>
    <row r="63" spans="2:18" x14ac:dyDescent="0.25">
      <c r="B63" s="31" t="s">
        <v>26</v>
      </c>
      <c r="C63" s="31" t="s">
        <v>27</v>
      </c>
      <c r="D63" s="166">
        <v>2.4019096445675459</v>
      </c>
      <c r="E63" s="166">
        <v>0.12863260779257099</v>
      </c>
      <c r="F63" s="166">
        <v>9.1412093118757706E-4</v>
      </c>
      <c r="G63" s="166">
        <v>4.8216390588064906E-4</v>
      </c>
      <c r="H63" s="166">
        <v>4.4162679199815649E-4</v>
      </c>
      <c r="I63" s="166">
        <v>1.011800761299298E-11</v>
      </c>
      <c r="J63" s="166">
        <v>0.17467892990964196</v>
      </c>
    </row>
    <row r="64" spans="2:18" x14ac:dyDescent="0.25">
      <c r="B64" s="31" t="s">
        <v>28</v>
      </c>
      <c r="C64" s="31" t="s">
        <v>29</v>
      </c>
      <c r="D64" s="166">
        <v>1.5612412689689046</v>
      </c>
      <c r="E64" s="166">
        <v>8.3611195065171146E-2</v>
      </c>
      <c r="F64" s="166">
        <v>5.9417860527192503E-4</v>
      </c>
      <c r="G64" s="166">
        <v>3.1340653882242186E-4</v>
      </c>
      <c r="H64" s="166">
        <v>2.8705741479880171E-4</v>
      </c>
      <c r="I64" s="166">
        <v>6.5767049484454361E-12</v>
      </c>
      <c r="J64" s="166">
        <v>0.11354130444126727</v>
      </c>
    </row>
    <row r="65" spans="2:10" x14ac:dyDescent="0.25">
      <c r="B65" s="31" t="s">
        <v>30</v>
      </c>
      <c r="C65" s="31" t="s">
        <v>31</v>
      </c>
      <c r="D65" s="166">
        <v>1.3810980456263386</v>
      </c>
      <c r="E65" s="166">
        <v>7.3963749480728314E-2</v>
      </c>
      <c r="F65" s="166">
        <v>5.2561953543285675E-4</v>
      </c>
      <c r="G65" s="166">
        <v>2.7724424588137315E-4</v>
      </c>
      <c r="H65" s="166">
        <v>2.5393540539893995E-4</v>
      </c>
      <c r="I65" s="166">
        <v>5.8178543774709626E-12</v>
      </c>
      <c r="J65" s="166">
        <v>0.10044038469804412</v>
      </c>
    </row>
    <row r="66" spans="2:10" x14ac:dyDescent="0.25">
      <c r="B66" s="31" t="s">
        <v>32</v>
      </c>
      <c r="C66" s="31" t="s">
        <v>33</v>
      </c>
      <c r="D66" s="166">
        <v>2.7418097045896781</v>
      </c>
      <c r="E66" s="166">
        <v>0.15032653357207929</v>
      </c>
      <c r="F66" s="166">
        <v>1.3642281706049918E-3</v>
      </c>
      <c r="G66" s="166">
        <v>5.5664545763507603E-4</v>
      </c>
      <c r="H66" s="166">
        <v>5.5966623492666938E-4</v>
      </c>
      <c r="I66" s="166">
        <v>1.2268553590858598E-11</v>
      </c>
      <c r="J66" s="166">
        <v>0.22850092824182566</v>
      </c>
    </row>
    <row r="67" spans="2:10" x14ac:dyDescent="0.25">
      <c r="B67" s="31" t="s">
        <v>34</v>
      </c>
      <c r="C67" s="31" t="s">
        <v>35</v>
      </c>
      <c r="D67" s="166">
        <v>2.2848414204913987</v>
      </c>
      <c r="E67" s="166">
        <v>0.12527211131006608</v>
      </c>
      <c r="F67" s="166">
        <v>1.1368568088374932E-3</v>
      </c>
      <c r="G67" s="166">
        <v>4.6387121469589673E-4</v>
      </c>
      <c r="H67" s="166">
        <v>4.6638852910555785E-4</v>
      </c>
      <c r="I67" s="166">
        <v>1.0223794659048832E-11</v>
      </c>
      <c r="J67" s="166">
        <v>0.19041744020152138</v>
      </c>
    </row>
    <row r="68" spans="2:10" x14ac:dyDescent="0.25">
      <c r="B68" s="31" t="s">
        <v>36</v>
      </c>
      <c r="C68" s="31" t="s">
        <v>37</v>
      </c>
      <c r="D68" s="166">
        <v>1.485146923319409</v>
      </c>
      <c r="E68" s="166">
        <v>8.1426872351542945E-2</v>
      </c>
      <c r="F68" s="166">
        <v>7.3895692574437052E-4</v>
      </c>
      <c r="G68" s="166">
        <v>3.0151628955233284E-4</v>
      </c>
      <c r="H68" s="166">
        <v>3.0315254391861257E-4</v>
      </c>
      <c r="I68" s="166">
        <v>6.6454665283817401E-12</v>
      </c>
      <c r="J68" s="166">
        <v>0.1237713361309889</v>
      </c>
    </row>
    <row r="69" spans="2:10" x14ac:dyDescent="0.25">
      <c r="B69" s="31" t="s">
        <v>38</v>
      </c>
      <c r="C69" s="31" t="s">
        <v>39</v>
      </c>
      <c r="D69" s="166">
        <v>1.3137838167825542</v>
      </c>
      <c r="E69" s="166">
        <v>7.2031464003287984E-2</v>
      </c>
      <c r="F69" s="166">
        <v>6.536926650815585E-4</v>
      </c>
      <c r="G69" s="166">
        <v>2.6672594845014057E-4</v>
      </c>
      <c r="H69" s="166">
        <v>2.6817340423569572E-4</v>
      </c>
      <c r="I69" s="166">
        <v>5.8786819289530776E-12</v>
      </c>
      <c r="J69" s="166">
        <v>0.10949002811587479</v>
      </c>
    </row>
  </sheetData>
  <mergeCells count="1">
    <mergeCell ref="C28:C2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45"/>
  <sheetViews>
    <sheetView showGridLines="0" tabSelected="1" zoomScale="85" zoomScaleNormal="85" workbookViewId="0">
      <selection activeCell="A23" sqref="A23"/>
    </sheetView>
  </sheetViews>
  <sheetFormatPr defaultRowHeight="15" x14ac:dyDescent="0.25"/>
  <cols>
    <col min="1" max="1" width="58.42578125" bestFit="1" customWidth="1"/>
    <col min="2" max="2" width="9.7109375" bestFit="1" customWidth="1"/>
    <col min="3" max="3" width="9.5703125" customWidth="1"/>
    <col min="4" max="4" width="7.5703125" customWidth="1"/>
    <col min="5" max="5" width="8.140625" customWidth="1"/>
    <col min="6" max="6" width="6.42578125" customWidth="1"/>
    <col min="7" max="7" width="8" customWidth="1"/>
    <col min="8" max="8" width="7.42578125" customWidth="1"/>
    <col min="9" max="9" width="14.140625" bestFit="1" customWidth="1"/>
    <col min="11" max="11" width="14.42578125" customWidth="1"/>
    <col min="12" max="12" width="10.5703125" bestFit="1" customWidth="1"/>
    <col min="13" max="13" width="21.140625" customWidth="1"/>
    <col min="18" max="18" width="14.5703125" customWidth="1"/>
    <col min="24" max="24" width="14" bestFit="1" customWidth="1"/>
    <col min="25" max="25" width="12" customWidth="1"/>
  </cols>
  <sheetData>
    <row r="1" spans="1:28" ht="94.5" customHeight="1" thickBot="1" x14ac:dyDescent="0.4">
      <c r="A1" s="176" t="s">
        <v>201</v>
      </c>
      <c r="B1" s="112"/>
      <c r="C1" s="175" t="s">
        <v>202</v>
      </c>
      <c r="D1" s="173"/>
      <c r="E1" s="173"/>
      <c r="F1" s="173"/>
      <c r="G1" s="173"/>
      <c r="H1" s="173"/>
      <c r="I1" s="78"/>
      <c r="J1" s="1"/>
      <c r="K1" s="1"/>
      <c r="L1" s="33"/>
      <c r="M1" s="78" t="s">
        <v>71</v>
      </c>
      <c r="R1" s="79" t="s">
        <v>72</v>
      </c>
      <c r="S1" t="s">
        <v>73</v>
      </c>
    </row>
    <row r="2" spans="1:28" ht="31.5" x14ac:dyDescent="0.35">
      <c r="A2" s="96"/>
      <c r="B2" s="113" t="s">
        <v>114</v>
      </c>
      <c r="C2" s="178" t="s">
        <v>118</v>
      </c>
      <c r="D2" s="178"/>
      <c r="E2" s="178"/>
      <c r="F2" s="178"/>
      <c r="G2" s="178"/>
      <c r="H2" s="178"/>
      <c r="I2" s="78"/>
      <c r="J2" s="2"/>
      <c r="K2" s="2" t="s">
        <v>74</v>
      </c>
      <c r="L2" s="80" t="s">
        <v>119</v>
      </c>
      <c r="M2" s="81" t="s">
        <v>75</v>
      </c>
      <c r="N2" s="82" t="s">
        <v>76</v>
      </c>
      <c r="O2" s="82" t="s">
        <v>77</v>
      </c>
      <c r="P2" s="82" t="s">
        <v>78</v>
      </c>
      <c r="Q2" s="82" t="s">
        <v>79</v>
      </c>
      <c r="R2" s="82" t="s">
        <v>80</v>
      </c>
      <c r="S2" s="82" t="s">
        <v>81</v>
      </c>
      <c r="T2" s="82" t="s">
        <v>82</v>
      </c>
      <c r="U2" s="82" t="s">
        <v>83</v>
      </c>
      <c r="V2" s="82" t="s">
        <v>84</v>
      </c>
      <c r="W2" s="82" t="s">
        <v>85</v>
      </c>
      <c r="X2" s="82" t="s">
        <v>86</v>
      </c>
      <c r="Y2" s="83" t="s">
        <v>87</v>
      </c>
      <c r="Z2" s="82" t="s">
        <v>88</v>
      </c>
      <c r="AA2" s="83" t="s">
        <v>89</v>
      </c>
      <c r="AB2" s="82" t="s">
        <v>90</v>
      </c>
    </row>
    <row r="3" spans="1:28" ht="45.75" customHeight="1" x14ac:dyDescent="0.25">
      <c r="A3" s="95" t="s">
        <v>116</v>
      </c>
      <c r="B3" s="97" t="s">
        <v>117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115</v>
      </c>
      <c r="I3" s="109"/>
      <c r="J3" s="94"/>
      <c r="K3" s="31" t="s">
        <v>92</v>
      </c>
      <c r="L3" s="84" t="s">
        <v>123</v>
      </c>
      <c r="M3" s="85" t="s">
        <v>93</v>
      </c>
      <c r="N3" s="32" t="s">
        <v>94</v>
      </c>
      <c r="O3" s="85" t="s">
        <v>95</v>
      </c>
      <c r="P3" s="32" t="s">
        <v>96</v>
      </c>
      <c r="Q3" s="85" t="s">
        <v>97</v>
      </c>
      <c r="R3" s="32" t="s">
        <v>98</v>
      </c>
      <c r="S3" s="85" t="s">
        <v>99</v>
      </c>
      <c r="T3" s="32" t="s">
        <v>100</v>
      </c>
      <c r="U3" s="85" t="s">
        <v>101</v>
      </c>
      <c r="V3" s="32" t="s">
        <v>102</v>
      </c>
      <c r="W3" s="85" t="s">
        <v>103</v>
      </c>
      <c r="X3" s="32" t="s">
        <v>104</v>
      </c>
      <c r="Y3" s="85" t="s">
        <v>105</v>
      </c>
      <c r="Z3" s="32" t="s">
        <v>106</v>
      </c>
      <c r="AA3" s="85" t="s">
        <v>107</v>
      </c>
      <c r="AB3" s="32" t="s">
        <v>108</v>
      </c>
    </row>
    <row r="4" spans="1:28" ht="15.75" x14ac:dyDescent="0.25">
      <c r="A4" s="99" t="s">
        <v>8</v>
      </c>
      <c r="B4" s="97" t="s">
        <v>9</v>
      </c>
      <c r="C4" s="98">
        <v>0.6651649198533075</v>
      </c>
      <c r="D4" s="98">
        <v>0.6651649198533075</v>
      </c>
      <c r="E4" s="98">
        <v>0.6651649198533075</v>
      </c>
      <c r="F4" s="98">
        <v>0.66516491985330783</v>
      </c>
      <c r="G4" s="98">
        <v>0.66516491985330783</v>
      </c>
      <c r="H4" s="98">
        <v>0.66516491985330783</v>
      </c>
      <c r="I4" s="108"/>
      <c r="J4" s="29" t="s">
        <v>9</v>
      </c>
      <c r="K4" s="110">
        <f t="shared" ref="K4:K19" si="0">(1/I22)*(C22*C4+D22*D4+E22*E4+F22*F4+G22*G4+H22*H4)</f>
        <v>5.5873434243564919</v>
      </c>
      <c r="L4" s="87">
        <f>1/K4</f>
        <v>0.17897593257661129</v>
      </c>
      <c r="M4" s="88">
        <f t="shared" ref="M4:M19" si="1">(1/$I$22)*(C22*$C$4+D22*$D$4+E22*$E$4+F22*$F$4+G22*$G$4+H22*$H$4)</f>
        <v>5.5873434243564919</v>
      </c>
      <c r="N4" s="86">
        <f t="shared" ref="N4:N19" si="2">(1/$I$23)*(C22*$C$5+D22*$D$5+E22*$E$5+F22*$F$5+G22*$G$5+H22*$H$5)</f>
        <v>5.5873434243564919</v>
      </c>
      <c r="O4" s="86">
        <f t="shared" ref="O4:O19" si="3">(1/$I$24)*(C22*$C$6+D22*$D$6+E22*$E$6+F22*$F$6+G22*$G$6+H22*$H$6)</f>
        <v>5.5873434243564892</v>
      </c>
      <c r="P4" s="86">
        <f t="shared" ref="P4:P19" si="4">(1/$I$25)*($C$7*C22+$D$7*D22+$E$7*E22+$F$7*F22+$G$7*G22+$H$7*H22)</f>
        <v>5.5873434243564937</v>
      </c>
      <c r="Q4" s="86">
        <f t="shared" ref="Q4:Q19" si="5">(1/$I$26)*($C$8*C22+$D$8*D22+$E$8*E22+$F$8*F22+$G$8*G22+$H$8*H22)</f>
        <v>5.5873434243564928</v>
      </c>
      <c r="R4" s="86">
        <f t="shared" ref="R4:R19" si="6">(1/$I$27)*($C$9*C22+$D$9*D22+$E$9*E22+$F$9*F22+$G$9*G22+$H$9*H22)</f>
        <v>5.5873434243564928</v>
      </c>
      <c r="S4" s="86">
        <f t="shared" ref="S4:S19" si="7">(1/$I$28)*($C$10*C22+$D$10*D22+$E$10*E22+$F$10*F22+$G$10*G22+$H$10*H22)</f>
        <v>5.5873434243564919</v>
      </c>
      <c r="T4" s="86">
        <f t="shared" ref="T4:T19" si="8">(1/$I$29)*($C$11*C22+$D$11*D22+$E$11*E22+$F$11*F22+$G$11*G22+$H$11*H22)</f>
        <v>5.5873434243564919</v>
      </c>
      <c r="U4" s="86">
        <f t="shared" ref="U4:U19" si="9">(1/$I$30)*($C$12*C22+$D$12*D22+$E$12*E22+$F$12*F22+$G$12*G22+$H$12*H22)</f>
        <v>5.587343424356491</v>
      </c>
      <c r="V4" s="86">
        <f t="shared" ref="V4:V19" si="10">(1/$I$31)*($C$13*C22+$D$13*D22+$E$13*E22+$F$13*F22+$G$13*G22+$H$13*H22)</f>
        <v>5.5873434243564901</v>
      </c>
      <c r="W4" s="86">
        <f t="shared" ref="W4:W19" si="11">(1/$I$32)*($C$14*C22+$D$14*D22+$E$14*E22+$F$14*F22+$G$14*G22+$H$14*H22)</f>
        <v>5.5873434243564919</v>
      </c>
      <c r="X4" s="86">
        <f t="shared" ref="X4:X19" si="12">(1/$I$33)*($C$15*C22+$D$15*D22+$E$15*E22+$F$15*F22+$G$15*G22+$H$15*H22)</f>
        <v>5.5873434243564919</v>
      </c>
      <c r="Y4" s="86">
        <f t="shared" ref="Y4:Y17" si="13">(1/$I$34)*($C$16*C22+$D$16*D22+$E$16*E22+$F$16*F22+$G$16*G22+$H$16*H22)</f>
        <v>5.5873434243564919</v>
      </c>
      <c r="Z4" s="86">
        <f>(1/$I$35)*($C$17*C22+$D$17*D22+$E$17*E22+$F$17*F22+$G$17*G22+$H$17*H22)</f>
        <v>5.5873434243564928</v>
      </c>
      <c r="AA4" s="86">
        <f>(1/$I$36)*($C$18*C22+$D$18*D22+$E$18*E22+$F$18*F22+$G$18*G22+$H$18*H22)</f>
        <v>5.5873434243564937</v>
      </c>
      <c r="AB4" s="86">
        <f>(1/$I$37)*($C$19*C22+$D$19*D22+$E$19*E22+$F$19*F22+$G$19*G22+$H$19*H22)</f>
        <v>5.5873434243564928</v>
      </c>
    </row>
    <row r="5" spans="1:28" ht="15.75" x14ac:dyDescent="0.25">
      <c r="A5" s="99" t="s">
        <v>10</v>
      </c>
      <c r="B5" s="97" t="s">
        <v>11</v>
      </c>
      <c r="C5" s="98">
        <v>0.55430409987775642</v>
      </c>
      <c r="D5" s="98">
        <v>0.55430409987775642</v>
      </c>
      <c r="E5" s="98">
        <v>0.55430409987775642</v>
      </c>
      <c r="F5" s="98">
        <v>0.55430409987775631</v>
      </c>
      <c r="G5" s="98">
        <v>0.55430409987775631</v>
      </c>
      <c r="H5" s="98">
        <v>0.55430409987775631</v>
      </c>
      <c r="I5" s="108"/>
      <c r="J5" s="29" t="s">
        <v>11</v>
      </c>
      <c r="K5" s="110">
        <f t="shared" si="0"/>
        <v>4.6561195202970751</v>
      </c>
      <c r="L5" s="87">
        <f t="shared" ref="L5:L19" si="14">1/K5</f>
        <v>0.21477111909193364</v>
      </c>
      <c r="M5" s="88">
        <f>(1/$I$22)*(C23*$C$4+D23*$D$4+E23*$E$4+F23*$F$4+G23*$G$4+H23*$H$4)</f>
        <v>4.656119520297076</v>
      </c>
      <c r="N5" s="86">
        <f t="shared" si="2"/>
        <v>4.6561195202970751</v>
      </c>
      <c r="O5" s="86">
        <f t="shared" si="3"/>
        <v>4.6561195202970724</v>
      </c>
      <c r="P5" s="86">
        <f t="shared" si="4"/>
        <v>4.6561195202970778</v>
      </c>
      <c r="Q5" s="86">
        <f t="shared" si="5"/>
        <v>4.6561195202970751</v>
      </c>
      <c r="R5" s="86">
        <f t="shared" si="6"/>
        <v>4.656119520297076</v>
      </c>
      <c r="S5" s="86">
        <f t="shared" si="7"/>
        <v>4.656119520297076</v>
      </c>
      <c r="T5" s="86">
        <f t="shared" si="8"/>
        <v>4.6561195202970742</v>
      </c>
      <c r="U5" s="86">
        <f t="shared" si="9"/>
        <v>4.6561195202970751</v>
      </c>
      <c r="V5" s="86">
        <f t="shared" si="10"/>
        <v>4.6561195202970742</v>
      </c>
      <c r="W5" s="86">
        <f t="shared" si="11"/>
        <v>4.656119520297076</v>
      </c>
      <c r="X5" s="86">
        <f t="shared" si="12"/>
        <v>4.6561195202970742</v>
      </c>
      <c r="Y5" s="86">
        <f t="shared" si="13"/>
        <v>4.6561195202970751</v>
      </c>
      <c r="Z5" s="86">
        <f>(1/$I$35)*($C$17*C23+$D$17*D23+$E$17*E23+$F$17*F23+$G$17*G23+$H$17*H23)</f>
        <v>4.656119520297076</v>
      </c>
      <c r="AA5" s="86">
        <f>(1/$I$36)*($C$18*C23+$D$18*D23+$E$18*E23+$F$18*F23+$G$18*G23+$H$18*H23)</f>
        <v>4.656119520297076</v>
      </c>
      <c r="AB5" s="86">
        <f>(1/$I$37)*($C$19*C23+$D$19*D23+$E$19*E23+$F$19*F23+$G$19*G23+$H$19*H23)</f>
        <v>4.6561195202970751</v>
      </c>
    </row>
    <row r="6" spans="1:28" ht="15.75" x14ac:dyDescent="0.25">
      <c r="A6" s="99" t="s">
        <v>12</v>
      </c>
      <c r="B6" s="97" t="s">
        <v>13</v>
      </c>
      <c r="C6" s="98">
        <v>0.36029766492054138</v>
      </c>
      <c r="D6" s="98">
        <v>0.36029766492054138</v>
      </c>
      <c r="E6" s="98">
        <v>0.36029766492054138</v>
      </c>
      <c r="F6" s="98">
        <v>0.36029766492054155</v>
      </c>
      <c r="G6" s="98">
        <v>0.36029766492054155</v>
      </c>
      <c r="H6" s="98">
        <v>0.36029766492054155</v>
      </c>
      <c r="I6" s="108"/>
      <c r="J6" s="29" t="s">
        <v>13</v>
      </c>
      <c r="K6" s="110">
        <f t="shared" si="0"/>
        <v>3.0264776881930975</v>
      </c>
      <c r="L6" s="87">
        <f t="shared" si="14"/>
        <v>0.33041710629528265</v>
      </c>
      <c r="M6" s="88">
        <f>(1/$I$22)*(C24*$C$4+D24*$D$4+E24*$E$4+F24*$F$4+G24*$G$4+H24*$H$4)</f>
        <v>3.0264776881930984</v>
      </c>
      <c r="N6" s="86">
        <f t="shared" si="2"/>
        <v>3.0264776881930988</v>
      </c>
      <c r="O6" s="86">
        <f t="shared" si="3"/>
        <v>3.0264776881930975</v>
      </c>
      <c r="P6" s="86">
        <f t="shared" si="4"/>
        <v>3.0264776881931001</v>
      </c>
      <c r="Q6" s="86">
        <f t="shared" si="5"/>
        <v>3.0264776881930984</v>
      </c>
      <c r="R6" s="86">
        <f t="shared" si="6"/>
        <v>3.0264776881930993</v>
      </c>
      <c r="S6" s="86">
        <f t="shared" si="7"/>
        <v>3.0264776881930993</v>
      </c>
      <c r="T6" s="86">
        <f t="shared" si="8"/>
        <v>3.0264776881930984</v>
      </c>
      <c r="U6" s="86">
        <f t="shared" si="9"/>
        <v>3.0264776881930979</v>
      </c>
      <c r="V6" s="86">
        <f t="shared" si="10"/>
        <v>3.0264776881930979</v>
      </c>
      <c r="W6" s="86">
        <f t="shared" si="11"/>
        <v>3.0264776881930988</v>
      </c>
      <c r="X6" s="86">
        <f t="shared" si="12"/>
        <v>3.0264776881930979</v>
      </c>
      <c r="Y6" s="86">
        <f t="shared" si="13"/>
        <v>3.0264776881930988</v>
      </c>
      <c r="Z6" s="86">
        <f t="shared" ref="Z6:Z17" si="15">(1/$I$35)*($C$17*C24+$D$17*D24+$E$17*E24+$F$17*F24+$G$17*G24+$H$17*H24)</f>
        <v>3.0264776881930984</v>
      </c>
      <c r="AA6" s="86">
        <f>(1/$I$36)*($C$18*C24+$D$18*D24+$E$18*E24+$F$18*F24+$G$18*G24+$H$18*H24)</f>
        <v>3.0264776881930993</v>
      </c>
      <c r="AB6" s="86">
        <f t="shared" ref="AB6:AB19" si="16">(1/$I$37)*($C$19*C24+$D$19*D24+$E$19*E24+$F$19*F24+$G$19*G24+$H$19*H24)</f>
        <v>3.0264776881930988</v>
      </c>
    </row>
    <row r="7" spans="1:28" ht="15.75" x14ac:dyDescent="0.25">
      <c r="A7" s="99" t="s">
        <v>14</v>
      </c>
      <c r="B7" s="97" t="s">
        <v>15</v>
      </c>
      <c r="C7" s="98">
        <v>0.31872485742971007</v>
      </c>
      <c r="D7" s="98">
        <v>0.31872485742971007</v>
      </c>
      <c r="E7" s="98">
        <v>0.31872485742971007</v>
      </c>
      <c r="F7" s="98">
        <v>0.31872485742970991</v>
      </c>
      <c r="G7" s="98">
        <v>0.31872485742970991</v>
      </c>
      <c r="H7" s="98">
        <v>0.31872485742970991</v>
      </c>
      <c r="I7" s="108"/>
      <c r="J7" s="29" t="s">
        <v>15</v>
      </c>
      <c r="K7" s="110">
        <f t="shared" si="0"/>
        <v>2.6772687241708191</v>
      </c>
      <c r="L7" s="87">
        <f t="shared" si="14"/>
        <v>0.37351498972510183</v>
      </c>
      <c r="M7" s="88">
        <f t="shared" si="1"/>
        <v>2.6772687241708182</v>
      </c>
      <c r="N7" s="86">
        <f t="shared" si="2"/>
        <v>2.6772687241708173</v>
      </c>
      <c r="O7" s="86">
        <f t="shared" si="3"/>
        <v>2.6772687241708164</v>
      </c>
      <c r="P7" s="86">
        <f t="shared" si="4"/>
        <v>2.6772687241708191</v>
      </c>
      <c r="Q7" s="86">
        <f t="shared" si="5"/>
        <v>2.6772687241708177</v>
      </c>
      <c r="R7" s="86">
        <f t="shared" si="6"/>
        <v>2.6772687241708186</v>
      </c>
      <c r="S7" s="86">
        <f t="shared" si="7"/>
        <v>2.6772687241708177</v>
      </c>
      <c r="T7" s="86">
        <f t="shared" si="8"/>
        <v>2.6772687241708177</v>
      </c>
      <c r="U7" s="86">
        <f t="shared" si="9"/>
        <v>2.6772687241708177</v>
      </c>
      <c r="V7" s="86">
        <f t="shared" si="10"/>
        <v>2.6772687241708173</v>
      </c>
      <c r="W7" s="86">
        <f t="shared" si="11"/>
        <v>2.6772687241708186</v>
      </c>
      <c r="X7" s="86">
        <f t="shared" si="12"/>
        <v>2.6772687241708173</v>
      </c>
      <c r="Y7" s="86">
        <f t="shared" si="13"/>
        <v>2.6772687241708173</v>
      </c>
      <c r="Z7" s="86">
        <f t="shared" si="15"/>
        <v>2.6772687241708182</v>
      </c>
      <c r="AA7" s="86">
        <f t="shared" ref="AA7:AA19" si="17">(1/$I$36)*($C$18*C25+$D$18*D25+$E$18*E25+$F$18*F25+$G$18*G25+$H$18*H25)</f>
        <v>2.6772687241708186</v>
      </c>
      <c r="AB7" s="86">
        <f t="shared" si="16"/>
        <v>2.6772687241708177</v>
      </c>
    </row>
    <row r="8" spans="1:28" ht="15.75" x14ac:dyDescent="0.25">
      <c r="A8" s="100" t="s">
        <v>16</v>
      </c>
      <c r="B8" s="97" t="s">
        <v>17</v>
      </c>
      <c r="C8" s="98">
        <v>0.7168551903375503</v>
      </c>
      <c r="D8" s="98">
        <v>0.7168551903375503</v>
      </c>
      <c r="E8" s="98">
        <v>0.7168551903375503</v>
      </c>
      <c r="F8" s="98">
        <v>0.71685519033755085</v>
      </c>
      <c r="G8" s="98">
        <v>0.71685519033755085</v>
      </c>
      <c r="H8" s="98">
        <v>0.71685519033755085</v>
      </c>
      <c r="I8" s="108"/>
      <c r="J8" s="29" t="s">
        <v>17</v>
      </c>
      <c r="K8" s="110">
        <f t="shared" si="0"/>
        <v>5.65638139874586</v>
      </c>
      <c r="L8" s="87">
        <f t="shared" si="14"/>
        <v>0.1767914731177288</v>
      </c>
      <c r="M8" s="88">
        <f t="shared" si="1"/>
        <v>5.65638139874586</v>
      </c>
      <c r="N8" s="86">
        <f t="shared" si="2"/>
        <v>5.65638139874586</v>
      </c>
      <c r="O8" s="86">
        <f t="shared" si="3"/>
        <v>5.6563813987458573</v>
      </c>
      <c r="P8" s="86">
        <f t="shared" si="4"/>
        <v>5.6563813987458627</v>
      </c>
      <c r="Q8" s="86">
        <f t="shared" si="5"/>
        <v>5.65638139874586</v>
      </c>
      <c r="R8" s="86">
        <f t="shared" si="6"/>
        <v>5.6563813987458609</v>
      </c>
      <c r="S8" s="86">
        <f t="shared" si="7"/>
        <v>5.65638139874586</v>
      </c>
      <c r="T8" s="86">
        <f t="shared" si="8"/>
        <v>5.6563813987458591</v>
      </c>
      <c r="U8" s="86">
        <f t="shared" si="9"/>
        <v>5.65638139874586</v>
      </c>
      <c r="V8" s="86">
        <f t="shared" si="10"/>
        <v>5.6563813987458591</v>
      </c>
      <c r="W8" s="86">
        <f t="shared" si="11"/>
        <v>5.6563813987458609</v>
      </c>
      <c r="X8" s="86">
        <f t="shared" si="12"/>
        <v>5.6563813987458591</v>
      </c>
      <c r="Y8" s="86">
        <f t="shared" si="13"/>
        <v>5.6563813987458609</v>
      </c>
      <c r="Z8" s="86">
        <f t="shared" si="15"/>
        <v>5.6563813987458609</v>
      </c>
      <c r="AA8" s="86">
        <f t="shared" si="17"/>
        <v>5.6563813987458609</v>
      </c>
      <c r="AB8" s="86">
        <f t="shared" si="16"/>
        <v>5.6563813987458609</v>
      </c>
    </row>
    <row r="9" spans="1:28" ht="15.75" x14ac:dyDescent="0.25">
      <c r="A9" s="100" t="s">
        <v>18</v>
      </c>
      <c r="B9" s="97" t="s">
        <v>19</v>
      </c>
      <c r="C9" s="98">
        <v>0.59737932528129223</v>
      </c>
      <c r="D9" s="98">
        <v>0.59737932528129223</v>
      </c>
      <c r="E9" s="98">
        <v>0.59737932528129223</v>
      </c>
      <c r="F9" s="98">
        <v>0.59737932528129201</v>
      </c>
      <c r="G9" s="98">
        <v>0.59737932528129201</v>
      </c>
      <c r="H9" s="98">
        <v>0.59737932528129201</v>
      </c>
      <c r="I9" s="108"/>
      <c r="J9" s="29" t="s">
        <v>19</v>
      </c>
      <c r="K9" s="110">
        <f t="shared" si="0"/>
        <v>4.7136511656215498</v>
      </c>
      <c r="L9" s="87">
        <f t="shared" si="14"/>
        <v>0.21214976774127459</v>
      </c>
      <c r="M9" s="88">
        <f>(1/$I$22)*(C27*$C$4+D27*$D$4+E27*$E$4+F27*$F$4+G27*$G$4+H27*$H$4)</f>
        <v>4.7136511656215507</v>
      </c>
      <c r="N9" s="86">
        <f t="shared" si="2"/>
        <v>4.7136511656215498</v>
      </c>
      <c r="O9" s="86">
        <f t="shared" si="3"/>
        <v>4.7136511656215481</v>
      </c>
      <c r="P9" s="86">
        <f t="shared" si="4"/>
        <v>4.7136511656215516</v>
      </c>
      <c r="Q9" s="86">
        <f t="shared" si="5"/>
        <v>4.7136511656215498</v>
      </c>
      <c r="R9" s="86">
        <f t="shared" si="6"/>
        <v>4.7136511656215498</v>
      </c>
      <c r="S9" s="86">
        <f t="shared" si="7"/>
        <v>4.7136511656215498</v>
      </c>
      <c r="T9" s="86">
        <f t="shared" si="8"/>
        <v>4.7136511656215498</v>
      </c>
      <c r="U9" s="86">
        <f t="shared" si="9"/>
        <v>4.713651165621549</v>
      </c>
      <c r="V9" s="86">
        <f t="shared" si="10"/>
        <v>4.713651165621549</v>
      </c>
      <c r="W9" s="86">
        <f t="shared" si="11"/>
        <v>4.7136511656215498</v>
      </c>
      <c r="X9" s="86">
        <f t="shared" si="12"/>
        <v>4.713651165621549</v>
      </c>
      <c r="Y9" s="86">
        <f t="shared" si="13"/>
        <v>4.713651165621549</v>
      </c>
      <c r="Z9" s="86">
        <f t="shared" si="15"/>
        <v>4.7136511656215498</v>
      </c>
      <c r="AA9" s="86">
        <f>(1/$I$36)*($C$18*C27+$D$18*D27+$E$18*E27+$F$18*F27+$G$18*G27+$H$18*H27)</f>
        <v>4.7136511656215498</v>
      </c>
      <c r="AB9" s="86">
        <f t="shared" si="16"/>
        <v>4.7136511656215498</v>
      </c>
    </row>
    <row r="10" spans="1:28" ht="15.75" x14ac:dyDescent="0.25">
      <c r="A10" s="100" t="s">
        <v>20</v>
      </c>
      <c r="B10" s="97" t="s">
        <v>21</v>
      </c>
      <c r="C10" s="98">
        <v>0.38829656143283986</v>
      </c>
      <c r="D10" s="98">
        <v>0.38829656143283986</v>
      </c>
      <c r="E10" s="98">
        <v>0.38829656143283986</v>
      </c>
      <c r="F10" s="98">
        <v>0.38829656143283992</v>
      </c>
      <c r="G10" s="98">
        <v>0.38829656143283992</v>
      </c>
      <c r="H10" s="98">
        <v>0.38829656143283992</v>
      </c>
      <c r="I10" s="108"/>
      <c r="J10" s="29" t="s">
        <v>21</v>
      </c>
      <c r="K10" s="110">
        <f t="shared" si="0"/>
        <v>3.0638732576540071</v>
      </c>
      <c r="L10" s="87">
        <f t="shared" si="14"/>
        <v>0.32638425806349941</v>
      </c>
      <c r="M10" s="88">
        <f t="shared" si="1"/>
        <v>3.0638732576540075</v>
      </c>
      <c r="N10" s="86">
        <f t="shared" si="2"/>
        <v>3.063873257654008</v>
      </c>
      <c r="O10" s="86">
        <f t="shared" si="3"/>
        <v>3.0638732576540058</v>
      </c>
      <c r="P10" s="86">
        <f t="shared" si="4"/>
        <v>3.0638732576540084</v>
      </c>
      <c r="Q10" s="86">
        <f t="shared" si="5"/>
        <v>3.0638732576540071</v>
      </c>
      <c r="R10" s="86">
        <f t="shared" si="6"/>
        <v>3.063873257654008</v>
      </c>
      <c r="S10" s="86">
        <f t="shared" si="7"/>
        <v>3.0638732576540071</v>
      </c>
      <c r="T10" s="86">
        <f t="shared" si="8"/>
        <v>3.0638732576540071</v>
      </c>
      <c r="U10" s="86">
        <f t="shared" si="9"/>
        <v>3.0638732576540071</v>
      </c>
      <c r="V10" s="86">
        <f t="shared" si="10"/>
        <v>3.0638732576540066</v>
      </c>
      <c r="W10" s="86">
        <f t="shared" si="11"/>
        <v>3.0638732576540071</v>
      </c>
      <c r="X10" s="86">
        <f t="shared" si="12"/>
        <v>3.0638732576540066</v>
      </c>
      <c r="Y10" s="86">
        <f t="shared" si="13"/>
        <v>3.0638732576540071</v>
      </c>
      <c r="Z10" s="86">
        <f t="shared" si="15"/>
        <v>3.063873257654008</v>
      </c>
      <c r="AA10" s="86">
        <f t="shared" si="17"/>
        <v>3.063873257654008</v>
      </c>
      <c r="AB10" s="86">
        <f t="shared" si="16"/>
        <v>3.0638732576540071</v>
      </c>
    </row>
    <row r="11" spans="1:28" ht="15.75" x14ac:dyDescent="0.25">
      <c r="A11" s="100" t="s">
        <v>22</v>
      </c>
      <c r="B11" s="97" t="s">
        <v>23</v>
      </c>
      <c r="C11" s="98">
        <v>0.34349311203674299</v>
      </c>
      <c r="D11" s="98">
        <v>0.34349311203674299</v>
      </c>
      <c r="E11" s="98">
        <v>0.34349311203674299</v>
      </c>
      <c r="F11" s="98">
        <v>0.34349311203674288</v>
      </c>
      <c r="G11" s="98">
        <v>0.34349311203674288</v>
      </c>
      <c r="H11" s="98">
        <v>0.34349311203674288</v>
      </c>
      <c r="I11" s="108"/>
      <c r="J11" s="29" t="s">
        <v>23</v>
      </c>
      <c r="K11" s="110">
        <f t="shared" si="0"/>
        <v>2.7103494202323901</v>
      </c>
      <c r="L11" s="87">
        <f t="shared" si="14"/>
        <v>0.36895611781091248</v>
      </c>
      <c r="M11" s="88">
        <f t="shared" si="1"/>
        <v>2.7103494202323906</v>
      </c>
      <c r="N11" s="86">
        <f t="shared" si="2"/>
        <v>2.7103494202323914</v>
      </c>
      <c r="O11" s="86">
        <f t="shared" si="3"/>
        <v>2.7103494202323897</v>
      </c>
      <c r="P11" s="86">
        <f t="shared" si="4"/>
        <v>2.7103494202323919</v>
      </c>
      <c r="Q11" s="86">
        <f t="shared" si="5"/>
        <v>2.7103494202323906</v>
      </c>
      <c r="R11" s="86">
        <f t="shared" si="6"/>
        <v>2.7103494202323906</v>
      </c>
      <c r="S11" s="86">
        <f t="shared" si="7"/>
        <v>2.710349420232391</v>
      </c>
      <c r="T11" s="86">
        <f t="shared" si="8"/>
        <v>2.7103494202323901</v>
      </c>
      <c r="U11" s="86">
        <f t="shared" si="9"/>
        <v>2.7103494202323906</v>
      </c>
      <c r="V11" s="86">
        <f t="shared" si="10"/>
        <v>2.7103494202323901</v>
      </c>
      <c r="W11" s="86">
        <f t="shared" si="11"/>
        <v>2.710349420232391</v>
      </c>
      <c r="X11" s="86">
        <f t="shared" si="12"/>
        <v>2.7103494202323906</v>
      </c>
      <c r="Y11" s="86">
        <f t="shared" si="13"/>
        <v>2.710349420232391</v>
      </c>
      <c r="Z11" s="86">
        <f t="shared" si="15"/>
        <v>2.7103494202323914</v>
      </c>
      <c r="AA11" s="86">
        <f t="shared" si="17"/>
        <v>2.7103494202323919</v>
      </c>
      <c r="AB11" s="86">
        <f t="shared" si="16"/>
        <v>2.710349420232391</v>
      </c>
    </row>
    <row r="12" spans="1:28" ht="15.75" x14ac:dyDescent="0.25">
      <c r="A12" s="101" t="s">
        <v>24</v>
      </c>
      <c r="B12" s="97" t="s">
        <v>25</v>
      </c>
      <c r="C12" s="98">
        <v>0.57370112974328114</v>
      </c>
      <c r="D12" s="98">
        <v>0.57370112974328114</v>
      </c>
      <c r="E12" s="98">
        <v>0.57370112974328114</v>
      </c>
      <c r="F12" s="98">
        <v>0.57370112974328147</v>
      </c>
      <c r="G12" s="98">
        <v>0.57370112974328147</v>
      </c>
      <c r="H12" s="98">
        <v>0.57370112974328147</v>
      </c>
      <c r="I12" s="108"/>
      <c r="J12" s="29" t="s">
        <v>25</v>
      </c>
      <c r="K12" s="110">
        <f t="shared" si="0"/>
        <v>2.0869565217391304</v>
      </c>
      <c r="L12" s="87">
        <f t="shared" si="14"/>
        <v>0.47916666666666669</v>
      </c>
      <c r="M12" s="88">
        <f t="shared" si="1"/>
        <v>2.0869565217391308</v>
      </c>
      <c r="N12" s="86">
        <f t="shared" si="2"/>
        <v>2.0869565217391313</v>
      </c>
      <c r="O12" s="86">
        <f t="shared" si="3"/>
        <v>2.0869565217391295</v>
      </c>
      <c r="P12" s="86">
        <f t="shared" si="4"/>
        <v>2.0869565217391313</v>
      </c>
      <c r="Q12" s="86">
        <f t="shared" si="5"/>
        <v>2.0869565217391304</v>
      </c>
      <c r="R12" s="86">
        <f t="shared" si="6"/>
        <v>2.0869565217391308</v>
      </c>
      <c r="S12" s="86">
        <f t="shared" si="7"/>
        <v>2.0869565217391308</v>
      </c>
      <c r="T12" s="86">
        <f t="shared" si="8"/>
        <v>2.0869565217391304</v>
      </c>
      <c r="U12" s="86">
        <f t="shared" si="9"/>
        <v>2.0869565217391304</v>
      </c>
      <c r="V12" s="86">
        <f t="shared" si="10"/>
        <v>2.0869565217391299</v>
      </c>
      <c r="W12" s="86">
        <f t="shared" si="11"/>
        <v>2.0869565217391304</v>
      </c>
      <c r="X12" s="86">
        <f t="shared" si="12"/>
        <v>2.0869565217391304</v>
      </c>
      <c r="Y12" s="86">
        <f t="shared" si="13"/>
        <v>2.0869565217391304</v>
      </c>
      <c r="Z12" s="86">
        <f t="shared" si="15"/>
        <v>2.0869565217391308</v>
      </c>
      <c r="AA12" s="86">
        <f t="shared" si="17"/>
        <v>2.0869565217391313</v>
      </c>
      <c r="AB12" s="86">
        <f t="shared" si="16"/>
        <v>2.0869565217391304</v>
      </c>
    </row>
    <row r="13" spans="1:28" ht="15.75" x14ac:dyDescent="0.25">
      <c r="A13" s="101" t="s">
        <v>26</v>
      </c>
      <c r="B13" s="97" t="s">
        <v>27</v>
      </c>
      <c r="C13" s="98">
        <v>0.47808427478606763</v>
      </c>
      <c r="D13" s="98">
        <v>0.47808427478606763</v>
      </c>
      <c r="E13" s="98">
        <v>0.47808427478606763</v>
      </c>
      <c r="F13" s="98">
        <v>0.47808427478606763</v>
      </c>
      <c r="G13" s="98">
        <v>0.47808427478606763</v>
      </c>
      <c r="H13" s="98">
        <v>0.47808427478606763</v>
      </c>
      <c r="I13" s="108"/>
      <c r="J13" s="29" t="s">
        <v>27</v>
      </c>
      <c r="K13" s="110">
        <f t="shared" si="0"/>
        <v>1.7391304347826082</v>
      </c>
      <c r="L13" s="87">
        <f t="shared" si="14"/>
        <v>0.57500000000000018</v>
      </c>
      <c r="M13" s="88">
        <f t="shared" si="1"/>
        <v>1.7391304347826089</v>
      </c>
      <c r="N13" s="86">
        <f t="shared" si="2"/>
        <v>1.7391304347826091</v>
      </c>
      <c r="O13" s="86">
        <f t="shared" si="3"/>
        <v>1.7391304347826084</v>
      </c>
      <c r="P13" s="86">
        <f t="shared" si="4"/>
        <v>1.7391304347826095</v>
      </c>
      <c r="Q13" s="86">
        <f t="shared" si="5"/>
        <v>1.7391304347826091</v>
      </c>
      <c r="R13" s="86">
        <f t="shared" si="6"/>
        <v>1.7391304347826091</v>
      </c>
      <c r="S13" s="86">
        <f t="shared" si="7"/>
        <v>1.7391304347826089</v>
      </c>
      <c r="T13" s="86">
        <f t="shared" si="8"/>
        <v>1.7391304347826086</v>
      </c>
      <c r="U13" s="86">
        <f t="shared" si="9"/>
        <v>1.7391304347826086</v>
      </c>
      <c r="V13" s="86">
        <f t="shared" si="10"/>
        <v>1.7391304347826082</v>
      </c>
      <c r="W13" s="86">
        <f t="shared" si="11"/>
        <v>1.7391304347826091</v>
      </c>
      <c r="X13" s="86">
        <f t="shared" si="12"/>
        <v>1.7391304347826089</v>
      </c>
      <c r="Y13" s="86">
        <f t="shared" si="13"/>
        <v>1.7391304347826089</v>
      </c>
      <c r="Z13" s="86">
        <f t="shared" si="15"/>
        <v>1.7391304347826093</v>
      </c>
      <c r="AA13" s="86">
        <f t="shared" si="17"/>
        <v>1.7391304347826093</v>
      </c>
      <c r="AB13" s="86">
        <f t="shared" si="16"/>
        <v>1.7391304347826091</v>
      </c>
    </row>
    <row r="14" spans="1:28" ht="15.75" x14ac:dyDescent="0.25">
      <c r="A14" s="101" t="s">
        <v>28</v>
      </c>
      <c r="B14" s="97" t="s">
        <v>29</v>
      </c>
      <c r="C14" s="98">
        <v>0.31075477861094403</v>
      </c>
      <c r="D14" s="98">
        <v>0.31075477861094403</v>
      </c>
      <c r="E14" s="98">
        <v>0.31075477861094403</v>
      </c>
      <c r="F14" s="98">
        <v>0.31075477861094408</v>
      </c>
      <c r="G14" s="98">
        <v>0.31075477861094408</v>
      </c>
      <c r="H14" s="98">
        <v>0.31075477861094408</v>
      </c>
      <c r="I14" s="108"/>
      <c r="J14" s="29" t="s">
        <v>29</v>
      </c>
      <c r="K14" s="110">
        <f t="shared" si="0"/>
        <v>1.1304347826086958</v>
      </c>
      <c r="L14" s="87">
        <f t="shared" si="14"/>
        <v>0.88461538461538447</v>
      </c>
      <c r="M14" s="88">
        <f t="shared" si="1"/>
        <v>1.1304347826086958</v>
      </c>
      <c r="N14" s="86">
        <f t="shared" si="2"/>
        <v>1.130434782608696</v>
      </c>
      <c r="O14" s="86">
        <f t="shared" si="3"/>
        <v>1.1304347826086951</v>
      </c>
      <c r="P14" s="86">
        <f t="shared" si="4"/>
        <v>1.1304347826086962</v>
      </c>
      <c r="Q14" s="86">
        <f t="shared" si="5"/>
        <v>1.1304347826086956</v>
      </c>
      <c r="R14" s="86">
        <f t="shared" si="6"/>
        <v>1.1304347826086958</v>
      </c>
      <c r="S14" s="86">
        <f t="shared" si="7"/>
        <v>1.1304347826086958</v>
      </c>
      <c r="T14" s="86">
        <f t="shared" si="8"/>
        <v>1.1304347826086956</v>
      </c>
      <c r="U14" s="86">
        <f t="shared" si="9"/>
        <v>1.1304347826086956</v>
      </c>
      <c r="V14" s="86">
        <f t="shared" si="10"/>
        <v>1.1304347826086953</v>
      </c>
      <c r="W14" s="86">
        <f t="shared" si="11"/>
        <v>1.1304347826086958</v>
      </c>
      <c r="X14" s="86">
        <f t="shared" si="12"/>
        <v>1.1304347826086956</v>
      </c>
      <c r="Y14" s="86">
        <f t="shared" si="13"/>
        <v>1.1304347826086958</v>
      </c>
      <c r="Z14" s="86">
        <f t="shared" si="15"/>
        <v>1.130434782608696</v>
      </c>
      <c r="AA14" s="86">
        <f>(1/$I$36)*($C$18*C32+$D$18*D32+$E$18*E32+$F$18*F32+$G$18*G32+$H$18*H32)</f>
        <v>1.1304347826086958</v>
      </c>
      <c r="AB14" s="86">
        <f t="shared" si="16"/>
        <v>1.1304347826086956</v>
      </c>
    </row>
    <row r="15" spans="1:28" ht="15.75" x14ac:dyDescent="0.25">
      <c r="A15" s="101" t="s">
        <v>30</v>
      </c>
      <c r="B15" s="97" t="s">
        <v>31</v>
      </c>
      <c r="C15" s="98">
        <v>0.27489845800198898</v>
      </c>
      <c r="D15" s="98">
        <v>0.27489845800198898</v>
      </c>
      <c r="E15" s="98">
        <v>0.27489845800198898</v>
      </c>
      <c r="F15" s="98">
        <v>0.27489845800198887</v>
      </c>
      <c r="G15" s="98">
        <v>0.27489845800198887</v>
      </c>
      <c r="H15" s="98">
        <v>0.27489845800198887</v>
      </c>
      <c r="I15" s="108"/>
      <c r="J15" s="29" t="s">
        <v>31</v>
      </c>
      <c r="K15" s="110">
        <f t="shared" si="0"/>
        <v>0.99999999999999978</v>
      </c>
      <c r="L15" s="87">
        <f t="shared" si="14"/>
        <v>1.0000000000000002</v>
      </c>
      <c r="M15" s="88">
        <f t="shared" si="1"/>
        <v>1</v>
      </c>
      <c r="N15" s="86">
        <f t="shared" si="2"/>
        <v>1.0000000000000002</v>
      </c>
      <c r="O15" s="86">
        <f t="shared" si="3"/>
        <v>0.99999999999999956</v>
      </c>
      <c r="P15" s="86">
        <f t="shared" si="4"/>
        <v>1.0000000000000004</v>
      </c>
      <c r="Q15" s="86">
        <f t="shared" si="5"/>
        <v>1</v>
      </c>
      <c r="R15" s="86">
        <f t="shared" si="6"/>
        <v>1</v>
      </c>
      <c r="S15" s="86">
        <f t="shared" si="7"/>
        <v>1.0000000000000002</v>
      </c>
      <c r="T15" s="86">
        <f t="shared" si="8"/>
        <v>1</v>
      </c>
      <c r="U15" s="86">
        <f t="shared" si="9"/>
        <v>0.99999999999999989</v>
      </c>
      <c r="V15" s="86">
        <f t="shared" si="10"/>
        <v>0.99999999999999978</v>
      </c>
      <c r="W15" s="86">
        <f t="shared" si="11"/>
        <v>0.99999999999999989</v>
      </c>
      <c r="X15" s="86">
        <f t="shared" si="12"/>
        <v>0.99999999999999978</v>
      </c>
      <c r="Y15" s="86">
        <f t="shared" si="13"/>
        <v>1</v>
      </c>
      <c r="Z15" s="86">
        <f t="shared" si="15"/>
        <v>1.0000000000000002</v>
      </c>
      <c r="AA15" s="86">
        <f t="shared" si="17"/>
        <v>1.0000000000000004</v>
      </c>
      <c r="AB15" s="86">
        <f t="shared" si="16"/>
        <v>0.99999999999999989</v>
      </c>
    </row>
    <row r="16" spans="1:28" ht="16.5" thickBot="1" x14ac:dyDescent="0.3">
      <c r="A16" s="102" t="s">
        <v>32</v>
      </c>
      <c r="B16" s="97" t="s">
        <v>33</v>
      </c>
      <c r="C16" s="98">
        <v>0.62539140022752415</v>
      </c>
      <c r="D16" s="98">
        <v>0.62539140022752415</v>
      </c>
      <c r="E16" s="98">
        <v>0.62539140022752415</v>
      </c>
      <c r="F16" s="98">
        <v>0.62539140022752426</v>
      </c>
      <c r="G16" s="98">
        <v>0.62539140022752426</v>
      </c>
      <c r="H16" s="98">
        <v>0.62539140022752426</v>
      </c>
      <c r="I16" s="108"/>
      <c r="J16" s="29" t="s">
        <v>33</v>
      </c>
      <c r="K16" s="111">
        <f t="shared" si="0"/>
        <v>2.1559944961285011</v>
      </c>
      <c r="L16" s="89">
        <f t="shared" si="14"/>
        <v>0.46382307644833531</v>
      </c>
      <c r="M16" s="90">
        <f t="shared" si="1"/>
        <v>2.1559944961285011</v>
      </c>
      <c r="N16" s="86">
        <f t="shared" si="2"/>
        <v>2.1559944961285011</v>
      </c>
      <c r="O16" s="86">
        <f t="shared" si="3"/>
        <v>2.1559944961285002</v>
      </c>
      <c r="P16" s="86">
        <f t="shared" si="4"/>
        <v>2.155994496128502</v>
      </c>
      <c r="Q16" s="86">
        <f t="shared" si="5"/>
        <v>2.1559944961285011</v>
      </c>
      <c r="R16" s="86">
        <f t="shared" si="6"/>
        <v>2.1559944961285007</v>
      </c>
      <c r="S16" s="86">
        <f t="shared" si="7"/>
        <v>2.1559944961285011</v>
      </c>
      <c r="T16" s="86">
        <f t="shared" si="8"/>
        <v>2.1559944961285007</v>
      </c>
      <c r="U16" s="86">
        <f t="shared" si="9"/>
        <v>2.1559944961285007</v>
      </c>
      <c r="V16" s="86">
        <f t="shared" si="10"/>
        <v>2.1559944961285002</v>
      </c>
      <c r="W16" s="86">
        <f t="shared" si="11"/>
        <v>2.1559944961285007</v>
      </c>
      <c r="X16" s="86">
        <f t="shared" si="12"/>
        <v>2.1559944961285002</v>
      </c>
      <c r="Y16" s="86">
        <f t="shared" si="13"/>
        <v>2.1559944961285011</v>
      </c>
      <c r="Z16" s="86">
        <f t="shared" si="15"/>
        <v>2.1559944961285011</v>
      </c>
      <c r="AA16" s="86">
        <f>(1/$I$36)*($C$18*C34+$D$18*D34+$E$18*E34+$F$18*F34+$G$18*G34+$H$18*H34)</f>
        <v>2.1559944961285016</v>
      </c>
      <c r="AB16" s="86">
        <f t="shared" si="16"/>
        <v>2.1559944961285011</v>
      </c>
    </row>
    <row r="17" spans="1:28" ht="16.5" thickBot="1" x14ac:dyDescent="0.3">
      <c r="A17" s="102" t="s">
        <v>34</v>
      </c>
      <c r="B17" s="97" t="s">
        <v>35</v>
      </c>
      <c r="C17" s="98">
        <v>0.52115950018960333</v>
      </c>
      <c r="D17" s="98">
        <v>0.52115950018960333</v>
      </c>
      <c r="E17" s="98">
        <v>0.52115950018960333</v>
      </c>
      <c r="F17" s="98">
        <v>0.52115950018960377</v>
      </c>
      <c r="G17" s="98">
        <v>0.52115950018960377</v>
      </c>
      <c r="H17" s="98">
        <v>0.52115950018960377</v>
      </c>
      <c r="I17" s="108"/>
      <c r="J17" s="29" t="s">
        <v>35</v>
      </c>
      <c r="K17" s="111">
        <f t="shared" si="0"/>
        <v>1.7966620801070845</v>
      </c>
      <c r="L17" s="89">
        <f t="shared" si="14"/>
        <v>0.55658769173800238</v>
      </c>
      <c r="M17" s="90">
        <f t="shared" si="1"/>
        <v>1.7966620801070843</v>
      </c>
      <c r="N17" s="86">
        <f t="shared" si="2"/>
        <v>1.7966620801070841</v>
      </c>
      <c r="O17" s="86">
        <f t="shared" si="3"/>
        <v>1.7966620801070832</v>
      </c>
      <c r="P17" s="86">
        <f t="shared" si="4"/>
        <v>1.7966620801070847</v>
      </c>
      <c r="Q17" s="86">
        <f t="shared" si="5"/>
        <v>1.7966620801070838</v>
      </c>
      <c r="R17" s="86">
        <f t="shared" si="6"/>
        <v>1.7966620801070843</v>
      </c>
      <c r="S17" s="86">
        <f t="shared" si="7"/>
        <v>1.7966620801070843</v>
      </c>
      <c r="T17" s="86">
        <f t="shared" si="8"/>
        <v>1.7966620801070841</v>
      </c>
      <c r="U17" s="86">
        <f t="shared" si="9"/>
        <v>1.7966620801070838</v>
      </c>
      <c r="V17" s="86">
        <f t="shared" si="10"/>
        <v>1.7966620801070836</v>
      </c>
      <c r="W17" s="86">
        <f t="shared" si="11"/>
        <v>1.7966620801070841</v>
      </c>
      <c r="X17" s="86">
        <f t="shared" si="12"/>
        <v>1.7966620801070836</v>
      </c>
      <c r="Y17" s="86">
        <f t="shared" si="13"/>
        <v>1.7966620801070841</v>
      </c>
      <c r="Z17" s="86">
        <f t="shared" si="15"/>
        <v>1.7966620801070845</v>
      </c>
      <c r="AA17" s="86">
        <f>(1/$I$36)*($C$18*C35+$D$18*D35+$E$18*E35+$F$18*F35+$G$18*G35+$H$18*H35)</f>
        <v>1.7966620801070843</v>
      </c>
      <c r="AB17" s="86">
        <f t="shared" si="16"/>
        <v>1.7966620801070841</v>
      </c>
    </row>
    <row r="18" spans="1:28" ht="16.5" thickBot="1" x14ac:dyDescent="0.3">
      <c r="A18" s="102" t="s">
        <v>36</v>
      </c>
      <c r="B18" s="97" t="s">
        <v>37</v>
      </c>
      <c r="C18" s="98">
        <v>0.33875367512324228</v>
      </c>
      <c r="D18" s="98">
        <v>0.33875367512324228</v>
      </c>
      <c r="E18" s="98">
        <v>0.33875367512324228</v>
      </c>
      <c r="F18" s="98">
        <v>0.33875367512324234</v>
      </c>
      <c r="G18" s="98">
        <v>0.33875367512324234</v>
      </c>
      <c r="H18" s="98">
        <v>0.33875367512324234</v>
      </c>
      <c r="I18" s="108"/>
      <c r="J18" s="29" t="s">
        <v>37</v>
      </c>
      <c r="K18" s="111">
        <f t="shared" si="0"/>
        <v>1.1678303520696047</v>
      </c>
      <c r="L18" s="89">
        <f t="shared" si="14"/>
        <v>0.85628875652000369</v>
      </c>
      <c r="M18" s="90">
        <f t="shared" si="1"/>
        <v>1.1678303520696045</v>
      </c>
      <c r="N18" s="86">
        <f t="shared" si="2"/>
        <v>1.1678303520696047</v>
      </c>
      <c r="O18" s="86">
        <f t="shared" si="3"/>
        <v>1.1678303520696038</v>
      </c>
      <c r="P18" s="86">
        <f t="shared" si="4"/>
        <v>1.1678303520696049</v>
      </c>
      <c r="Q18" s="86">
        <f t="shared" si="5"/>
        <v>1.1678303520696045</v>
      </c>
      <c r="R18" s="86">
        <f t="shared" si="6"/>
        <v>1.1678303520696047</v>
      </c>
      <c r="S18" s="86">
        <f t="shared" si="7"/>
        <v>1.1678303520696047</v>
      </c>
      <c r="T18" s="86">
        <f t="shared" si="8"/>
        <v>1.1678303520696045</v>
      </c>
      <c r="U18" s="86">
        <f t="shared" si="9"/>
        <v>1.1678303520696041</v>
      </c>
      <c r="V18" s="86">
        <f t="shared" si="10"/>
        <v>1.1678303520696041</v>
      </c>
      <c r="W18" s="86">
        <f t="shared" si="11"/>
        <v>1.1678303520696047</v>
      </c>
      <c r="X18" s="86">
        <f t="shared" si="12"/>
        <v>1.1678303520696045</v>
      </c>
      <c r="Y18" s="86">
        <f>(1/$I$34)*($C$16*C36+$D$16*D36+$E$16*E36+$F$16*F36+$G$16*G36+$H$16*H36)</f>
        <v>1.1678303520696045</v>
      </c>
      <c r="Z18" s="86">
        <f>(1/$I$35)*($C$17*C36+$D$17*D36+$E$17*E36+$F$17*F36+$G$17*G36+$H$17*H36)</f>
        <v>1.1678303520696047</v>
      </c>
      <c r="AA18" s="86">
        <f>(1/$I$36)*($C$18*C36+$D$18*D36+$E$18*E36+$F$18*F36+$G$18*G36+$H$18*H36)</f>
        <v>1.1678303520696047</v>
      </c>
      <c r="AB18" s="86">
        <f>(1/$I$37)*($C$19*C36+$D$19*D36+$E$19*E36+$F$19*F36+$G$19*G36+$H$19*H36)</f>
        <v>1.1678303520696043</v>
      </c>
    </row>
    <row r="19" spans="1:28" ht="16.5" thickBot="1" x14ac:dyDescent="0.3">
      <c r="A19" s="102" t="s">
        <v>38</v>
      </c>
      <c r="B19" s="97" t="s">
        <v>39</v>
      </c>
      <c r="C19" s="98">
        <v>0.29966671260902206</v>
      </c>
      <c r="D19" s="98">
        <v>0.29966671260902206</v>
      </c>
      <c r="E19" s="98">
        <v>0.29966671260902206</v>
      </c>
      <c r="F19" s="98">
        <v>0.29966671260902195</v>
      </c>
      <c r="G19" s="98">
        <v>0.29966671260902195</v>
      </c>
      <c r="H19" s="98">
        <v>0.29966671260902195</v>
      </c>
      <c r="I19" s="108"/>
      <c r="J19" s="29" t="s">
        <v>39</v>
      </c>
      <c r="K19" s="111">
        <f t="shared" si="0"/>
        <v>1.033080696061573</v>
      </c>
      <c r="L19" s="89">
        <f t="shared" si="14"/>
        <v>0.96797859432696109</v>
      </c>
      <c r="M19" s="90">
        <f t="shared" si="1"/>
        <v>1.0330806960615733</v>
      </c>
      <c r="N19" s="86">
        <f t="shared" si="2"/>
        <v>1.0330806960615733</v>
      </c>
      <c r="O19" s="86">
        <f t="shared" si="3"/>
        <v>1.0330806960615728</v>
      </c>
      <c r="P19" s="86">
        <f t="shared" si="4"/>
        <v>1.0330806960615735</v>
      </c>
      <c r="Q19" s="86">
        <f t="shared" si="5"/>
        <v>1.0330806960615733</v>
      </c>
      <c r="R19" s="86">
        <f t="shared" si="6"/>
        <v>1.0330806960615733</v>
      </c>
      <c r="S19" s="86">
        <f t="shared" si="7"/>
        <v>1.0330806960615733</v>
      </c>
      <c r="T19" s="86">
        <f t="shared" si="8"/>
        <v>1.033080696061573</v>
      </c>
      <c r="U19" s="86">
        <f t="shared" si="9"/>
        <v>1.033080696061573</v>
      </c>
      <c r="V19" s="86">
        <f t="shared" si="10"/>
        <v>1.0330806960615728</v>
      </c>
      <c r="W19" s="86">
        <f t="shared" si="11"/>
        <v>1.0330806960615733</v>
      </c>
      <c r="X19" s="86">
        <f t="shared" si="12"/>
        <v>1.033080696061573</v>
      </c>
      <c r="Y19" s="86">
        <f>(1/$I$34)*($C$16*C37+$D$16*D37+$E$16*E37+$F$16*F37+$G$16*G37+$H$16*H37)</f>
        <v>1.0330806960615733</v>
      </c>
      <c r="Z19" s="86">
        <f>(1/$I$35)*($C$17*C37+$D$17*D37+$E$17*E37+$F$17*F37+$G$17*G37+$H$17*H37)</f>
        <v>1.0330806960615733</v>
      </c>
      <c r="AA19" s="86">
        <f t="shared" si="17"/>
        <v>1.0330806960615735</v>
      </c>
      <c r="AB19" s="86">
        <f t="shared" si="16"/>
        <v>1.033080696061573</v>
      </c>
    </row>
    <row r="20" spans="1:28" s="91" customFormat="1" ht="18.75" x14ac:dyDescent="0.25">
      <c r="A20" s="174" t="s">
        <v>203</v>
      </c>
      <c r="D20" s="107" t="s">
        <v>109</v>
      </c>
      <c r="I20" s="108"/>
    </row>
    <row r="21" spans="1:28" ht="45" x14ac:dyDescent="0.25">
      <c r="A21" s="13" t="s">
        <v>91</v>
      </c>
      <c r="B21" s="31"/>
      <c r="C21" s="2" t="s">
        <v>110</v>
      </c>
      <c r="D21" s="2" t="s">
        <v>70</v>
      </c>
      <c r="E21" s="2" t="s">
        <v>111</v>
      </c>
      <c r="F21" s="2" t="s">
        <v>112</v>
      </c>
      <c r="G21" s="3" t="s">
        <v>45</v>
      </c>
      <c r="H21" s="2" t="s">
        <v>113</v>
      </c>
      <c r="I21" s="31" t="s">
        <v>47</v>
      </c>
      <c r="J21" s="33"/>
    </row>
    <row r="22" spans="1:28" ht="15.75" x14ac:dyDescent="0.25">
      <c r="A22" s="114" t="s">
        <v>8</v>
      </c>
      <c r="B22" s="29" t="s">
        <v>9</v>
      </c>
      <c r="C22" s="103">
        <v>2.20539842815792</v>
      </c>
      <c r="D22" s="103">
        <v>2.2329682285522416</v>
      </c>
      <c r="E22" s="103">
        <v>1.783470285944629</v>
      </c>
      <c r="F22" s="103">
        <v>1.7513679756746503</v>
      </c>
      <c r="G22" s="103">
        <v>2.2733043229977219</v>
      </c>
      <c r="H22" s="103">
        <v>1.888470655307849</v>
      </c>
      <c r="I22" s="104">
        <v>1.4446512979997057</v>
      </c>
      <c r="J22" s="46"/>
    </row>
    <row r="23" spans="1:28" ht="15.75" x14ac:dyDescent="0.25">
      <c r="A23" s="114" t="s">
        <v>10</v>
      </c>
      <c r="B23" s="29" t="s">
        <v>11</v>
      </c>
      <c r="C23" s="103">
        <v>1.8378320234649295</v>
      </c>
      <c r="D23" s="103">
        <v>1.8608068571268681</v>
      </c>
      <c r="E23" s="103">
        <v>1.4862252382871908</v>
      </c>
      <c r="F23" s="103">
        <v>1.4594733130622086</v>
      </c>
      <c r="G23" s="103">
        <v>1.8944202691647682</v>
      </c>
      <c r="H23" s="103">
        <v>1.573725546089874</v>
      </c>
      <c r="I23" s="104">
        <v>1.2038760816664213</v>
      </c>
      <c r="J23" s="46"/>
    </row>
    <row r="24" spans="1:28" ht="15.75" x14ac:dyDescent="0.25">
      <c r="A24" s="114" t="s">
        <v>12</v>
      </c>
      <c r="B24" s="29" t="s">
        <v>13</v>
      </c>
      <c r="C24" s="103">
        <v>1.1945908152522042</v>
      </c>
      <c r="D24" s="103">
        <v>1.2095244571324641</v>
      </c>
      <c r="E24" s="103">
        <v>0.96604640488667393</v>
      </c>
      <c r="F24" s="103">
        <v>0.94865765349043563</v>
      </c>
      <c r="G24" s="103">
        <v>1.2313731749570993</v>
      </c>
      <c r="H24" s="103">
        <v>1.022921604958418</v>
      </c>
      <c r="I24" s="104">
        <v>0.78251945308317394</v>
      </c>
      <c r="J24" s="46"/>
    </row>
    <row r="25" spans="1:28" ht="15.75" x14ac:dyDescent="0.25">
      <c r="A25" s="114" t="s">
        <v>14</v>
      </c>
      <c r="B25" s="29" t="s">
        <v>15</v>
      </c>
      <c r="C25" s="103">
        <v>1.0567534134923344</v>
      </c>
      <c r="D25" s="103">
        <v>1.069963942847949</v>
      </c>
      <c r="E25" s="103">
        <v>0.8545795120151346</v>
      </c>
      <c r="F25" s="103">
        <v>0.83919715501076997</v>
      </c>
      <c r="G25" s="103">
        <v>1.0892916547697418</v>
      </c>
      <c r="H25" s="103">
        <v>0.90489218900167745</v>
      </c>
      <c r="I25" s="104">
        <v>0.69222874695819225</v>
      </c>
      <c r="J25" s="46"/>
    </row>
    <row r="26" spans="1:28" ht="15.75" x14ac:dyDescent="0.25">
      <c r="A26" s="115" t="s">
        <v>16</v>
      </c>
      <c r="B26" s="29" t="s">
        <v>17</v>
      </c>
      <c r="C26" s="105">
        <v>2.1747832815420987</v>
      </c>
      <c r="D26" s="105">
        <v>2.2176789520967657</v>
      </c>
      <c r="E26" s="105">
        <v>1.9832034097492854</v>
      </c>
      <c r="F26" s="105">
        <v>1.7099001921706369</v>
      </c>
      <c r="G26" s="105">
        <v>2.3014229325127009</v>
      </c>
      <c r="H26" s="105">
        <v>1.8979325886977509</v>
      </c>
      <c r="I26" s="106">
        <v>1.5569158118370947</v>
      </c>
      <c r="J26" s="46"/>
    </row>
    <row r="27" spans="1:28" ht="15.75" x14ac:dyDescent="0.25">
      <c r="A27" s="115" t="s">
        <v>18</v>
      </c>
      <c r="B27" s="29" t="s">
        <v>19</v>
      </c>
      <c r="C27" s="103">
        <v>1.8123194012850821</v>
      </c>
      <c r="D27" s="103">
        <v>1.848065793413971</v>
      </c>
      <c r="E27" s="103">
        <v>1.6526695081244047</v>
      </c>
      <c r="F27" s="103">
        <v>1.4249168268088641</v>
      </c>
      <c r="G27" s="103">
        <v>1.9178524437605839</v>
      </c>
      <c r="H27" s="103">
        <v>1.5816104905814592</v>
      </c>
      <c r="I27" s="104">
        <v>1.2974298431975788</v>
      </c>
      <c r="J27" s="46"/>
    </row>
    <row r="28" spans="1:28" ht="15.75" x14ac:dyDescent="0.25">
      <c r="A28" s="115" t="s">
        <v>20</v>
      </c>
      <c r="B28" s="29" t="s">
        <v>21</v>
      </c>
      <c r="C28" s="103">
        <v>1.1780076108353033</v>
      </c>
      <c r="D28" s="103">
        <v>1.2012427657190812</v>
      </c>
      <c r="E28" s="103">
        <v>1.074235180280863</v>
      </c>
      <c r="F28" s="103">
        <v>0.92619593742576156</v>
      </c>
      <c r="G28" s="103">
        <v>1.2466040884443796</v>
      </c>
      <c r="H28" s="103">
        <v>1.0280468188779484</v>
      </c>
      <c r="I28" s="104">
        <v>0.84332939807842633</v>
      </c>
      <c r="J28" s="46"/>
    </row>
    <row r="29" spans="1:28" ht="15.75" x14ac:dyDescent="0.25">
      <c r="A29" s="115" t="s">
        <v>22</v>
      </c>
      <c r="B29" s="29" t="s">
        <v>23</v>
      </c>
      <c r="C29" s="103">
        <v>1.0420836557389219</v>
      </c>
      <c r="D29" s="103">
        <v>1.0626378312130333</v>
      </c>
      <c r="E29" s="103">
        <v>0.95028496717153255</v>
      </c>
      <c r="F29" s="103">
        <v>0.81932717541509681</v>
      </c>
      <c r="G29" s="103">
        <v>1.1027651551623356</v>
      </c>
      <c r="H29" s="103">
        <v>0.90942603208433892</v>
      </c>
      <c r="I29" s="104">
        <v>0.74602215983860787</v>
      </c>
      <c r="J29" s="46"/>
    </row>
    <row r="30" spans="1:28" ht="15.75" x14ac:dyDescent="0.25">
      <c r="A30" s="48" t="s">
        <v>24</v>
      </c>
      <c r="B30" s="29" t="s">
        <v>25</v>
      </c>
      <c r="C30" s="103">
        <v>0.62813642648709844</v>
      </c>
      <c r="D30" s="103">
        <v>0.58524075593243186</v>
      </c>
      <c r="E30" s="103">
        <v>0.8197162982799121</v>
      </c>
      <c r="F30" s="103">
        <v>1.0930195158585598</v>
      </c>
      <c r="G30" s="103">
        <v>0.50149677551649574</v>
      </c>
      <c r="H30" s="103">
        <v>0.90498711933144615</v>
      </c>
      <c r="I30" s="104">
        <v>1.2460038961921027</v>
      </c>
      <c r="J30" s="46"/>
    </row>
    <row r="31" spans="1:28" ht="15.75" x14ac:dyDescent="0.25">
      <c r="A31" s="48" t="s">
        <v>26</v>
      </c>
      <c r="B31" s="29" t="s">
        <v>27</v>
      </c>
      <c r="C31" s="103">
        <v>0.52344702207258209</v>
      </c>
      <c r="D31" s="103">
        <v>0.48770062994369318</v>
      </c>
      <c r="E31" s="103">
        <v>0.6830969152332601</v>
      </c>
      <c r="F31" s="103">
        <v>0.91084959654879982</v>
      </c>
      <c r="G31" s="103">
        <v>0.41791397959707977</v>
      </c>
      <c r="H31" s="103">
        <v>0.75415593277620518</v>
      </c>
      <c r="I31" s="104">
        <v>1.0383365801600855</v>
      </c>
      <c r="J31" s="46"/>
    </row>
    <row r="32" spans="1:28" ht="15.75" x14ac:dyDescent="0.25">
      <c r="A32" s="48" t="s">
        <v>28</v>
      </c>
      <c r="B32" s="29" t="s">
        <v>29</v>
      </c>
      <c r="C32" s="103">
        <v>0.34024056434717831</v>
      </c>
      <c r="D32" s="103">
        <v>0.31700540946340056</v>
      </c>
      <c r="E32" s="103">
        <v>0.44401299490161905</v>
      </c>
      <c r="F32" s="103">
        <v>0.59205223775671989</v>
      </c>
      <c r="G32" s="103">
        <v>0.27164408673810181</v>
      </c>
      <c r="H32" s="103">
        <v>0.49020135630453332</v>
      </c>
      <c r="I32" s="104">
        <v>0.67491877710405557</v>
      </c>
      <c r="J32" s="46"/>
    </row>
    <row r="33" spans="1:10" ht="15.75" x14ac:dyDescent="0.25">
      <c r="A33" s="48" t="s">
        <v>30</v>
      </c>
      <c r="B33" s="29" t="s">
        <v>31</v>
      </c>
      <c r="C33" s="103">
        <v>0.30098203769173465</v>
      </c>
      <c r="D33" s="103">
        <v>0.28042786221762356</v>
      </c>
      <c r="E33" s="103">
        <v>0.39278072625912452</v>
      </c>
      <c r="F33" s="103">
        <v>0.52373851801555982</v>
      </c>
      <c r="G33" s="103">
        <v>0.24030053826832082</v>
      </c>
      <c r="H33" s="103">
        <v>0.43363966134631793</v>
      </c>
      <c r="I33" s="104">
        <v>0.59704353359204909</v>
      </c>
      <c r="J33" s="46"/>
    </row>
    <row r="34" spans="1:10" ht="15.75" x14ac:dyDescent="0.25">
      <c r="A34" s="116" t="s">
        <v>32</v>
      </c>
      <c r="B34" s="29" t="s">
        <v>33</v>
      </c>
      <c r="C34" s="103">
        <v>0.59752127987128079</v>
      </c>
      <c r="D34" s="103">
        <v>0.56995147947695568</v>
      </c>
      <c r="E34" s="103">
        <v>1.0194494220845691</v>
      </c>
      <c r="F34" s="103">
        <v>1.0515517323545467</v>
      </c>
      <c r="G34" s="103">
        <v>0.52961538503147454</v>
      </c>
      <c r="H34" s="103">
        <v>0.91444905272134902</v>
      </c>
      <c r="I34" s="104">
        <v>1.3582684100294915</v>
      </c>
      <c r="J34" s="46"/>
    </row>
    <row r="35" spans="1:10" ht="15.75" x14ac:dyDescent="0.25">
      <c r="A35" s="116" t="s">
        <v>34</v>
      </c>
      <c r="B35" s="29" t="s">
        <v>35</v>
      </c>
      <c r="C35" s="103">
        <v>0.49793439989273403</v>
      </c>
      <c r="D35" s="103">
        <v>0.47495956623079638</v>
      </c>
      <c r="E35" s="103">
        <v>0.84954118507047427</v>
      </c>
      <c r="F35" s="103">
        <v>0.87629311029545554</v>
      </c>
      <c r="G35" s="103">
        <v>0.44134615419289547</v>
      </c>
      <c r="H35" s="103">
        <v>0.76204087726779079</v>
      </c>
      <c r="I35" s="104">
        <v>1.1318903416912429</v>
      </c>
      <c r="J35" s="46"/>
    </row>
    <row r="36" spans="1:10" ht="15.75" x14ac:dyDescent="0.25">
      <c r="A36" s="116" t="s">
        <v>36</v>
      </c>
      <c r="B36" s="29" t="s">
        <v>37</v>
      </c>
      <c r="C36" s="103">
        <v>0.32365735993027706</v>
      </c>
      <c r="D36" s="103">
        <v>0.30872371805001764</v>
      </c>
      <c r="E36" s="103">
        <v>0.55220177029580819</v>
      </c>
      <c r="F36" s="103">
        <v>0.56959052169204605</v>
      </c>
      <c r="G36" s="103">
        <v>0.28687500022538198</v>
      </c>
      <c r="H36" s="103">
        <v>0.49532657022406401</v>
      </c>
      <c r="I36" s="104">
        <v>0.73572872209930784</v>
      </c>
      <c r="J36" s="46"/>
    </row>
    <row r="37" spans="1:10" ht="15.75" x14ac:dyDescent="0.25">
      <c r="A37" s="116" t="s">
        <v>38</v>
      </c>
      <c r="B37" s="29" t="s">
        <v>39</v>
      </c>
      <c r="C37" s="103">
        <v>0.28631227993832203</v>
      </c>
      <c r="D37" s="103">
        <v>0.27310175058270786</v>
      </c>
      <c r="E37" s="103">
        <v>0.48848618141552264</v>
      </c>
      <c r="F37" s="103">
        <v>0.50386853841988688</v>
      </c>
      <c r="G37" s="103">
        <v>0.25377403866091486</v>
      </c>
      <c r="H37" s="103">
        <v>0.43817350442897968</v>
      </c>
      <c r="I37" s="104">
        <v>0.65083694647246459</v>
      </c>
      <c r="J37" s="46"/>
    </row>
    <row r="38" spans="1:10" x14ac:dyDescent="0.25">
      <c r="A38" s="33"/>
      <c r="B38" s="33"/>
      <c r="C38" s="92"/>
      <c r="D38" s="92"/>
      <c r="E38" s="92"/>
      <c r="F38" s="92"/>
      <c r="G38" s="92"/>
      <c r="H38" s="92"/>
      <c r="I38" s="93"/>
      <c r="J38" s="33"/>
    </row>
    <row r="39" spans="1:10" x14ac:dyDescent="0.25">
      <c r="A39" s="33"/>
      <c r="B39" s="33"/>
      <c r="C39" s="92"/>
      <c r="D39" s="92"/>
      <c r="E39" s="92"/>
      <c r="F39" s="92"/>
      <c r="G39" s="92"/>
      <c r="H39" s="92"/>
      <c r="I39" s="93"/>
      <c r="J39" s="33"/>
    </row>
    <row r="45" spans="1:10" ht="23.25" x14ac:dyDescent="0.35">
      <c r="D45" s="118" t="s">
        <v>121</v>
      </c>
    </row>
  </sheetData>
  <mergeCells count="1">
    <mergeCell ref="C2:H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8"/>
  <sheetViews>
    <sheetView workbookViewId="0">
      <selection activeCell="F5" sqref="F5"/>
    </sheetView>
  </sheetViews>
  <sheetFormatPr defaultRowHeight="15" x14ac:dyDescent="0.25"/>
  <cols>
    <col min="2" max="2" width="15.28515625" bestFit="1" customWidth="1"/>
    <col min="3" max="3" width="16.42578125" bestFit="1" customWidth="1"/>
  </cols>
  <sheetData>
    <row r="1" spans="1:2" x14ac:dyDescent="0.25">
      <c r="B1" t="s">
        <v>119</v>
      </c>
    </row>
    <row r="2" spans="1:2" x14ac:dyDescent="0.25">
      <c r="A2" s="31" t="s">
        <v>117</v>
      </c>
      <c r="B2" s="31" t="s">
        <v>120</v>
      </c>
    </row>
    <row r="3" spans="1:2" x14ac:dyDescent="0.25">
      <c r="A3" s="31" t="s">
        <v>31</v>
      </c>
      <c r="B3" s="86">
        <v>1.0000000000000002</v>
      </c>
    </row>
    <row r="4" spans="1:2" x14ac:dyDescent="0.25">
      <c r="A4" s="31" t="s">
        <v>39</v>
      </c>
      <c r="B4" s="86">
        <v>0.96797859432696109</v>
      </c>
    </row>
    <row r="5" spans="1:2" x14ac:dyDescent="0.25">
      <c r="A5" s="31" t="s">
        <v>29</v>
      </c>
      <c r="B5" s="86">
        <v>0.88461538461538447</v>
      </c>
    </row>
    <row r="6" spans="1:2" x14ac:dyDescent="0.25">
      <c r="A6" s="31" t="s">
        <v>37</v>
      </c>
      <c r="B6" s="86">
        <v>0.85628875652000369</v>
      </c>
    </row>
    <row r="7" spans="1:2" x14ac:dyDescent="0.25">
      <c r="A7" s="31" t="s">
        <v>27</v>
      </c>
      <c r="B7" s="86">
        <v>0.57500000000000018</v>
      </c>
    </row>
    <row r="8" spans="1:2" x14ac:dyDescent="0.25">
      <c r="A8" s="31" t="s">
        <v>35</v>
      </c>
      <c r="B8" s="86">
        <v>0.55658769173800238</v>
      </c>
    </row>
    <row r="9" spans="1:2" x14ac:dyDescent="0.25">
      <c r="A9" s="31" t="s">
        <v>25</v>
      </c>
      <c r="B9" s="86">
        <v>0.47916666666666669</v>
      </c>
    </row>
    <row r="10" spans="1:2" x14ac:dyDescent="0.25">
      <c r="A10" s="31" t="s">
        <v>33</v>
      </c>
      <c r="B10" s="86">
        <v>0.46382307644833531</v>
      </c>
    </row>
    <row r="11" spans="1:2" x14ac:dyDescent="0.25">
      <c r="A11" s="31" t="s">
        <v>15</v>
      </c>
      <c r="B11" s="86">
        <v>0.37351498972510183</v>
      </c>
    </row>
    <row r="12" spans="1:2" x14ac:dyDescent="0.25">
      <c r="A12" s="31" t="s">
        <v>23</v>
      </c>
      <c r="B12" s="86">
        <v>0.36895611781091248</v>
      </c>
    </row>
    <row r="13" spans="1:2" x14ac:dyDescent="0.25">
      <c r="A13" s="31" t="s">
        <v>13</v>
      </c>
      <c r="B13" s="86">
        <v>0.33041710629528265</v>
      </c>
    </row>
    <row r="14" spans="1:2" x14ac:dyDescent="0.25">
      <c r="A14" s="31" t="s">
        <v>21</v>
      </c>
      <c r="B14" s="86">
        <v>0.32638425806349941</v>
      </c>
    </row>
    <row r="15" spans="1:2" x14ac:dyDescent="0.25">
      <c r="A15" s="31" t="s">
        <v>11</v>
      </c>
      <c r="B15" s="86">
        <v>0.21477111909193364</v>
      </c>
    </row>
    <row r="16" spans="1:2" x14ac:dyDescent="0.25">
      <c r="A16" s="31" t="s">
        <v>19</v>
      </c>
      <c r="B16" s="86">
        <v>0.21214976774127459</v>
      </c>
    </row>
    <row r="17" spans="1:2" x14ac:dyDescent="0.25">
      <c r="A17" s="31" t="s">
        <v>9</v>
      </c>
      <c r="B17" s="86">
        <v>0.17897593257661135</v>
      </c>
    </row>
    <row r="18" spans="1:2" x14ac:dyDescent="0.25">
      <c r="A18" s="31" t="s">
        <v>17</v>
      </c>
      <c r="B18" s="86">
        <v>0.1767914731177288</v>
      </c>
    </row>
  </sheetData>
  <sortState ref="A1:C18">
    <sortCondition descending="1" ref="C1:C1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98"/>
  <sheetViews>
    <sheetView zoomScaleNormal="100" workbookViewId="0">
      <selection activeCell="B20" sqref="B20"/>
    </sheetView>
  </sheetViews>
  <sheetFormatPr defaultRowHeight="15" x14ac:dyDescent="0.25"/>
  <cols>
    <col min="1" max="1" width="33.5703125" customWidth="1"/>
    <col min="2" max="2" width="17.7109375" customWidth="1"/>
    <col min="7" max="7" width="13.85546875" customWidth="1"/>
    <col min="8" max="8" width="9.5703125" customWidth="1"/>
    <col min="9" max="9" width="10" bestFit="1" customWidth="1"/>
    <col min="10" max="10" width="11.28515625" customWidth="1"/>
    <col min="11" max="11" width="11.28515625" bestFit="1" customWidth="1"/>
    <col min="12" max="12" width="13.7109375" customWidth="1"/>
    <col min="13" max="13" width="11.7109375" customWidth="1"/>
    <col min="14" max="14" width="11.28515625" customWidth="1"/>
    <col min="17" max="17" width="12.7109375" customWidth="1"/>
    <col min="19" max="19" width="10.140625" bestFit="1" customWidth="1"/>
    <col min="23" max="23" width="10" bestFit="1" customWidth="1"/>
  </cols>
  <sheetData>
    <row r="1" spans="1:21" x14ac:dyDescent="0.25">
      <c r="C1" s="179" t="s">
        <v>125</v>
      </c>
      <c r="D1" s="180"/>
      <c r="E1" s="180"/>
      <c r="F1" s="180"/>
      <c r="G1" s="180"/>
      <c r="H1" s="181"/>
    </row>
    <row r="2" spans="1:21" s="129" customFormat="1" ht="75" customHeight="1" x14ac:dyDescent="0.3">
      <c r="A2" s="128" t="s">
        <v>126</v>
      </c>
      <c r="C2" s="130" t="s">
        <v>127</v>
      </c>
      <c r="D2" s="131" t="s">
        <v>128</v>
      </c>
      <c r="E2" s="131" t="s">
        <v>129</v>
      </c>
      <c r="F2" s="131" t="s">
        <v>130</v>
      </c>
      <c r="H2" s="130" t="s">
        <v>127</v>
      </c>
      <c r="I2" s="131" t="s">
        <v>128</v>
      </c>
      <c r="J2" s="131" t="s">
        <v>129</v>
      </c>
      <c r="K2" s="131" t="s">
        <v>130</v>
      </c>
      <c r="M2" s="130" t="s">
        <v>127</v>
      </c>
      <c r="N2" s="131" t="s">
        <v>128</v>
      </c>
      <c r="O2" s="131" t="s">
        <v>129</v>
      </c>
      <c r="P2" s="131" t="s">
        <v>130</v>
      </c>
      <c r="R2" s="130" t="s">
        <v>127</v>
      </c>
      <c r="S2" s="131" t="s">
        <v>128</v>
      </c>
      <c r="T2" s="131" t="s">
        <v>129</v>
      </c>
      <c r="U2" s="131" t="s">
        <v>130</v>
      </c>
    </row>
    <row r="3" spans="1:21" s="135" customFormat="1" ht="77.45" customHeight="1" x14ac:dyDescent="0.25">
      <c r="A3" s="132" t="s">
        <v>131</v>
      </c>
      <c r="B3" s="133" t="s">
        <v>132</v>
      </c>
      <c r="C3" s="134">
        <v>1.8461538461538463</v>
      </c>
      <c r="D3" s="134">
        <v>1.5384615384615385</v>
      </c>
      <c r="E3" s="134">
        <v>1</v>
      </c>
      <c r="F3" s="134">
        <v>0.88461538461538458</v>
      </c>
      <c r="G3" s="133" t="s">
        <v>133</v>
      </c>
      <c r="H3" s="134">
        <v>1.8461538461538463</v>
      </c>
      <c r="I3" s="134">
        <v>1.5384615384615385</v>
      </c>
      <c r="J3" s="134">
        <v>1</v>
      </c>
      <c r="K3" s="134">
        <v>0.88461538461538458</v>
      </c>
      <c r="L3" s="133" t="s">
        <v>134</v>
      </c>
      <c r="M3" s="134">
        <v>1.8461538461538463</v>
      </c>
      <c r="N3" s="134">
        <v>1.5384615384615385</v>
      </c>
      <c r="O3" s="134">
        <v>1</v>
      </c>
      <c r="P3" s="134">
        <v>0.88461538461538458</v>
      </c>
      <c r="Q3" s="133" t="s">
        <v>135</v>
      </c>
      <c r="R3" s="134">
        <v>1.8461538461538463</v>
      </c>
      <c r="S3" s="134">
        <v>1.5384615384615385</v>
      </c>
      <c r="T3" s="134">
        <v>1</v>
      </c>
      <c r="U3" s="134">
        <v>0.88461538461538458</v>
      </c>
    </row>
    <row r="4" spans="1:21" s="135" customFormat="1" x14ac:dyDescent="0.25">
      <c r="A4" s="136" t="s">
        <v>136</v>
      </c>
      <c r="B4" s="137" t="s">
        <v>137</v>
      </c>
      <c r="C4" s="138" t="s">
        <v>137</v>
      </c>
      <c r="D4" s="138" t="s">
        <v>137</v>
      </c>
      <c r="E4" s="138" t="s">
        <v>137</v>
      </c>
      <c r="F4" s="138" t="s">
        <v>137</v>
      </c>
      <c r="G4" s="137" t="s">
        <v>137</v>
      </c>
      <c r="H4" s="138" t="s">
        <v>137</v>
      </c>
      <c r="I4" s="138" t="s">
        <v>137</v>
      </c>
      <c r="J4" s="138" t="s">
        <v>137</v>
      </c>
      <c r="K4" s="138" t="s">
        <v>137</v>
      </c>
      <c r="L4" s="139"/>
      <c r="M4" s="138" t="s">
        <v>137</v>
      </c>
      <c r="N4" s="138" t="s">
        <v>137</v>
      </c>
      <c r="O4" s="138" t="s">
        <v>137</v>
      </c>
      <c r="P4" s="138" t="s">
        <v>137</v>
      </c>
      <c r="Q4" s="139"/>
      <c r="R4" s="138" t="s">
        <v>137</v>
      </c>
      <c r="S4" s="138" t="s">
        <v>137</v>
      </c>
      <c r="T4" s="138" t="s">
        <v>137</v>
      </c>
      <c r="U4" s="138" t="s">
        <v>137</v>
      </c>
    </row>
    <row r="5" spans="1:21" s="135" customFormat="1" x14ac:dyDescent="0.25">
      <c r="A5" s="140" t="s">
        <v>138</v>
      </c>
      <c r="B5" s="141">
        <v>5.4815465165989892</v>
      </c>
      <c r="C5" s="142">
        <f>$B$5*C3</f>
        <v>10.119778184490443</v>
      </c>
      <c r="D5" s="142">
        <f>$B$5*D3</f>
        <v>8.4331484870753677</v>
      </c>
      <c r="E5" s="142">
        <f t="shared" ref="E5" si="0">$B$5*E3</f>
        <v>5.4815465165989892</v>
      </c>
      <c r="F5" s="142">
        <f>$B$5*F3</f>
        <v>4.8490603800683365</v>
      </c>
      <c r="G5" s="143">
        <v>5.4054521709494896</v>
      </c>
      <c r="H5" s="142">
        <f>G5*$H$3</f>
        <v>9.9792963155990577</v>
      </c>
      <c r="I5" s="142">
        <f t="shared" ref="I5:I18" si="1">G5*$I$3</f>
        <v>8.3160802629992148</v>
      </c>
      <c r="J5" s="142">
        <f t="shared" ref="J5:J18" si="2">G5*$J$3</f>
        <v>5.4054521709494896</v>
      </c>
      <c r="K5" s="142">
        <f t="shared" ref="K5:K18" si="3">G5*$K$3</f>
        <v>4.7817461512245485</v>
      </c>
      <c r="L5" s="143">
        <v>1.5612412689689046</v>
      </c>
      <c r="M5" s="142">
        <f>L5*$M$3</f>
        <v>2.8822915734810546</v>
      </c>
      <c r="N5" s="142">
        <f>L5*$N$3</f>
        <v>2.4019096445675459</v>
      </c>
      <c r="O5" s="142">
        <f>L5*$O$3</f>
        <v>1.5612412689689046</v>
      </c>
      <c r="P5" s="142">
        <f>L5*$P$3</f>
        <v>1.3810980456263386</v>
      </c>
      <c r="Q5" s="143">
        <v>1.485146923319409</v>
      </c>
      <c r="R5" s="142">
        <f>Q5*$R$3</f>
        <v>2.7418097045896781</v>
      </c>
      <c r="S5" s="142">
        <f>Q5*$S$3</f>
        <v>2.2848414204913987</v>
      </c>
      <c r="T5" s="142">
        <f>Q5*$T$3</f>
        <v>1.485146923319409</v>
      </c>
      <c r="U5" s="142">
        <f>Q5*$U$3</f>
        <v>1.3137838167825542</v>
      </c>
    </row>
    <row r="6" spans="1:21" s="135" customFormat="1" x14ac:dyDescent="0.25">
      <c r="A6" s="3" t="s">
        <v>139</v>
      </c>
      <c r="B6" s="141">
        <v>9.4112763488208351E-2</v>
      </c>
      <c r="C6" s="142">
        <f t="shared" ref="C6:F6" si="4">$B$6*C3</f>
        <v>0.17374664028592313</v>
      </c>
      <c r="D6" s="142">
        <f t="shared" si="4"/>
        <v>0.14478886690493592</v>
      </c>
      <c r="E6" s="142">
        <f t="shared" si="4"/>
        <v>9.4112763488208351E-2</v>
      </c>
      <c r="F6" s="142">
        <f t="shared" si="4"/>
        <v>8.3253598470338155E-2</v>
      </c>
      <c r="G6" s="143">
        <v>9.1856836218644863E-2</v>
      </c>
      <c r="H6" s="142">
        <f t="shared" ref="H6:H18" si="5">G6*$H$3</f>
        <v>0.16958185148057514</v>
      </c>
      <c r="I6" s="142">
        <f t="shared" si="1"/>
        <v>0.14131820956714594</v>
      </c>
      <c r="J6" s="142">
        <f t="shared" si="2"/>
        <v>9.1856836218644863E-2</v>
      </c>
      <c r="K6" s="142">
        <f t="shared" si="3"/>
        <v>8.1257970501108917E-2</v>
      </c>
      <c r="L6" s="143">
        <v>2.8101346455363885E-2</v>
      </c>
      <c r="M6" s="142">
        <f t="shared" ref="M6:M18" si="6">L6*$M$3</f>
        <v>5.1879408840671791E-2</v>
      </c>
      <c r="N6" s="142">
        <f t="shared" ref="N6:N18" si="7">L6*$N$3</f>
        <v>4.3232840700559827E-2</v>
      </c>
      <c r="O6" s="142">
        <f t="shared" ref="O6:O18" si="8">L6*$O$3</f>
        <v>2.8101346455363885E-2</v>
      </c>
      <c r="P6" s="142">
        <f t="shared" ref="P6:P18" si="9">L6*$P$3</f>
        <v>2.4858883402821896E-2</v>
      </c>
      <c r="Q6" s="143">
        <v>2.5845419185800401E-2</v>
      </c>
      <c r="R6" s="142">
        <f t="shared" ref="R6:R18" si="10">Q6*$R$3</f>
        <v>4.771462003532382E-2</v>
      </c>
      <c r="S6" s="142">
        <f t="shared" ref="S6:S18" si="11">Q6*$S$3</f>
        <v>3.9762183362769848E-2</v>
      </c>
      <c r="T6" s="142">
        <f t="shared" ref="T6:T18" si="12">Q6*$T$3</f>
        <v>2.5845419185800401E-2</v>
      </c>
      <c r="U6" s="142">
        <f t="shared" ref="U6:U18" si="13">Q6*$U$3</f>
        <v>2.2863255433592661E-2</v>
      </c>
    </row>
    <row r="7" spans="1:21" s="135" customFormat="1" x14ac:dyDescent="0.25">
      <c r="A7" s="140" t="s">
        <v>70</v>
      </c>
      <c r="B7" s="141">
        <v>0.31901596093448842</v>
      </c>
      <c r="C7" s="142">
        <f>$B$7*C3</f>
        <v>0.58895254326367097</v>
      </c>
      <c r="D7" s="142">
        <f t="shared" ref="D7:F7" si="14">$B$7*D3</f>
        <v>0.49079378605305912</v>
      </c>
      <c r="E7" s="142">
        <f t="shared" si="14"/>
        <v>0.31901596093448842</v>
      </c>
      <c r="F7" s="142">
        <f t="shared" si="14"/>
        <v>0.28220642698050896</v>
      </c>
      <c r="G7" s="143">
        <v>0.31683163822086019</v>
      </c>
      <c r="H7" s="142">
        <f t="shared" si="5"/>
        <v>0.58491994748466503</v>
      </c>
      <c r="I7" s="142">
        <f t="shared" si="1"/>
        <v>0.48743328957055415</v>
      </c>
      <c r="J7" s="142">
        <f t="shared" si="2"/>
        <v>0.31683163822086019</v>
      </c>
      <c r="K7" s="142">
        <f t="shared" si="3"/>
        <v>0.28027414150306862</v>
      </c>
      <c r="L7" s="143">
        <v>8.3611195065171146E-2</v>
      </c>
      <c r="M7" s="142">
        <f t="shared" si="6"/>
        <v>0.1543591293510852</v>
      </c>
      <c r="N7" s="142">
        <f t="shared" si="7"/>
        <v>0.12863260779257099</v>
      </c>
      <c r="O7" s="142">
        <f t="shared" si="8"/>
        <v>8.3611195065171146E-2</v>
      </c>
      <c r="P7" s="142">
        <f t="shared" si="9"/>
        <v>7.3963749480728314E-2</v>
      </c>
      <c r="Q7" s="143">
        <v>8.1426872351542945E-2</v>
      </c>
      <c r="R7" s="142">
        <f t="shared" si="10"/>
        <v>0.15032653357207929</v>
      </c>
      <c r="S7" s="142">
        <f t="shared" si="11"/>
        <v>0.12527211131006608</v>
      </c>
      <c r="T7" s="142">
        <f t="shared" si="12"/>
        <v>8.1426872351542945E-2</v>
      </c>
      <c r="U7" s="142">
        <f t="shared" si="13"/>
        <v>7.2031464003287984E-2</v>
      </c>
    </row>
    <row r="8" spans="1:21" s="135" customFormat="1" x14ac:dyDescent="0.25">
      <c r="A8" s="3" t="s">
        <v>140</v>
      </c>
      <c r="B8" s="141">
        <v>6.7289549280331706E-2</v>
      </c>
      <c r="C8" s="142">
        <f>$B$8*C3</f>
        <v>0.12422686020984315</v>
      </c>
      <c r="D8" s="142">
        <f t="shared" ref="D8:F8" si="15">$B$8*D3</f>
        <v>0.10352238350820263</v>
      </c>
      <c r="E8" s="142">
        <f t="shared" si="15"/>
        <v>6.7289549280331706E-2</v>
      </c>
      <c r="F8" s="142">
        <f t="shared" si="15"/>
        <v>5.9525370517216507E-2</v>
      </c>
      <c r="G8" s="143">
        <v>7.0092418551267133E-2</v>
      </c>
      <c r="H8" s="142">
        <f t="shared" si="5"/>
        <v>0.12940138809464702</v>
      </c>
      <c r="I8" s="142">
        <f t="shared" si="1"/>
        <v>0.10783449007887252</v>
      </c>
      <c r="J8" s="142">
        <f t="shared" si="2"/>
        <v>7.0092418551267133E-2</v>
      </c>
      <c r="K8" s="142">
        <f t="shared" si="3"/>
        <v>6.2004831795351691E-2</v>
      </c>
      <c r="L8" s="143">
        <v>5.1854271453981339E-2</v>
      </c>
      <c r="M8" s="142">
        <f t="shared" si="6"/>
        <v>9.5730962684273252E-2</v>
      </c>
      <c r="N8" s="142">
        <f t="shared" si="7"/>
        <v>7.9775802236894372E-2</v>
      </c>
      <c r="O8" s="142">
        <f t="shared" si="8"/>
        <v>5.1854271453981339E-2</v>
      </c>
      <c r="P8" s="142">
        <f t="shared" si="9"/>
        <v>4.5871086286214259E-2</v>
      </c>
      <c r="Q8" s="143">
        <v>5.4657140724916772E-2</v>
      </c>
      <c r="R8" s="142">
        <f t="shared" si="10"/>
        <v>0.10090549056907712</v>
      </c>
      <c r="S8" s="142">
        <f t="shared" si="11"/>
        <v>8.4087908807564268E-2</v>
      </c>
      <c r="T8" s="142">
        <f t="shared" si="12"/>
        <v>5.4657140724916772E-2</v>
      </c>
      <c r="U8" s="142">
        <f t="shared" si="13"/>
        <v>4.835054756434945E-2</v>
      </c>
    </row>
    <row r="9" spans="1:21" s="135" customFormat="1" x14ac:dyDescent="0.25">
      <c r="A9" s="3" t="s">
        <v>141</v>
      </c>
      <c r="B9" s="141">
        <v>1.7374778842436249E-8</v>
      </c>
      <c r="C9" s="142">
        <f>$B$9*C3</f>
        <v>3.2076514786036153E-8</v>
      </c>
      <c r="D9" s="142">
        <f t="shared" ref="D9:F9" si="16">$B$9*D3</f>
        <v>2.6730428988363461E-8</v>
      </c>
      <c r="E9" s="142">
        <f t="shared" si="16"/>
        <v>1.7374778842436249E-8</v>
      </c>
      <c r="F9" s="142">
        <f t="shared" si="16"/>
        <v>1.5369996668308989E-8</v>
      </c>
      <c r="G9" s="143">
        <v>1.7906739473192487E-8</v>
      </c>
      <c r="H9" s="142">
        <f t="shared" si="5"/>
        <v>3.305859595050921E-8</v>
      </c>
      <c r="I9" s="142">
        <f t="shared" si="1"/>
        <v>2.7548829958757674E-8</v>
      </c>
      <c r="J9" s="142">
        <f t="shared" si="2"/>
        <v>1.7906739473192487E-8</v>
      </c>
      <c r="K9" s="142">
        <f t="shared" si="3"/>
        <v>1.5840577226285659E-8</v>
      </c>
      <c r="L9" s="143">
        <v>6.6519396003631484E-9</v>
      </c>
      <c r="M9" s="142">
        <f t="shared" si="6"/>
        <v>1.2280503877593505E-8</v>
      </c>
      <c r="N9" s="142">
        <f t="shared" si="7"/>
        <v>1.023375323132792E-8</v>
      </c>
      <c r="O9" s="142">
        <f t="shared" si="8"/>
        <v>6.6519396003631484E-9</v>
      </c>
      <c r="P9" s="142">
        <f t="shared" si="9"/>
        <v>5.8844081080135539E-9</v>
      </c>
      <c r="Q9" s="143">
        <v>7.1839002311193896E-9</v>
      </c>
      <c r="R9" s="142">
        <f t="shared" si="10"/>
        <v>1.3262585042066566E-8</v>
      </c>
      <c r="S9" s="142">
        <f t="shared" si="11"/>
        <v>1.1052154201722139E-8</v>
      </c>
      <c r="T9" s="142">
        <f t="shared" si="12"/>
        <v>7.1839002311193896E-9</v>
      </c>
      <c r="U9" s="142">
        <f t="shared" si="13"/>
        <v>6.3549886659902286E-9</v>
      </c>
    </row>
    <row r="10" spans="1:21" s="135" customFormat="1" x14ac:dyDescent="0.25">
      <c r="A10" s="3" t="s">
        <v>142</v>
      </c>
      <c r="B10" s="141">
        <v>1.8667589201014176E-3</v>
      </c>
      <c r="C10" s="142">
        <f>$B$10*C3</f>
        <v>3.4463241601872326E-3</v>
      </c>
      <c r="D10" s="142">
        <f t="shared" ref="D10:F10" si="17">$B$10*D3</f>
        <v>2.8719368001560272E-3</v>
      </c>
      <c r="E10" s="142">
        <f t="shared" si="17"/>
        <v>1.8667589201014176E-3</v>
      </c>
      <c r="F10" s="142">
        <f t="shared" si="17"/>
        <v>1.6513636600897156E-3</v>
      </c>
      <c r="G10" s="143">
        <v>1.8839467861809789E-3</v>
      </c>
      <c r="H10" s="142">
        <f t="shared" si="5"/>
        <v>3.4780556052571919E-3</v>
      </c>
      <c r="I10" s="142">
        <f t="shared" si="1"/>
        <v>2.8983796710476601E-3</v>
      </c>
      <c r="J10" s="142">
        <f t="shared" si="2"/>
        <v>1.8839467861809789E-3</v>
      </c>
      <c r="K10" s="142">
        <f t="shared" si="3"/>
        <v>1.6665683108524044E-3</v>
      </c>
      <c r="L10" s="143">
        <v>2.637799418139445E-4</v>
      </c>
      <c r="M10" s="142">
        <f t="shared" si="6"/>
        <v>4.869783541180514E-4</v>
      </c>
      <c r="N10" s="142">
        <f t="shared" si="7"/>
        <v>4.0581529509837614E-4</v>
      </c>
      <c r="O10" s="142">
        <f t="shared" si="8"/>
        <v>2.637799418139445E-4</v>
      </c>
      <c r="P10" s="142">
        <f t="shared" si="9"/>
        <v>2.3334379468156627E-4</v>
      </c>
      <c r="Q10" s="143">
        <v>2.809678078935057E-4</v>
      </c>
      <c r="R10" s="142">
        <f t="shared" si="10"/>
        <v>5.1870979918801059E-4</v>
      </c>
      <c r="S10" s="142">
        <f t="shared" si="11"/>
        <v>4.3225816599000877E-4</v>
      </c>
      <c r="T10" s="142">
        <f t="shared" si="12"/>
        <v>2.809678078935057E-4</v>
      </c>
      <c r="U10" s="142">
        <f t="shared" si="13"/>
        <v>2.4854844544425501E-4</v>
      </c>
    </row>
    <row r="11" spans="1:21" s="135" customFormat="1" x14ac:dyDescent="0.25">
      <c r="A11" s="3" t="s">
        <v>143</v>
      </c>
      <c r="B11" s="141">
        <v>1.5799880659743141E-2</v>
      </c>
      <c r="C11" s="142">
        <f>$B$11*C3</f>
        <v>2.9169010448756569E-2</v>
      </c>
      <c r="D11" s="142">
        <f t="shared" ref="D11:F11" si="18">$B$11*D3</f>
        <v>2.4307508707297139E-2</v>
      </c>
      <c r="E11" s="142">
        <f t="shared" si="18"/>
        <v>1.5799880659743141E-2</v>
      </c>
      <c r="F11" s="142">
        <f t="shared" si="18"/>
        <v>1.3976817506695854E-2</v>
      </c>
      <c r="G11" s="143">
        <v>1.5985135682088501E-2</v>
      </c>
      <c r="H11" s="142">
        <f t="shared" si="5"/>
        <v>2.9511019720778773E-2</v>
      </c>
      <c r="I11" s="142">
        <f t="shared" si="1"/>
        <v>2.459251643398231E-2</v>
      </c>
      <c r="J11" s="142">
        <f t="shared" si="2"/>
        <v>1.5985135682088501E-2</v>
      </c>
      <c r="K11" s="142">
        <f t="shared" si="3"/>
        <v>1.4140696949539828E-2</v>
      </c>
      <c r="L11" s="143">
        <v>4.4509014296755774E-3</v>
      </c>
      <c r="M11" s="142">
        <f t="shared" si="6"/>
        <v>8.2170487932472207E-3</v>
      </c>
      <c r="N11" s="142">
        <f t="shared" si="7"/>
        <v>6.84754066103935E-3</v>
      </c>
      <c r="O11" s="142">
        <f t="shared" si="8"/>
        <v>4.4509014296755774E-3</v>
      </c>
      <c r="P11" s="142">
        <f t="shared" si="9"/>
        <v>3.937335880097626E-3</v>
      </c>
      <c r="Q11" s="143">
        <v>4.636156452020943E-3</v>
      </c>
      <c r="R11" s="142">
        <f t="shared" si="10"/>
        <v>8.5590580652694336E-3</v>
      </c>
      <c r="S11" s="142">
        <f t="shared" si="11"/>
        <v>7.1325483877245285E-3</v>
      </c>
      <c r="T11" s="142">
        <f t="shared" si="12"/>
        <v>4.636156452020943E-3</v>
      </c>
      <c r="U11" s="142">
        <f t="shared" si="13"/>
        <v>4.1012153229416032E-3</v>
      </c>
    </row>
    <row r="12" spans="1:21" s="135" customFormat="1" x14ac:dyDescent="0.25">
      <c r="A12" s="144" t="s">
        <v>144</v>
      </c>
      <c r="B12" s="141">
        <v>1</v>
      </c>
      <c r="C12" s="142">
        <f>$B$12*C3</f>
        <v>1.8461538461538463</v>
      </c>
      <c r="D12" s="142">
        <f t="shared" ref="D12:F12" si="19">$B$12*D3</f>
        <v>1.5384615384615385</v>
      </c>
      <c r="E12" s="142">
        <f t="shared" si="19"/>
        <v>1</v>
      </c>
      <c r="F12" s="142">
        <f t="shared" si="19"/>
        <v>0.88461538461538458</v>
      </c>
      <c r="G12" s="143">
        <v>1</v>
      </c>
      <c r="H12" s="142">
        <f t="shared" si="5"/>
        <v>1.8461538461538463</v>
      </c>
      <c r="I12" s="142">
        <f t="shared" si="1"/>
        <v>1.5384615384615385</v>
      </c>
      <c r="J12" s="142">
        <f t="shared" si="2"/>
        <v>1</v>
      </c>
      <c r="K12" s="142">
        <f t="shared" si="3"/>
        <v>0.88461538461538458</v>
      </c>
      <c r="L12" s="143">
        <v>1</v>
      </c>
      <c r="M12" s="142">
        <f t="shared" si="6"/>
        <v>1.8461538461538463</v>
      </c>
      <c r="N12" s="142">
        <f t="shared" si="7"/>
        <v>1.5384615384615385</v>
      </c>
      <c r="O12" s="142">
        <f t="shared" si="8"/>
        <v>1</v>
      </c>
      <c r="P12" s="142">
        <f t="shared" si="9"/>
        <v>0.88461538461538458</v>
      </c>
      <c r="Q12" s="143">
        <v>1</v>
      </c>
      <c r="R12" s="142">
        <f t="shared" si="10"/>
        <v>1.8461538461538463</v>
      </c>
      <c r="S12" s="142">
        <f t="shared" si="11"/>
        <v>1.5384615384615385</v>
      </c>
      <c r="T12" s="142">
        <f t="shared" si="12"/>
        <v>1</v>
      </c>
      <c r="U12" s="142">
        <f t="shared" si="13"/>
        <v>0.88461538461538458</v>
      </c>
    </row>
    <row r="13" spans="1:21" s="135" customFormat="1" x14ac:dyDescent="0.25">
      <c r="A13" s="140" t="s">
        <v>145</v>
      </c>
      <c r="B13" s="141">
        <v>1.2927642030177624E-3</v>
      </c>
      <c r="C13" s="142">
        <f>$B$13*C3</f>
        <v>2.3866416055712538E-3</v>
      </c>
      <c r="D13" s="142">
        <f t="shared" ref="D13:F13" si="20">$B$13*D3</f>
        <v>1.9888680046427115E-3</v>
      </c>
      <c r="E13" s="142">
        <f t="shared" si="20"/>
        <v>1.2927642030177624E-3</v>
      </c>
      <c r="F13" s="142">
        <f t="shared" si="20"/>
        <v>1.143599102669559E-3</v>
      </c>
      <c r="G13" s="143">
        <v>1.4375425234902075E-3</v>
      </c>
      <c r="H13" s="142">
        <f t="shared" si="5"/>
        <v>2.6539246587511524E-3</v>
      </c>
      <c r="I13" s="142">
        <f t="shared" si="1"/>
        <v>2.2116038822926273E-3</v>
      </c>
      <c r="J13" s="142">
        <f t="shared" si="2"/>
        <v>1.4375425234902075E-3</v>
      </c>
      <c r="K13" s="142">
        <f t="shared" si="3"/>
        <v>1.2716722323182605E-3</v>
      </c>
      <c r="L13" s="143">
        <v>5.9417860527192503E-4</v>
      </c>
      <c r="M13" s="142">
        <f t="shared" si="6"/>
        <v>1.0969451174250924E-3</v>
      </c>
      <c r="N13" s="142">
        <f t="shared" si="7"/>
        <v>9.1412093118757706E-4</v>
      </c>
      <c r="O13" s="142">
        <f t="shared" si="8"/>
        <v>5.9417860527192503E-4</v>
      </c>
      <c r="P13" s="142">
        <f t="shared" si="9"/>
        <v>5.2561953543285675E-4</v>
      </c>
      <c r="Q13" s="143">
        <v>7.3895692574437052E-4</v>
      </c>
      <c r="R13" s="142">
        <f t="shared" si="10"/>
        <v>1.3642281706049918E-3</v>
      </c>
      <c r="S13" s="142">
        <f t="shared" si="11"/>
        <v>1.1368568088374932E-3</v>
      </c>
      <c r="T13" s="142">
        <f t="shared" si="12"/>
        <v>7.3895692574437052E-4</v>
      </c>
      <c r="U13" s="142">
        <f t="shared" si="13"/>
        <v>6.536926650815585E-4</v>
      </c>
    </row>
    <row r="14" spans="1:21" s="135" customFormat="1" x14ac:dyDescent="0.25">
      <c r="A14" s="140" t="s">
        <v>146</v>
      </c>
      <c r="B14" s="141">
        <v>5.0217783625709008E-4</v>
      </c>
      <c r="C14" s="142">
        <f>$B$14*C3</f>
        <v>9.2709754385924322E-4</v>
      </c>
      <c r="D14" s="142">
        <f t="shared" ref="D14:F14" si="21">$B$14*D3</f>
        <v>7.7258128654936935E-4</v>
      </c>
      <c r="E14" s="142">
        <f t="shared" si="21"/>
        <v>5.0217783625709008E-4</v>
      </c>
      <c r="F14" s="142">
        <f t="shared" si="21"/>
        <v>4.4423423976588738E-4</v>
      </c>
      <c r="G14" s="143">
        <v>4.9028758698700095E-4</v>
      </c>
      <c r="H14" s="142">
        <f t="shared" si="5"/>
        <v>9.0514631443754025E-4</v>
      </c>
      <c r="I14" s="142">
        <f t="shared" si="1"/>
        <v>7.5428859536461686E-4</v>
      </c>
      <c r="J14" s="142">
        <f t="shared" si="2"/>
        <v>4.9028758698700095E-4</v>
      </c>
      <c r="K14" s="142">
        <f t="shared" si="3"/>
        <v>4.3371594233465469E-4</v>
      </c>
      <c r="L14" s="143">
        <v>3.1340653882242186E-4</v>
      </c>
      <c r="M14" s="142">
        <f t="shared" si="6"/>
        <v>5.7859668705677889E-4</v>
      </c>
      <c r="N14" s="142">
        <f t="shared" si="7"/>
        <v>4.8216390588064906E-4</v>
      </c>
      <c r="O14" s="142">
        <f t="shared" si="8"/>
        <v>3.1340653882242186E-4</v>
      </c>
      <c r="P14" s="142">
        <f t="shared" si="9"/>
        <v>2.7724424588137315E-4</v>
      </c>
      <c r="Q14" s="143">
        <v>3.0151628955233284E-4</v>
      </c>
      <c r="R14" s="142">
        <f t="shared" si="10"/>
        <v>5.5664545763507603E-4</v>
      </c>
      <c r="S14" s="142">
        <f t="shared" si="11"/>
        <v>4.6387121469589673E-4</v>
      </c>
      <c r="T14" s="142">
        <f t="shared" si="12"/>
        <v>3.0151628955233284E-4</v>
      </c>
      <c r="U14" s="142">
        <f t="shared" si="13"/>
        <v>2.6672594845014057E-4</v>
      </c>
    </row>
    <row r="15" spans="1:21" s="135" customFormat="1" x14ac:dyDescent="0.25">
      <c r="A15" s="140" t="s">
        <v>147</v>
      </c>
      <c r="B15" s="141">
        <v>1.301242388524991E-3</v>
      </c>
      <c r="C15" s="142">
        <f>$B$15*C3</f>
        <v>2.4022936403538296E-3</v>
      </c>
      <c r="D15" s="142">
        <f t="shared" ref="D15:F15" si="22">$B$15*D3</f>
        <v>2.0019113669615249E-3</v>
      </c>
      <c r="E15" s="142">
        <f t="shared" si="22"/>
        <v>1.301242388524991E-3</v>
      </c>
      <c r="F15" s="142">
        <f t="shared" si="22"/>
        <v>1.1510990360028767E-3</v>
      </c>
      <c r="G15" s="143">
        <v>1.317337517644802E-3</v>
      </c>
      <c r="H15" s="142">
        <f t="shared" si="5"/>
        <v>2.4320077248827115E-3</v>
      </c>
      <c r="I15" s="142">
        <f t="shared" si="1"/>
        <v>2.0266731040689263E-3</v>
      </c>
      <c r="J15" s="142">
        <f t="shared" si="2"/>
        <v>1.317337517644802E-3</v>
      </c>
      <c r="K15" s="142">
        <f t="shared" si="3"/>
        <v>1.1653370348396325E-3</v>
      </c>
      <c r="L15" s="143">
        <v>2.8705741479880171E-4</v>
      </c>
      <c r="M15" s="142">
        <f t="shared" si="6"/>
        <v>5.2995215039778785E-4</v>
      </c>
      <c r="N15" s="142">
        <f t="shared" si="7"/>
        <v>4.4162679199815649E-4</v>
      </c>
      <c r="O15" s="142">
        <f t="shared" si="8"/>
        <v>2.8705741479880171E-4</v>
      </c>
      <c r="P15" s="142">
        <f t="shared" si="9"/>
        <v>2.5393540539893995E-4</v>
      </c>
      <c r="Q15" s="143">
        <v>3.0315254391861257E-4</v>
      </c>
      <c r="R15" s="142">
        <f t="shared" si="10"/>
        <v>5.5966623492666938E-4</v>
      </c>
      <c r="S15" s="142">
        <f t="shared" si="11"/>
        <v>4.6638852910555785E-4</v>
      </c>
      <c r="T15" s="142">
        <f t="shared" si="12"/>
        <v>3.0315254391861257E-4</v>
      </c>
      <c r="U15" s="142">
        <f t="shared" si="13"/>
        <v>2.6817340423569572E-4</v>
      </c>
    </row>
    <row r="16" spans="1:21" s="135" customFormat="1" x14ac:dyDescent="0.25">
      <c r="A16" s="3" t="s">
        <v>148</v>
      </c>
      <c r="B16" s="141">
        <v>1.6418107600043341E-4</v>
      </c>
      <c r="C16" s="142">
        <f>$B$16*C3</f>
        <v>3.0310352492387709E-4</v>
      </c>
      <c r="D16" s="142">
        <f t="shared" ref="D16:F16" si="23">$B$16*D3</f>
        <v>2.5258627076989756E-4</v>
      </c>
      <c r="E16" s="142">
        <f t="shared" si="23"/>
        <v>1.6418107600043341E-4</v>
      </c>
      <c r="F16" s="142">
        <f t="shared" si="23"/>
        <v>1.4523710569269108E-4</v>
      </c>
      <c r="G16" s="143">
        <v>1.7029114194320555E-4</v>
      </c>
      <c r="H16" s="142">
        <f t="shared" si="5"/>
        <v>3.1438364666437949E-4</v>
      </c>
      <c r="I16" s="142">
        <f t="shared" si="1"/>
        <v>2.6198637222031622E-4</v>
      </c>
      <c r="J16" s="142">
        <f t="shared" si="2"/>
        <v>1.7029114194320555E-4</v>
      </c>
      <c r="K16" s="142">
        <f t="shared" si="3"/>
        <v>1.5064216402668182E-4</v>
      </c>
      <c r="L16" s="143">
        <v>6.1744720532099491E-5</v>
      </c>
      <c r="M16" s="142">
        <f t="shared" si="6"/>
        <v>1.1399025329002983E-4</v>
      </c>
      <c r="N16" s="142">
        <f t="shared" si="7"/>
        <v>9.499187774169153E-5</v>
      </c>
      <c r="O16" s="142">
        <f t="shared" si="8"/>
        <v>6.1744720532099491E-5</v>
      </c>
      <c r="P16" s="142">
        <f t="shared" si="9"/>
        <v>5.4620329701472621E-5</v>
      </c>
      <c r="Q16" s="143">
        <v>6.7854786474871588E-5</v>
      </c>
      <c r="R16" s="142">
        <f t="shared" si="10"/>
        <v>1.2527037503053218E-4</v>
      </c>
      <c r="S16" s="142">
        <f t="shared" si="11"/>
        <v>1.0439197919211014E-4</v>
      </c>
      <c r="T16" s="142">
        <f t="shared" si="12"/>
        <v>6.7854786474871588E-5</v>
      </c>
      <c r="U16" s="142">
        <f t="shared" si="13"/>
        <v>6.0025388035463328E-5</v>
      </c>
    </row>
    <row r="17" spans="1:21" s="135" customFormat="1" x14ac:dyDescent="0.25">
      <c r="A17" s="140" t="s">
        <v>149</v>
      </c>
      <c r="B17" s="141">
        <v>1.3723857542781672E-11</v>
      </c>
      <c r="C17" s="142">
        <f>$B$17*C3</f>
        <v>2.533635238667386E-11</v>
      </c>
      <c r="D17" s="142">
        <f t="shared" ref="D17:F17" si="24">$B$17*D3</f>
        <v>2.1113626988894882E-11</v>
      </c>
      <c r="E17" s="142">
        <f t="shared" si="24"/>
        <v>1.3723857542781672E-11</v>
      </c>
      <c r="F17" s="142">
        <f t="shared" si="24"/>
        <v>1.2140335518614555E-11</v>
      </c>
      <c r="G17" s="143">
        <v>1.3792619122717971E-11</v>
      </c>
      <c r="H17" s="142">
        <f t="shared" si="5"/>
        <v>2.546329684194087E-11</v>
      </c>
      <c r="I17" s="142">
        <f t="shared" si="1"/>
        <v>2.1219414034950727E-11</v>
      </c>
      <c r="J17" s="142">
        <f t="shared" si="2"/>
        <v>1.3792619122717971E-11</v>
      </c>
      <c r="K17" s="142">
        <f t="shared" si="3"/>
        <v>1.2201163070096666E-11</v>
      </c>
      <c r="L17" s="143">
        <v>6.5767049484454361E-12</v>
      </c>
      <c r="M17" s="142">
        <f t="shared" si="6"/>
        <v>1.2141609135591575E-11</v>
      </c>
      <c r="N17" s="142">
        <f t="shared" si="7"/>
        <v>1.011800761299298E-11</v>
      </c>
      <c r="O17" s="142">
        <f t="shared" si="8"/>
        <v>6.5767049484454361E-12</v>
      </c>
      <c r="P17" s="142">
        <f t="shared" si="9"/>
        <v>5.8178543774709626E-12</v>
      </c>
      <c r="Q17" s="143">
        <v>6.6454665283817401E-12</v>
      </c>
      <c r="R17" s="142">
        <f t="shared" si="10"/>
        <v>1.2268553590858598E-11</v>
      </c>
      <c r="S17" s="142">
        <f t="shared" si="11"/>
        <v>1.0223794659048832E-11</v>
      </c>
      <c r="T17" s="142">
        <f t="shared" si="12"/>
        <v>6.6454665283817401E-12</v>
      </c>
      <c r="U17" s="142">
        <f t="shared" si="13"/>
        <v>5.8786819289530776E-12</v>
      </c>
    </row>
    <row r="18" spans="1:21" s="135" customFormat="1" x14ac:dyDescent="0.25">
      <c r="A18" s="3" t="s">
        <v>150</v>
      </c>
      <c r="B18" s="141">
        <v>8.7493862295232153E-11</v>
      </c>
      <c r="C18" s="142">
        <f>$B$18*C3</f>
        <v>1.6152713039119782E-10</v>
      </c>
      <c r="D18" s="142">
        <f t="shared" ref="D18:F18" si="25">$B$18*D3</f>
        <v>1.3460594199266486E-10</v>
      </c>
      <c r="E18" s="142">
        <f t="shared" si="25"/>
        <v>8.7493862295232153E-11</v>
      </c>
      <c r="F18" s="142">
        <f t="shared" si="25"/>
        <v>7.7398416645782285E-11</v>
      </c>
      <c r="G18" s="143">
        <v>8.7779628905592499E-11</v>
      </c>
      <c r="H18" s="142">
        <f t="shared" si="5"/>
        <v>1.6205469951801692E-10</v>
      </c>
      <c r="I18" s="142">
        <f t="shared" si="1"/>
        <v>1.3504558293168078E-10</v>
      </c>
      <c r="J18" s="142">
        <f t="shared" si="2"/>
        <v>8.7779628905592499E-11</v>
      </c>
      <c r="K18" s="142">
        <f t="shared" si="3"/>
        <v>7.7651210185716444E-11</v>
      </c>
      <c r="L18" s="143">
        <v>2.440560913786779E-11</v>
      </c>
      <c r="M18" s="142">
        <f t="shared" si="6"/>
        <v>4.5056509177602074E-11</v>
      </c>
      <c r="N18" s="142">
        <f t="shared" si="7"/>
        <v>3.7547090981335067E-11</v>
      </c>
      <c r="O18" s="142">
        <f t="shared" si="8"/>
        <v>2.440560913786779E-11</v>
      </c>
      <c r="P18" s="142">
        <f t="shared" si="9"/>
        <v>2.1589577314267659E-11</v>
      </c>
      <c r="Q18" s="143">
        <v>2.4691375748228142E-11</v>
      </c>
      <c r="R18" s="142">
        <f t="shared" si="10"/>
        <v>4.5584078304421188E-11</v>
      </c>
      <c r="S18" s="142">
        <f t="shared" si="11"/>
        <v>3.7986731920350989E-11</v>
      </c>
      <c r="T18" s="142">
        <f t="shared" si="12"/>
        <v>2.4691375748228142E-11</v>
      </c>
      <c r="U18" s="142">
        <f t="shared" si="13"/>
        <v>2.1842370854201818E-11</v>
      </c>
    </row>
    <row r="19" spans="1:21" s="135" customFormat="1" x14ac:dyDescent="0.25">
      <c r="A19" s="145"/>
      <c r="B19" s="146"/>
      <c r="C19" s="147"/>
      <c r="D19" s="147"/>
      <c r="E19" s="147"/>
      <c r="F19" s="147"/>
      <c r="G19" s="147"/>
      <c r="H19" s="147"/>
      <c r="J19" s="33"/>
      <c r="K19" s="33"/>
      <c r="L19" s="148"/>
    </row>
    <row r="20" spans="1:21" s="135" customFormat="1" x14ac:dyDescent="0.25">
      <c r="A20"/>
      <c r="B20"/>
      <c r="C20" s="147"/>
      <c r="D20" s="147"/>
      <c r="E20" s="147"/>
      <c r="F20" s="147"/>
      <c r="G20" s="147"/>
      <c r="H20" s="147"/>
      <c r="J20" s="33" t="s">
        <v>151</v>
      </c>
      <c r="K20" s="33"/>
      <c r="L20" s="148"/>
    </row>
    <row r="21" spans="1:21" s="135" customFormat="1" ht="60.75" x14ac:dyDescent="0.3">
      <c r="A21" s="149" t="s">
        <v>152</v>
      </c>
      <c r="B21" s="150"/>
      <c r="C21" s="150"/>
      <c r="F21" s="147"/>
      <c r="G21" s="147"/>
      <c r="H21" s="147"/>
      <c r="J21" s="151" t="s">
        <v>153</v>
      </c>
      <c r="K21" s="152" t="s">
        <v>154</v>
      </c>
      <c r="L21" s="152"/>
      <c r="M21" s="151"/>
    </row>
    <row r="22" spans="1:21" s="129" customFormat="1" ht="86.25" x14ac:dyDescent="0.25">
      <c r="A22" s="153" t="s">
        <v>155</v>
      </c>
      <c r="B22" s="133" t="s">
        <v>156</v>
      </c>
      <c r="C22" s="133" t="s">
        <v>157</v>
      </c>
      <c r="D22" s="153" t="s">
        <v>158</v>
      </c>
      <c r="E22" s="133" t="s">
        <v>159</v>
      </c>
      <c r="F22" s="153" t="s">
        <v>160</v>
      </c>
      <c r="G22" s="154"/>
      <c r="H22" s="154"/>
      <c r="J22" s="151"/>
      <c r="K22" s="151" t="s">
        <v>161</v>
      </c>
      <c r="L22" s="151" t="s">
        <v>162</v>
      </c>
      <c r="M22" s="151" t="s">
        <v>163</v>
      </c>
    </row>
    <row r="23" spans="1:21" s="135" customFormat="1" x14ac:dyDescent="0.25">
      <c r="A23" s="136" t="s">
        <v>136</v>
      </c>
      <c r="B23" s="138" t="s">
        <v>137</v>
      </c>
      <c r="C23" s="138" t="s">
        <v>137</v>
      </c>
      <c r="D23" s="138" t="s">
        <v>137</v>
      </c>
      <c r="E23" s="139" t="s">
        <v>137</v>
      </c>
      <c r="F23" s="139" t="s">
        <v>137</v>
      </c>
      <c r="G23" s="147"/>
      <c r="H23" s="147"/>
      <c r="J23" s="155" t="s">
        <v>136</v>
      </c>
      <c r="K23" s="32" t="s">
        <v>137</v>
      </c>
      <c r="L23" s="32" t="s">
        <v>137</v>
      </c>
      <c r="M23" s="32" t="s">
        <v>137</v>
      </c>
    </row>
    <row r="24" spans="1:21" s="135" customFormat="1" x14ac:dyDescent="0.25">
      <c r="A24" s="3" t="s">
        <v>138</v>
      </c>
      <c r="B24" s="31">
        <v>0.12551935947649556</v>
      </c>
      <c r="C24" s="31">
        <v>0.20161370512599083</v>
      </c>
      <c r="D24" s="156">
        <f>B5-C24+B24</f>
        <v>5.405452170949494</v>
      </c>
      <c r="E24" s="139">
        <v>1.5612412689689046</v>
      </c>
      <c r="F24" s="157">
        <f>E24-C24+B24</f>
        <v>1.4851469233194095</v>
      </c>
      <c r="G24" s="147"/>
      <c r="H24" s="147"/>
      <c r="J24" s="158" t="s">
        <v>138</v>
      </c>
      <c r="K24" s="159">
        <v>5.4815465165989892</v>
      </c>
      <c r="L24" s="159">
        <v>1.5612412689689046</v>
      </c>
      <c r="M24" s="159">
        <v>6.9867136520999997</v>
      </c>
    </row>
    <row r="25" spans="1:21" s="135" customFormat="1" x14ac:dyDescent="0.25">
      <c r="A25" s="3" t="s">
        <v>139</v>
      </c>
      <c r="B25" s="31">
        <v>2.4575711189707807E-3</v>
      </c>
      <c r="C25" s="31">
        <v>4.7134983885342699E-3</v>
      </c>
      <c r="D25" s="156">
        <f t="shared" ref="D25:D37" si="26">B6-C25+B25</f>
        <v>9.1856836218644863E-2</v>
      </c>
      <c r="E25" s="139">
        <v>2.8101346455363885E-2</v>
      </c>
      <c r="F25" s="157">
        <f t="shared" ref="F25:F37" si="27">E25-C25+B25</f>
        <v>2.5845419185800394E-2</v>
      </c>
      <c r="G25" s="147"/>
      <c r="H25" s="147"/>
      <c r="J25" s="158" t="s">
        <v>139</v>
      </c>
      <c r="K25" s="159">
        <v>9.4112763488208351E-2</v>
      </c>
      <c r="L25" s="159">
        <v>2.8101346455363885E-2</v>
      </c>
      <c r="M25" s="159">
        <v>0.12537717488</v>
      </c>
    </row>
    <row r="26" spans="1:21" s="135" customFormat="1" x14ac:dyDescent="0.25">
      <c r="A26" s="3" t="s">
        <v>70</v>
      </c>
      <c r="B26" s="31">
        <v>1.2214166183150342E-2</v>
      </c>
      <c r="C26" s="31">
        <v>1.4398488896778572E-2</v>
      </c>
      <c r="D26" s="156">
        <f t="shared" si="26"/>
        <v>0.31683163822086019</v>
      </c>
      <c r="E26" s="139">
        <v>8.3611195065171146E-2</v>
      </c>
      <c r="F26" s="157">
        <f t="shared" si="27"/>
        <v>8.1426872351542917E-2</v>
      </c>
      <c r="G26" s="147"/>
      <c r="H26" s="147"/>
      <c r="J26" s="158" t="s">
        <v>70</v>
      </c>
      <c r="K26" s="159">
        <v>0.31901596093448842</v>
      </c>
      <c r="L26" s="159">
        <v>8.3611195065171146E-2</v>
      </c>
      <c r="M26" s="159">
        <v>0.34484938691963773</v>
      </c>
    </row>
    <row r="27" spans="1:21" s="135" customFormat="1" x14ac:dyDescent="0.25">
      <c r="A27" s="3" t="s">
        <v>140</v>
      </c>
      <c r="B27" s="31">
        <v>2.9159781809861445E-3</v>
      </c>
      <c r="C27" s="31">
        <v>1.1310891005071525E-4</v>
      </c>
      <c r="D27" s="156">
        <f t="shared" si="26"/>
        <v>7.0092418551267133E-2</v>
      </c>
      <c r="E27" s="139">
        <v>5.1854271453981339E-2</v>
      </c>
      <c r="F27" s="157">
        <f t="shared" si="27"/>
        <v>5.4657140724916765E-2</v>
      </c>
      <c r="G27" s="147"/>
      <c r="H27" s="147"/>
      <c r="J27" s="158" t="s">
        <v>140</v>
      </c>
      <c r="K27" s="159">
        <v>6.7289549280331706E-2</v>
      </c>
      <c r="L27" s="159">
        <v>5.1854271453981339E-2</v>
      </c>
      <c r="M27" s="159">
        <v>6.4915872905012301E-2</v>
      </c>
    </row>
    <row r="28" spans="1:21" s="135" customFormat="1" x14ac:dyDescent="0.25">
      <c r="A28" s="3" t="s">
        <v>141</v>
      </c>
      <c r="B28" s="31">
        <v>7.8712709636000139E-10</v>
      </c>
      <c r="C28" s="31">
        <v>2.5516646560375978E-10</v>
      </c>
      <c r="D28" s="156">
        <f t="shared" si="26"/>
        <v>1.790673947319249E-8</v>
      </c>
      <c r="E28" s="139">
        <v>6.6519396003631484E-9</v>
      </c>
      <c r="F28" s="157">
        <f t="shared" si="27"/>
        <v>7.1839002311193904E-9</v>
      </c>
      <c r="G28" s="147"/>
      <c r="H28" s="147"/>
      <c r="J28" s="158" t="s">
        <v>141</v>
      </c>
      <c r="K28" s="159">
        <v>1.7374778842436249E-8</v>
      </c>
      <c r="L28" s="159">
        <v>6.6519396003631484E-9</v>
      </c>
      <c r="M28" s="159">
        <v>2.0250279414876002E-8</v>
      </c>
    </row>
    <row r="29" spans="1:21" s="135" customFormat="1" x14ac:dyDescent="0.25">
      <c r="A29" s="3" t="s">
        <v>142</v>
      </c>
      <c r="B29" s="31">
        <v>3.622430102238719E-5</v>
      </c>
      <c r="C29" s="31">
        <v>1.9036434942826013E-5</v>
      </c>
      <c r="D29" s="156">
        <f t="shared" si="26"/>
        <v>1.8839467861809789E-3</v>
      </c>
      <c r="E29" s="139">
        <v>2.637799418139445E-4</v>
      </c>
      <c r="F29" s="157">
        <f t="shared" si="27"/>
        <v>2.809678078935057E-4</v>
      </c>
      <c r="G29" s="147"/>
      <c r="H29" s="147"/>
      <c r="J29" s="158" t="s">
        <v>142</v>
      </c>
      <c r="K29" s="159">
        <v>1.8667589201014176E-3</v>
      </c>
      <c r="L29" s="159">
        <v>2.637799418139445E-4</v>
      </c>
      <c r="M29" s="159">
        <v>1.9809782865185407E-3</v>
      </c>
    </row>
    <row r="30" spans="1:21" s="135" customFormat="1" x14ac:dyDescent="0.25">
      <c r="A30" s="3" t="s">
        <v>143</v>
      </c>
      <c r="B30" s="31">
        <v>8.0600722794758114E-4</v>
      </c>
      <c r="C30" s="31">
        <v>6.2075220560221377E-4</v>
      </c>
      <c r="D30" s="156">
        <f t="shared" si="26"/>
        <v>1.5985135682088508E-2</v>
      </c>
      <c r="E30" s="139">
        <v>4.4509014296755774E-3</v>
      </c>
      <c r="F30" s="157">
        <f t="shared" si="27"/>
        <v>4.6361564520209448E-3</v>
      </c>
      <c r="G30" s="147"/>
      <c r="H30" s="147"/>
      <c r="J30" s="158" t="s">
        <v>143</v>
      </c>
      <c r="K30" s="159">
        <v>1.5799880659743141E-2</v>
      </c>
      <c r="L30" s="159">
        <v>4.4509014296755774E-3</v>
      </c>
      <c r="M30" s="159">
        <v>2.1724395273620963E-2</v>
      </c>
    </row>
    <row r="31" spans="1:21" s="135" customFormat="1" x14ac:dyDescent="0.25">
      <c r="A31" s="144" t="s">
        <v>144</v>
      </c>
      <c r="B31" s="31">
        <v>0</v>
      </c>
      <c r="C31" s="32">
        <v>0</v>
      </c>
      <c r="D31" s="156">
        <f t="shared" si="26"/>
        <v>1</v>
      </c>
      <c r="E31" s="139">
        <v>1</v>
      </c>
      <c r="F31" s="157">
        <f t="shared" si="27"/>
        <v>1</v>
      </c>
      <c r="G31" s="147"/>
      <c r="H31" s="147"/>
      <c r="J31" s="160" t="s">
        <v>144</v>
      </c>
      <c r="K31" s="159">
        <v>1</v>
      </c>
      <c r="L31" s="159">
        <v>1</v>
      </c>
      <c r="M31" s="159">
        <v>0</v>
      </c>
    </row>
    <row r="32" spans="1:21" s="135" customFormat="1" x14ac:dyDescent="0.25">
      <c r="A32" s="3" t="s">
        <v>145</v>
      </c>
      <c r="B32" s="31">
        <v>1.5842245549374341E-4</v>
      </c>
      <c r="C32" s="31">
        <v>1.3644135021298096E-5</v>
      </c>
      <c r="D32" s="156">
        <f t="shared" si="26"/>
        <v>1.4375425234902078E-3</v>
      </c>
      <c r="E32" s="31">
        <v>5.9417860527192503E-4</v>
      </c>
      <c r="F32" s="157">
        <f t="shared" si="27"/>
        <v>7.389569257443703E-4</v>
      </c>
      <c r="G32" s="147"/>
      <c r="H32" s="147"/>
      <c r="J32" s="158" t="s">
        <v>145</v>
      </c>
      <c r="K32" s="159">
        <v>1.2927642030177624E-3</v>
      </c>
      <c r="L32" s="159">
        <v>5.9417860527192503E-4</v>
      </c>
      <c r="M32" s="159">
        <v>1.0015454804000001</v>
      </c>
    </row>
    <row r="33" spans="1:13" s="135" customFormat="1" x14ac:dyDescent="0.25">
      <c r="A33" s="3" t="s">
        <v>146</v>
      </c>
      <c r="B33" s="31">
        <v>1.3577782925739741E-5</v>
      </c>
      <c r="C33" s="31">
        <v>2.5468032195828879E-5</v>
      </c>
      <c r="D33" s="156">
        <f t="shared" si="26"/>
        <v>4.9028758698700095E-4</v>
      </c>
      <c r="E33" s="31">
        <v>3.1340653882242186E-4</v>
      </c>
      <c r="F33" s="157">
        <f t="shared" si="27"/>
        <v>3.0151628955233273E-4</v>
      </c>
      <c r="G33" s="147"/>
      <c r="H33" s="147"/>
      <c r="J33" s="158" t="s">
        <v>146</v>
      </c>
      <c r="K33" s="159">
        <v>5.0217783625709008E-4</v>
      </c>
      <c r="L33" s="159">
        <v>3.1340653882242186E-4</v>
      </c>
      <c r="M33" s="159">
        <v>1.1132644280371137E-3</v>
      </c>
    </row>
    <row r="34" spans="1:13" x14ac:dyDescent="0.25">
      <c r="A34" s="3" t="s">
        <v>147</v>
      </c>
      <c r="B34" s="31">
        <v>2.3582113469697474E-5</v>
      </c>
      <c r="C34" s="31">
        <v>7.4869843498867346E-6</v>
      </c>
      <c r="D34" s="156">
        <f t="shared" si="26"/>
        <v>1.3173375176448018E-3</v>
      </c>
      <c r="E34" s="31">
        <v>2.8705741479880171E-4</v>
      </c>
      <c r="F34" s="157">
        <f t="shared" si="27"/>
        <v>3.0315254391861246E-4</v>
      </c>
      <c r="J34" s="158" t="s">
        <v>147</v>
      </c>
      <c r="K34" s="159">
        <v>1.301242388524991E-3</v>
      </c>
      <c r="L34" s="159">
        <v>2.8705741479880171E-4</v>
      </c>
      <c r="M34" s="159">
        <v>1.2409423695788936E-3</v>
      </c>
    </row>
    <row r="35" spans="1:13" x14ac:dyDescent="0.25">
      <c r="A35" s="3" t="s">
        <v>148</v>
      </c>
      <c r="B35" s="31">
        <v>6.6575426268299488E-6</v>
      </c>
      <c r="C35" s="31">
        <v>5.4747668405784829E-7</v>
      </c>
      <c r="D35" s="156">
        <f t="shared" si="26"/>
        <v>1.7029114194320549E-4</v>
      </c>
      <c r="E35" s="31">
        <v>6.1744720532099491E-5</v>
      </c>
      <c r="F35" s="157">
        <f t="shared" si="27"/>
        <v>6.7854786474871588E-5</v>
      </c>
      <c r="J35" s="158" t="s">
        <v>148</v>
      </c>
      <c r="K35" s="159">
        <v>1.6418107600043341E-4</v>
      </c>
      <c r="L35" s="159">
        <v>6.1744720532099491E-5</v>
      </c>
      <c r="M35" s="159">
        <v>1.8599278323731098E-4</v>
      </c>
    </row>
    <row r="36" spans="1:13" x14ac:dyDescent="0.25">
      <c r="A36" s="3" t="s">
        <v>149</v>
      </c>
      <c r="B36" s="31">
        <v>8.2721057797013517E-13</v>
      </c>
      <c r="C36" s="31">
        <v>7.5844899803383298E-13</v>
      </c>
      <c r="D36" s="156">
        <f t="shared" si="26"/>
        <v>1.3792619122717976E-11</v>
      </c>
      <c r="E36" s="31">
        <v>6.5767049484454361E-12</v>
      </c>
      <c r="F36" s="157">
        <f t="shared" si="27"/>
        <v>6.6454665283817385E-12</v>
      </c>
      <c r="J36" s="158" t="s">
        <v>149</v>
      </c>
      <c r="K36" s="159">
        <v>1.3723857542781672E-11</v>
      </c>
      <c r="L36" s="159">
        <v>6.5767049484454361E-12</v>
      </c>
      <c r="M36" s="159">
        <v>1.5772082438055091E-11</v>
      </c>
    </row>
    <row r="37" spans="1:13" x14ac:dyDescent="0.25">
      <c r="A37" s="3" t="s">
        <v>150</v>
      </c>
      <c r="B37" s="31">
        <v>5.9284528960007995E-13</v>
      </c>
      <c r="C37" s="31">
        <v>3.0707867923973047E-13</v>
      </c>
      <c r="D37" s="156">
        <f t="shared" si="26"/>
        <v>8.7779628905592512E-11</v>
      </c>
      <c r="E37" s="31">
        <v>2.440560913786779E-11</v>
      </c>
      <c r="F37" s="157">
        <f t="shared" si="27"/>
        <v>2.4691375748228139E-11</v>
      </c>
      <c r="J37" s="158" t="s">
        <v>150</v>
      </c>
      <c r="K37" s="159">
        <v>8.7493862295232153E-11</v>
      </c>
      <c r="L37" s="159">
        <v>2.440560913786779E-11</v>
      </c>
      <c r="M37" s="159">
        <v>6.47151097958007E-11</v>
      </c>
    </row>
    <row r="50" spans="1:3" ht="15" customHeight="1" x14ac:dyDescent="0.25">
      <c r="A50" s="2"/>
      <c r="B50" s="2"/>
      <c r="C50" s="2"/>
    </row>
    <row r="51" spans="1:3" ht="39" x14ac:dyDescent="0.25">
      <c r="A51" s="161" t="s">
        <v>164</v>
      </c>
      <c r="B51" s="161" t="s">
        <v>165</v>
      </c>
      <c r="C51" s="161" t="s">
        <v>166</v>
      </c>
    </row>
    <row r="52" spans="1:3" x14ac:dyDescent="0.25">
      <c r="A52" s="2" t="s">
        <v>138</v>
      </c>
      <c r="B52" s="31">
        <v>0.20161370512599083</v>
      </c>
      <c r="C52" s="31">
        <v>0.12551935947649556</v>
      </c>
    </row>
    <row r="53" spans="1:3" x14ac:dyDescent="0.25">
      <c r="A53" s="2" t="s">
        <v>167</v>
      </c>
      <c r="B53" s="31">
        <v>4.7134983885342699E-3</v>
      </c>
      <c r="C53" s="31">
        <v>2.4575711189707807E-3</v>
      </c>
    </row>
    <row r="54" spans="1:3" x14ac:dyDescent="0.25">
      <c r="A54" s="2" t="s">
        <v>70</v>
      </c>
      <c r="B54" s="31">
        <v>1.4398488896778572E-2</v>
      </c>
      <c r="C54" s="31">
        <v>1.2214166183150342E-2</v>
      </c>
    </row>
    <row r="55" spans="1:3" x14ac:dyDescent="0.25">
      <c r="A55" s="2" t="s">
        <v>168</v>
      </c>
      <c r="B55" s="31">
        <v>1.1310891005071525E-4</v>
      </c>
      <c r="C55" s="31">
        <v>2.9159781809861445E-3</v>
      </c>
    </row>
    <row r="56" spans="1:3" x14ac:dyDescent="0.25">
      <c r="A56" s="2" t="s">
        <v>169</v>
      </c>
      <c r="B56" s="31">
        <v>2.5516646560375978E-10</v>
      </c>
      <c r="C56" s="31">
        <v>7.8712709636000139E-10</v>
      </c>
    </row>
    <row r="57" spans="1:3" x14ac:dyDescent="0.25">
      <c r="A57" s="2" t="s">
        <v>142</v>
      </c>
      <c r="B57" s="31">
        <v>1.9036434942826013E-5</v>
      </c>
      <c r="C57" s="31">
        <v>3.622430102238719E-5</v>
      </c>
    </row>
    <row r="58" spans="1:3" x14ac:dyDescent="0.25">
      <c r="A58" s="2" t="s">
        <v>143</v>
      </c>
      <c r="B58" s="31">
        <v>6.2075220560221377E-4</v>
      </c>
      <c r="C58" s="31">
        <v>8.0600722794758114E-4</v>
      </c>
    </row>
    <row r="59" spans="1:3" x14ac:dyDescent="0.25">
      <c r="A59" t="s">
        <v>170</v>
      </c>
      <c r="B59" s="162">
        <v>0</v>
      </c>
      <c r="C59">
        <v>0</v>
      </c>
    </row>
    <row r="60" spans="1:3" x14ac:dyDescent="0.25">
      <c r="A60" s="2" t="s">
        <v>145</v>
      </c>
      <c r="B60" s="31">
        <v>1.3644135021298096E-5</v>
      </c>
      <c r="C60" s="31">
        <v>1.5842245549374341E-4</v>
      </c>
    </row>
    <row r="61" spans="1:3" x14ac:dyDescent="0.25">
      <c r="A61" s="2" t="s">
        <v>146</v>
      </c>
      <c r="B61" s="31">
        <v>2.5468032195828879E-5</v>
      </c>
      <c r="C61" s="31">
        <v>1.3577782925739741E-5</v>
      </c>
    </row>
    <row r="62" spans="1:3" x14ac:dyDescent="0.25">
      <c r="A62" s="2" t="s">
        <v>147</v>
      </c>
      <c r="B62" s="31">
        <v>7.4869843498867346E-6</v>
      </c>
      <c r="C62" s="31">
        <v>2.3582113469697474E-5</v>
      </c>
    </row>
    <row r="63" spans="1:3" x14ac:dyDescent="0.25">
      <c r="A63" s="2" t="s">
        <v>171</v>
      </c>
      <c r="B63" s="31">
        <v>5.4747668405784829E-7</v>
      </c>
      <c r="C63" s="31">
        <v>6.6575426268299488E-6</v>
      </c>
    </row>
    <row r="64" spans="1:3" x14ac:dyDescent="0.25">
      <c r="A64" s="2" t="s">
        <v>149</v>
      </c>
      <c r="B64" s="31">
        <v>7.5844899803383298E-13</v>
      </c>
      <c r="C64" s="31">
        <v>8.2721057797013517E-13</v>
      </c>
    </row>
    <row r="65" spans="1:3" x14ac:dyDescent="0.25">
      <c r="A65" s="2" t="s">
        <v>172</v>
      </c>
      <c r="B65" s="31">
        <v>3.0707867923973047E-13</v>
      </c>
      <c r="C65" s="31">
        <v>5.9284528960007995E-13</v>
      </c>
    </row>
    <row r="68" spans="1:3" ht="30" x14ac:dyDescent="0.25">
      <c r="A68" s="163" t="s">
        <v>173</v>
      </c>
    </row>
    <row r="69" spans="1:3" x14ac:dyDescent="0.25">
      <c r="A69" t="s">
        <v>174</v>
      </c>
      <c r="B69" t="s">
        <v>175</v>
      </c>
      <c r="C69">
        <v>5.4054521709494949</v>
      </c>
    </row>
    <row r="70" spans="1:3" x14ac:dyDescent="0.25">
      <c r="A70" t="s">
        <v>176</v>
      </c>
      <c r="B70" t="s">
        <v>177</v>
      </c>
      <c r="C70">
        <v>9.1856836218644863E-2</v>
      </c>
    </row>
    <row r="71" spans="1:3" x14ac:dyDescent="0.25">
      <c r="A71" t="s">
        <v>178</v>
      </c>
      <c r="B71" t="s">
        <v>179</v>
      </c>
      <c r="C71">
        <v>0.31683163822086019</v>
      </c>
    </row>
    <row r="72" spans="1:3" x14ac:dyDescent="0.25">
      <c r="A72" t="s">
        <v>180</v>
      </c>
      <c r="B72" t="s">
        <v>181</v>
      </c>
      <c r="C72">
        <v>7.0092418551267133E-2</v>
      </c>
    </row>
    <row r="73" spans="1:3" x14ac:dyDescent="0.25">
      <c r="A73" t="s">
        <v>182</v>
      </c>
      <c r="B73" t="s">
        <v>183</v>
      </c>
      <c r="C73">
        <v>1.7906739473192487E-8</v>
      </c>
    </row>
    <row r="74" spans="1:3" x14ac:dyDescent="0.25">
      <c r="A74" t="s">
        <v>184</v>
      </c>
      <c r="B74" t="s">
        <v>185</v>
      </c>
      <c r="C74">
        <v>1.8839467861809789E-3</v>
      </c>
    </row>
    <row r="75" spans="1:3" x14ac:dyDescent="0.25">
      <c r="A75" t="s">
        <v>186</v>
      </c>
      <c r="B75" t="s">
        <v>187</v>
      </c>
      <c r="C75">
        <v>1.5985135682088501E-2</v>
      </c>
    </row>
    <row r="76" spans="1:3" x14ac:dyDescent="0.25">
      <c r="A76" t="s">
        <v>170</v>
      </c>
      <c r="B76" t="s">
        <v>188</v>
      </c>
      <c r="C76">
        <v>1</v>
      </c>
    </row>
    <row r="77" spans="1:3" x14ac:dyDescent="0.25">
      <c r="A77" t="s">
        <v>189</v>
      </c>
      <c r="B77" t="s">
        <v>188</v>
      </c>
      <c r="C77">
        <v>1.4375425234902075E-3</v>
      </c>
    </row>
    <row r="78" spans="1:3" x14ac:dyDescent="0.25">
      <c r="A78" t="s">
        <v>190</v>
      </c>
      <c r="B78" t="s">
        <v>191</v>
      </c>
      <c r="C78">
        <v>4.9028758698700095E-4</v>
      </c>
    </row>
    <row r="79" spans="1:3" x14ac:dyDescent="0.25">
      <c r="A79" t="s">
        <v>192</v>
      </c>
      <c r="B79" t="s">
        <v>193</v>
      </c>
      <c r="C79">
        <v>1.317337517644802E-3</v>
      </c>
    </row>
    <row r="80" spans="1:3" x14ac:dyDescent="0.25">
      <c r="A80" t="s">
        <v>194</v>
      </c>
      <c r="B80" t="s">
        <v>195</v>
      </c>
      <c r="C80">
        <v>1.7029114194320555E-4</v>
      </c>
    </row>
    <row r="81" spans="1:3" x14ac:dyDescent="0.25">
      <c r="A81" t="s">
        <v>196</v>
      </c>
      <c r="B81" t="s">
        <v>191</v>
      </c>
      <c r="C81">
        <v>1.3792619122717971E-11</v>
      </c>
    </row>
    <row r="82" spans="1:3" x14ac:dyDescent="0.25">
      <c r="A82" t="s">
        <v>197</v>
      </c>
      <c r="B82" t="s">
        <v>191</v>
      </c>
      <c r="C82">
        <v>8.7779628905592499E-11</v>
      </c>
    </row>
    <row r="84" spans="1:3" ht="30" x14ac:dyDescent="0.25">
      <c r="A84" s="163" t="s">
        <v>198</v>
      </c>
    </row>
    <row r="85" spans="1:3" x14ac:dyDescent="0.25">
      <c r="A85" t="s">
        <v>174</v>
      </c>
      <c r="B85" t="s">
        <v>175</v>
      </c>
      <c r="C85">
        <v>1.485146923319409</v>
      </c>
    </row>
    <row r="86" spans="1:3" x14ac:dyDescent="0.25">
      <c r="A86" t="s">
        <v>176</v>
      </c>
      <c r="B86" t="s">
        <v>177</v>
      </c>
      <c r="C86">
        <v>2.5845419185800401E-2</v>
      </c>
    </row>
    <row r="87" spans="1:3" x14ac:dyDescent="0.25">
      <c r="A87" t="s">
        <v>178</v>
      </c>
      <c r="B87" t="s">
        <v>179</v>
      </c>
      <c r="C87">
        <v>8.1426872351542945E-2</v>
      </c>
    </row>
    <row r="88" spans="1:3" x14ac:dyDescent="0.25">
      <c r="A88" t="s">
        <v>180</v>
      </c>
      <c r="B88" t="s">
        <v>181</v>
      </c>
      <c r="C88">
        <v>5.4657140724916772E-2</v>
      </c>
    </row>
    <row r="89" spans="1:3" x14ac:dyDescent="0.25">
      <c r="A89" t="s">
        <v>182</v>
      </c>
      <c r="B89" t="s">
        <v>183</v>
      </c>
      <c r="C89">
        <v>7.1839002311193896E-9</v>
      </c>
    </row>
    <row r="90" spans="1:3" x14ac:dyDescent="0.25">
      <c r="A90" t="s">
        <v>184</v>
      </c>
      <c r="B90" t="s">
        <v>185</v>
      </c>
      <c r="C90">
        <v>2.809678078935057E-4</v>
      </c>
    </row>
    <row r="91" spans="1:3" x14ac:dyDescent="0.25">
      <c r="A91" t="s">
        <v>186</v>
      </c>
      <c r="B91" t="s">
        <v>187</v>
      </c>
      <c r="C91">
        <v>4.636156452020943E-3</v>
      </c>
    </row>
    <row r="92" spans="1:3" x14ac:dyDescent="0.25">
      <c r="A92" t="s">
        <v>170</v>
      </c>
      <c r="B92" t="s">
        <v>188</v>
      </c>
      <c r="C92">
        <v>1</v>
      </c>
    </row>
    <row r="93" spans="1:3" x14ac:dyDescent="0.25">
      <c r="A93" t="s">
        <v>189</v>
      </c>
      <c r="B93" t="s">
        <v>188</v>
      </c>
      <c r="C93">
        <v>7.3895692574437052E-4</v>
      </c>
    </row>
    <row r="94" spans="1:3" x14ac:dyDescent="0.25">
      <c r="A94" t="s">
        <v>190</v>
      </c>
      <c r="B94" t="s">
        <v>191</v>
      </c>
      <c r="C94">
        <v>3.0151628955233284E-4</v>
      </c>
    </row>
    <row r="95" spans="1:3" x14ac:dyDescent="0.25">
      <c r="A95" t="s">
        <v>192</v>
      </c>
      <c r="B95" t="s">
        <v>193</v>
      </c>
      <c r="C95">
        <v>3.0315254391861257E-4</v>
      </c>
    </row>
    <row r="96" spans="1:3" x14ac:dyDescent="0.25">
      <c r="A96" t="s">
        <v>194</v>
      </c>
      <c r="B96" t="s">
        <v>195</v>
      </c>
      <c r="C96">
        <v>6.7854786474871588E-5</v>
      </c>
    </row>
    <row r="97" spans="1:3" x14ac:dyDescent="0.25">
      <c r="A97" t="s">
        <v>196</v>
      </c>
      <c r="B97" t="s">
        <v>191</v>
      </c>
      <c r="C97">
        <v>6.6454665283817401E-12</v>
      </c>
    </row>
    <row r="98" spans="1:3" x14ac:dyDescent="0.25">
      <c r="A98" t="s">
        <v>197</v>
      </c>
      <c r="B98" t="s">
        <v>191</v>
      </c>
      <c r="C98">
        <v>2.4691375748228142E-11</v>
      </c>
    </row>
  </sheetData>
  <mergeCells count="1">
    <mergeCell ref="C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 DEA data DMOs Table S1 &amp; Fig4a</vt:lpstr>
      <vt:lpstr>DEA, Tables S8 &amp; 9; Fig.4b</vt:lpstr>
      <vt:lpstr>Rank the DMO sustainability</vt:lpstr>
      <vt:lpstr>ARWH and major crops LCA m-3 </vt:lpstr>
      <vt:lpstr>' DEA data DMOs Table S1 &amp; Fig4a'!_Toc511725130</vt:lpstr>
      <vt:lpstr>'DEA, Tables S8 &amp; 9; Fig.4b'!_Toc511725138</vt:lpstr>
      <vt:lpstr>'DEA, Tables S8 &amp; 9; Fig.4b'!_Toc511725139</vt:lpstr>
      <vt:lpstr>' DEA data DMOs Table S1 &amp; Fig4a'!_Toc524689088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Ghimire, Santosh</dc:creator>
  <cp:lastModifiedBy>Ghimire, Santosh</cp:lastModifiedBy>
  <dcterms:created xsi:type="dcterms:W3CDTF">2017-09-19T17:34:07Z</dcterms:created>
  <dcterms:modified xsi:type="dcterms:W3CDTF">2018-12-11T23:07:51Z</dcterms:modified>
</cp:coreProperties>
</file>