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y\Desktop\Old Stuff\EPA Flint Stuff\"/>
    </mc:Choice>
  </mc:AlternateContent>
  <xr:revisionPtr revIDLastSave="0" documentId="13_ncr:1_{EFF96EC4-E563-45DA-BA29-FD77ED2250A4}" xr6:coauthVersionLast="40" xr6:coauthVersionMax="40" xr10:uidLastSave="{00000000-0000-0000-0000-000000000000}"/>
  <bookViews>
    <workbookView xWindow="-120" yWindow="-120" windowWidth="20730" windowHeight="11160" xr2:uid="{63F1A63C-3E42-4DAA-9CAD-ACAB93F749BD}"/>
  </bookViews>
  <sheets>
    <sheet name="Maximums" sheetId="1" r:id="rId1"/>
    <sheet name="WASLC" sheetId="2" r:id="rId2"/>
    <sheet name="SigmaPlot_Over20ppb" sheetId="4" r:id="rId3"/>
    <sheet name="SigmaPlot_90thPerc_Updated" sheetId="5" r:id="rId4"/>
    <sheet name="Exceptions_Removed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173" i="2" l="1"/>
  <c r="AY170" i="2"/>
  <c r="AY6" i="2"/>
  <c r="BA6" i="2"/>
  <c r="BA5" i="2"/>
  <c r="BA4" i="2"/>
  <c r="BA3" i="2"/>
  <c r="AT168" i="2" l="1"/>
  <c r="AS168" i="2"/>
  <c r="AT167" i="2"/>
  <c r="AS167" i="2"/>
  <c r="AT166" i="2"/>
  <c r="AS166" i="2"/>
  <c r="AT165" i="2"/>
  <c r="AS165" i="2"/>
  <c r="AT164" i="2"/>
  <c r="AS164" i="2"/>
  <c r="AU164" i="2" s="1"/>
  <c r="AT163" i="2"/>
  <c r="AS163" i="2"/>
  <c r="AT162" i="2"/>
  <c r="AS162" i="2"/>
  <c r="AT161" i="2"/>
  <c r="AS161" i="2"/>
  <c r="AT160" i="2"/>
  <c r="AS160" i="2"/>
  <c r="AT159" i="2"/>
  <c r="AS159" i="2"/>
  <c r="AT158" i="2"/>
  <c r="AS158" i="2"/>
  <c r="AT157" i="2"/>
  <c r="AS157" i="2"/>
  <c r="AT156" i="2"/>
  <c r="AS156" i="2"/>
  <c r="AT155" i="2"/>
  <c r="AS155" i="2"/>
  <c r="AT154" i="2"/>
  <c r="AS154" i="2"/>
  <c r="AT153" i="2"/>
  <c r="AS153" i="2"/>
  <c r="AT152" i="2"/>
  <c r="AS152" i="2"/>
  <c r="AT151" i="2"/>
  <c r="AS151" i="2"/>
  <c r="AT150" i="2"/>
  <c r="AS150" i="2"/>
  <c r="AT149" i="2"/>
  <c r="AS149" i="2"/>
  <c r="AT148" i="2"/>
  <c r="AS148" i="2"/>
  <c r="AT147" i="2"/>
  <c r="AS147" i="2"/>
  <c r="AU147" i="2" s="1"/>
  <c r="AT146" i="2"/>
  <c r="AS146" i="2"/>
  <c r="AT145" i="2"/>
  <c r="AS145" i="2"/>
  <c r="AT144" i="2"/>
  <c r="AS144" i="2"/>
  <c r="AU144" i="2" s="1"/>
  <c r="AT143" i="2"/>
  <c r="AS143" i="2"/>
  <c r="AU143" i="2" s="1"/>
  <c r="AT142" i="2"/>
  <c r="AS142" i="2"/>
  <c r="AT141" i="2"/>
  <c r="AS141" i="2"/>
  <c r="AU141" i="2" s="1"/>
  <c r="AT140" i="2"/>
  <c r="AS140" i="2"/>
  <c r="AT139" i="2"/>
  <c r="AS139" i="2"/>
  <c r="AU139" i="2" s="1"/>
  <c r="AT138" i="2"/>
  <c r="AS138" i="2"/>
  <c r="AT137" i="2"/>
  <c r="AS137" i="2"/>
  <c r="AU137" i="2" s="1"/>
  <c r="AT136" i="2"/>
  <c r="AS136" i="2"/>
  <c r="AT135" i="2"/>
  <c r="AS135" i="2"/>
  <c r="AT134" i="2"/>
  <c r="AS134" i="2"/>
  <c r="AT133" i="2"/>
  <c r="AS133" i="2"/>
  <c r="AT132" i="2"/>
  <c r="AS132" i="2"/>
  <c r="AU132" i="2" s="1"/>
  <c r="AT131" i="2"/>
  <c r="AS131" i="2"/>
  <c r="AU131" i="2" s="1"/>
  <c r="AT130" i="2"/>
  <c r="AS130" i="2"/>
  <c r="AT129" i="2"/>
  <c r="AS129" i="2"/>
  <c r="AT128" i="2"/>
  <c r="AS128" i="2"/>
  <c r="AT127" i="2"/>
  <c r="AS127" i="2"/>
  <c r="AT126" i="2"/>
  <c r="AS126" i="2"/>
  <c r="AT125" i="2"/>
  <c r="AS125" i="2"/>
  <c r="AT124" i="2"/>
  <c r="AS124" i="2"/>
  <c r="AT123" i="2"/>
  <c r="AS123" i="2"/>
  <c r="AT122" i="2"/>
  <c r="AS122" i="2"/>
  <c r="AT121" i="2"/>
  <c r="AS121" i="2"/>
  <c r="AT2" i="2"/>
  <c r="AS2" i="2"/>
  <c r="AT120" i="2"/>
  <c r="AS120" i="2"/>
  <c r="AT119" i="2"/>
  <c r="AS119" i="2"/>
  <c r="AT118" i="2"/>
  <c r="AS118" i="2"/>
  <c r="AT117" i="2"/>
  <c r="AS117" i="2"/>
  <c r="AT116" i="2"/>
  <c r="AS116" i="2"/>
  <c r="AT115" i="2"/>
  <c r="AS115" i="2"/>
  <c r="AT114" i="2"/>
  <c r="AS114" i="2"/>
  <c r="AT113" i="2"/>
  <c r="AS113" i="2"/>
  <c r="AT112" i="2"/>
  <c r="AS112" i="2"/>
  <c r="AT111" i="2"/>
  <c r="AS111" i="2"/>
  <c r="AT110" i="2"/>
  <c r="AS110" i="2"/>
  <c r="AT109" i="2"/>
  <c r="AS109" i="2"/>
  <c r="AT108" i="2"/>
  <c r="AS108" i="2"/>
  <c r="AT107" i="2"/>
  <c r="AS107" i="2"/>
  <c r="AT106" i="2"/>
  <c r="AS106" i="2"/>
  <c r="AT105" i="2"/>
  <c r="AS105" i="2"/>
  <c r="AT104" i="2"/>
  <c r="AS104" i="2"/>
  <c r="AT103" i="2"/>
  <c r="AS103" i="2"/>
  <c r="AT102" i="2"/>
  <c r="AS102" i="2"/>
  <c r="AT101" i="2"/>
  <c r="AS101" i="2"/>
  <c r="AT100" i="2"/>
  <c r="AS100" i="2"/>
  <c r="AT99" i="2"/>
  <c r="AS99" i="2"/>
  <c r="AT98" i="2"/>
  <c r="AS98" i="2"/>
  <c r="AT97" i="2"/>
  <c r="AS97" i="2"/>
  <c r="AT96" i="2"/>
  <c r="AS96" i="2"/>
  <c r="AT95" i="2"/>
  <c r="AS95" i="2"/>
  <c r="AT94" i="2"/>
  <c r="AS94" i="2"/>
  <c r="AT93" i="2"/>
  <c r="AS93" i="2"/>
  <c r="AT92" i="2"/>
  <c r="AS92" i="2"/>
  <c r="AT91" i="2"/>
  <c r="AS91" i="2"/>
  <c r="AT90" i="2"/>
  <c r="AS90" i="2"/>
  <c r="AT89" i="2"/>
  <c r="AS89" i="2"/>
  <c r="AT88" i="2"/>
  <c r="AS88" i="2"/>
  <c r="AT87" i="2"/>
  <c r="AS87" i="2"/>
  <c r="AT86" i="2"/>
  <c r="AS86" i="2"/>
  <c r="AT85" i="2"/>
  <c r="AS85" i="2"/>
  <c r="AT84" i="2"/>
  <c r="AS84" i="2"/>
  <c r="AT83" i="2"/>
  <c r="AS83" i="2"/>
  <c r="AU83" i="2" s="1"/>
  <c r="AT82" i="2"/>
  <c r="AS82" i="2"/>
  <c r="AT81" i="2"/>
  <c r="AS81" i="2"/>
  <c r="AT80" i="2"/>
  <c r="AS80" i="2"/>
  <c r="AU80" i="2" s="1"/>
  <c r="AT79" i="2"/>
  <c r="AS79" i="2"/>
  <c r="AT78" i="2"/>
  <c r="AS78" i="2"/>
  <c r="AT77" i="2"/>
  <c r="AS77" i="2"/>
  <c r="AT76" i="2"/>
  <c r="AS76" i="2"/>
  <c r="AT75" i="2"/>
  <c r="AS75" i="2"/>
  <c r="AT74" i="2"/>
  <c r="AS74" i="2"/>
  <c r="AT73" i="2"/>
  <c r="AS73" i="2"/>
  <c r="AT72" i="2"/>
  <c r="AS72" i="2"/>
  <c r="AT71" i="2"/>
  <c r="AS71" i="2"/>
  <c r="AT70" i="2"/>
  <c r="AS70" i="2"/>
  <c r="AT69" i="2"/>
  <c r="AS69" i="2"/>
  <c r="AT68" i="2"/>
  <c r="AS68" i="2"/>
  <c r="AT67" i="2"/>
  <c r="AS67" i="2"/>
  <c r="AT66" i="2"/>
  <c r="AS66" i="2"/>
  <c r="AT65" i="2"/>
  <c r="AS65" i="2"/>
  <c r="AT64" i="2"/>
  <c r="AS64" i="2"/>
  <c r="AT63" i="2"/>
  <c r="AS63" i="2"/>
  <c r="AT62" i="2"/>
  <c r="AS62" i="2"/>
  <c r="AT61" i="2"/>
  <c r="AS61" i="2"/>
  <c r="AT60" i="2"/>
  <c r="AS60" i="2"/>
  <c r="AT59" i="2"/>
  <c r="AS59" i="2"/>
  <c r="AT58" i="2"/>
  <c r="AS58" i="2"/>
  <c r="AT57" i="2"/>
  <c r="AS57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44" i="2"/>
  <c r="AS44" i="2"/>
  <c r="AT43" i="2"/>
  <c r="AS43" i="2"/>
  <c r="AT42" i="2"/>
  <c r="AS42" i="2"/>
  <c r="AT41" i="2"/>
  <c r="AS41" i="2"/>
  <c r="AU41" i="2" s="1"/>
  <c r="AT40" i="2"/>
  <c r="AS40" i="2"/>
  <c r="AT39" i="2"/>
  <c r="AS39" i="2"/>
  <c r="AT38" i="2"/>
  <c r="AS38" i="2"/>
  <c r="AT37" i="2"/>
  <c r="AS37" i="2"/>
  <c r="AT36" i="2"/>
  <c r="AS36" i="2"/>
  <c r="AT35" i="2"/>
  <c r="AS35" i="2"/>
  <c r="AT34" i="2"/>
  <c r="AS34" i="2"/>
  <c r="AT33" i="2"/>
  <c r="AS33" i="2"/>
  <c r="AT32" i="2"/>
  <c r="AS32" i="2"/>
  <c r="AT31" i="2"/>
  <c r="AS31" i="2"/>
  <c r="AT30" i="2"/>
  <c r="AS30" i="2"/>
  <c r="AT29" i="2"/>
  <c r="AS29" i="2"/>
  <c r="AT28" i="2"/>
  <c r="AS28" i="2"/>
  <c r="AT27" i="2"/>
  <c r="AS27" i="2"/>
  <c r="AT26" i="2"/>
  <c r="AS26" i="2"/>
  <c r="AT25" i="2"/>
  <c r="AS25" i="2"/>
  <c r="AU25" i="2" s="1"/>
  <c r="AT24" i="2"/>
  <c r="AS24" i="2"/>
  <c r="AT23" i="2"/>
  <c r="AS23" i="2"/>
  <c r="AT22" i="2"/>
  <c r="AS22" i="2"/>
  <c r="AT21" i="2"/>
  <c r="AS21" i="2"/>
  <c r="AT20" i="2"/>
  <c r="AS20" i="2"/>
  <c r="AT19" i="2"/>
  <c r="AS19" i="2"/>
  <c r="AU19" i="2" s="1"/>
  <c r="AT18" i="2"/>
  <c r="AS18" i="2"/>
  <c r="AT17" i="2"/>
  <c r="AS17" i="2"/>
  <c r="AU17" i="2" s="1"/>
  <c r="AT16" i="2"/>
  <c r="AS16" i="2"/>
  <c r="AT15" i="2"/>
  <c r="AS15" i="2"/>
  <c r="AU15" i="2" s="1"/>
  <c r="AT14" i="2"/>
  <c r="AS14" i="2"/>
  <c r="AT13" i="2"/>
  <c r="AS13" i="2"/>
  <c r="AT12" i="2"/>
  <c r="AS12" i="2"/>
  <c r="AT11" i="2"/>
  <c r="AS11" i="2"/>
  <c r="AT10" i="2"/>
  <c r="AS10" i="2"/>
  <c r="AT9" i="2"/>
  <c r="AS9" i="2"/>
  <c r="AU9" i="2" s="1"/>
  <c r="AT8" i="2"/>
  <c r="AS8" i="2"/>
  <c r="AT7" i="2"/>
  <c r="AS7" i="2"/>
  <c r="AU7" i="2" s="1"/>
  <c r="AT6" i="2"/>
  <c r="AS6" i="2"/>
  <c r="AT5" i="2"/>
  <c r="AS5" i="2"/>
  <c r="AU5" i="2" s="1"/>
  <c r="AT4" i="2"/>
  <c r="AS4" i="2"/>
  <c r="AT3" i="2"/>
  <c r="AS3" i="2"/>
  <c r="AU3" i="2" s="1"/>
  <c r="AU102" i="2" l="1"/>
  <c r="AU106" i="2"/>
  <c r="AU110" i="2"/>
  <c r="AU118" i="2"/>
  <c r="AU151" i="2"/>
  <c r="AU163" i="2"/>
  <c r="AU168" i="2"/>
  <c r="AU99" i="2"/>
  <c r="AU122" i="2"/>
  <c r="AU126" i="2"/>
  <c r="AU154" i="2"/>
  <c r="AU158" i="2"/>
  <c r="AU45" i="2"/>
  <c r="AU77" i="2"/>
  <c r="AU103" i="2"/>
  <c r="AU105" i="2"/>
  <c r="AU107" i="2"/>
  <c r="AU109" i="2"/>
  <c r="AU111" i="2"/>
  <c r="AU115" i="2"/>
  <c r="AU119" i="2"/>
  <c r="AU2" i="2"/>
  <c r="AU128" i="2"/>
  <c r="AU135" i="2"/>
  <c r="AU153" i="2"/>
  <c r="AU155" i="2"/>
  <c r="AU157" i="2"/>
  <c r="AU159" i="2"/>
  <c r="AU161" i="2"/>
  <c r="AU4" i="2"/>
  <c r="AU16" i="2"/>
  <c r="AU20" i="2"/>
  <c r="AU84" i="2"/>
  <c r="AU96" i="2"/>
  <c r="AU121" i="2"/>
  <c r="AU123" i="2"/>
  <c r="AU125" i="2"/>
  <c r="AU127" i="2"/>
  <c r="AU138" i="2"/>
  <c r="AU142" i="2"/>
  <c r="AU148" i="2"/>
  <c r="AU152" i="2"/>
  <c r="AU160" i="2"/>
  <c r="AU167" i="2"/>
  <c r="AU48" i="2"/>
  <c r="AU52" i="2"/>
  <c r="AU68" i="2"/>
  <c r="AU130" i="2"/>
  <c r="AU146" i="2"/>
  <c r="AU162" i="2"/>
  <c r="AU29" i="2"/>
  <c r="AU57" i="2"/>
  <c r="AU63" i="2"/>
  <c r="AU65" i="2"/>
  <c r="AU67" i="2"/>
  <c r="AU69" i="2"/>
  <c r="AU71" i="2"/>
  <c r="AU73" i="2"/>
  <c r="AU79" i="2"/>
  <c r="AU90" i="2"/>
  <c r="AU94" i="2"/>
  <c r="AU100" i="2"/>
  <c r="AU112" i="2"/>
  <c r="AU129" i="2"/>
  <c r="AU134" i="2"/>
  <c r="AU136" i="2"/>
  <c r="AU145" i="2"/>
  <c r="AU150" i="2"/>
  <c r="AU166" i="2"/>
  <c r="AU26" i="2"/>
  <c r="AU30" i="2"/>
  <c r="AU38" i="2"/>
  <c r="AU87" i="2"/>
  <c r="AU89" i="2"/>
  <c r="AU91" i="2"/>
  <c r="AU93" i="2"/>
  <c r="AU95" i="2"/>
  <c r="AU116" i="2"/>
  <c r="AU120" i="2"/>
  <c r="AU124" i="2"/>
  <c r="AU133" i="2"/>
  <c r="AU140" i="2"/>
  <c r="AU149" i="2"/>
  <c r="AU156" i="2"/>
  <c r="AU165" i="2"/>
  <c r="AU21" i="2"/>
  <c r="AU23" i="2"/>
  <c r="AU36" i="2"/>
  <c r="AU42" i="2"/>
  <c r="AU46" i="2"/>
  <c r="AU54" i="2"/>
  <c r="AU61" i="2"/>
  <c r="AU82" i="2"/>
  <c r="AU98" i="2"/>
  <c r="AU114" i="2"/>
  <c r="AU6" i="2"/>
  <c r="AU13" i="2"/>
  <c r="AU31" i="2"/>
  <c r="AU33" i="2"/>
  <c r="AU35" i="2"/>
  <c r="AU37" i="2"/>
  <c r="AU39" i="2"/>
  <c r="AU58" i="2"/>
  <c r="AU62" i="2"/>
  <c r="AU70" i="2"/>
  <c r="AU81" i="2"/>
  <c r="AU86" i="2"/>
  <c r="AU88" i="2"/>
  <c r="AU97" i="2"/>
  <c r="AU104" i="2"/>
  <c r="AU113" i="2"/>
  <c r="AU10" i="2"/>
  <c r="AU14" i="2"/>
  <c r="AU22" i="2"/>
  <c r="AU47" i="2"/>
  <c r="AU49" i="2"/>
  <c r="AU51" i="2"/>
  <c r="AU53" i="2"/>
  <c r="AU55" i="2"/>
  <c r="AU74" i="2"/>
  <c r="AU78" i="2"/>
  <c r="AU85" i="2"/>
  <c r="AU92" i="2"/>
  <c r="AU101" i="2"/>
  <c r="AU108" i="2"/>
  <c r="AU117" i="2"/>
  <c r="AU24" i="2"/>
  <c r="AU72" i="2"/>
  <c r="AU40" i="2"/>
  <c r="AU56" i="2"/>
  <c r="AU12" i="2"/>
  <c r="AU28" i="2"/>
  <c r="AU44" i="2"/>
  <c r="AU60" i="2"/>
  <c r="AU76" i="2"/>
  <c r="AU8" i="2"/>
  <c r="AU11" i="2"/>
  <c r="AU18" i="2"/>
  <c r="AU27" i="2"/>
  <c r="AU32" i="2"/>
  <c r="AU34" i="2"/>
  <c r="AU43" i="2"/>
  <c r="AU50" i="2"/>
  <c r="AU59" i="2"/>
  <c r="AU64" i="2"/>
  <c r="AU66" i="2"/>
  <c r="AU75" i="2"/>
  <c r="BC4" i="1"/>
  <c r="AW2" i="1"/>
  <c r="AX245" i="1"/>
  <c r="AW245" i="1"/>
  <c r="AV245" i="1"/>
  <c r="AU245" i="1"/>
  <c r="AT245" i="1"/>
  <c r="AR245" i="1"/>
  <c r="AX244" i="1"/>
  <c r="AY244" i="1" s="1"/>
  <c r="AW244" i="1"/>
  <c r="AV244" i="1"/>
  <c r="AU244" i="1"/>
  <c r="AT244" i="1"/>
  <c r="AR244" i="1"/>
  <c r="AX243" i="1"/>
  <c r="AW243" i="1"/>
  <c r="AV243" i="1"/>
  <c r="AU243" i="1"/>
  <c r="AT243" i="1"/>
  <c r="AR243" i="1"/>
  <c r="AX242" i="1"/>
  <c r="AW242" i="1"/>
  <c r="AV242" i="1"/>
  <c r="AU242" i="1"/>
  <c r="AT242" i="1"/>
  <c r="AR242" i="1"/>
  <c r="AX241" i="1"/>
  <c r="AW241" i="1"/>
  <c r="AY241" i="1" s="1"/>
  <c r="AV241" i="1"/>
  <c r="AU241" i="1"/>
  <c r="AT241" i="1"/>
  <c r="AR241" i="1"/>
  <c r="AY240" i="1"/>
  <c r="AX240" i="1"/>
  <c r="AW240" i="1"/>
  <c r="AV240" i="1"/>
  <c r="AU240" i="1"/>
  <c r="AT240" i="1"/>
  <c r="AR240" i="1"/>
  <c r="AX239" i="1"/>
  <c r="AW239" i="1"/>
  <c r="AV239" i="1"/>
  <c r="AU239" i="1"/>
  <c r="AT239" i="1"/>
  <c r="AR239" i="1"/>
  <c r="AX238" i="1"/>
  <c r="AW238" i="1"/>
  <c r="AV238" i="1"/>
  <c r="AU238" i="1"/>
  <c r="AT238" i="1"/>
  <c r="AR238" i="1"/>
  <c r="AX237" i="1"/>
  <c r="AW237" i="1"/>
  <c r="AY237" i="1" s="1"/>
  <c r="AV237" i="1"/>
  <c r="AU237" i="1"/>
  <c r="AT237" i="1"/>
  <c r="AR237" i="1"/>
  <c r="AX236" i="1"/>
  <c r="AW236" i="1"/>
  <c r="AY236" i="1" s="1"/>
  <c r="AV236" i="1"/>
  <c r="AU236" i="1"/>
  <c r="AT236" i="1"/>
  <c r="AR236" i="1"/>
  <c r="AX235" i="1"/>
  <c r="AY235" i="1" s="1"/>
  <c r="AW235" i="1"/>
  <c r="AV235" i="1"/>
  <c r="AU235" i="1"/>
  <c r="AT235" i="1"/>
  <c r="AR235" i="1"/>
  <c r="AX234" i="1"/>
  <c r="AW234" i="1"/>
  <c r="AY234" i="1" s="1"/>
  <c r="AV234" i="1"/>
  <c r="AU234" i="1"/>
  <c r="AT234" i="1"/>
  <c r="AR234" i="1"/>
  <c r="AX233" i="1"/>
  <c r="AW233" i="1"/>
  <c r="AV233" i="1"/>
  <c r="AU233" i="1"/>
  <c r="AT233" i="1"/>
  <c r="AR233" i="1"/>
  <c r="AX232" i="1"/>
  <c r="AW232" i="1"/>
  <c r="AY232" i="1" s="1"/>
  <c r="AV232" i="1"/>
  <c r="AU232" i="1"/>
  <c r="AT232" i="1"/>
  <c r="AR232" i="1"/>
  <c r="AX231" i="1"/>
  <c r="AY231" i="1" s="1"/>
  <c r="AW231" i="1"/>
  <c r="AV231" i="1"/>
  <c r="AU231" i="1"/>
  <c r="AT231" i="1"/>
  <c r="AR231" i="1"/>
  <c r="AX230" i="1"/>
  <c r="AW230" i="1"/>
  <c r="AY230" i="1" s="1"/>
  <c r="AV230" i="1"/>
  <c r="AU230" i="1"/>
  <c r="AT230" i="1"/>
  <c r="AR230" i="1"/>
  <c r="AX229" i="1"/>
  <c r="AW229" i="1"/>
  <c r="AV229" i="1"/>
  <c r="AU229" i="1"/>
  <c r="AT229" i="1"/>
  <c r="AR229" i="1"/>
  <c r="AX228" i="1"/>
  <c r="AY228" i="1" s="1"/>
  <c r="AW228" i="1"/>
  <c r="AV228" i="1"/>
  <c r="AU228" i="1"/>
  <c r="AT228" i="1"/>
  <c r="AR228" i="1"/>
  <c r="AX227" i="1"/>
  <c r="AW227" i="1"/>
  <c r="AV227" i="1"/>
  <c r="AU227" i="1"/>
  <c r="AT227" i="1"/>
  <c r="AR227" i="1"/>
  <c r="AX226" i="1"/>
  <c r="AW226" i="1"/>
  <c r="AV226" i="1"/>
  <c r="AU226" i="1"/>
  <c r="AT226" i="1"/>
  <c r="AR226" i="1"/>
  <c r="AX225" i="1"/>
  <c r="AW225" i="1"/>
  <c r="AY225" i="1" s="1"/>
  <c r="AV225" i="1"/>
  <c r="AU225" i="1"/>
  <c r="AT225" i="1"/>
  <c r="AR225" i="1"/>
  <c r="AY224" i="1"/>
  <c r="AX224" i="1"/>
  <c r="AW224" i="1"/>
  <c r="AV224" i="1"/>
  <c r="AU224" i="1"/>
  <c r="AT224" i="1"/>
  <c r="AR224" i="1"/>
  <c r="AX223" i="1"/>
  <c r="AW223" i="1"/>
  <c r="AV223" i="1"/>
  <c r="AU223" i="1"/>
  <c r="AT223" i="1"/>
  <c r="AR223" i="1"/>
  <c r="AX222" i="1"/>
  <c r="AW222" i="1"/>
  <c r="AV222" i="1"/>
  <c r="AU222" i="1"/>
  <c r="AT222" i="1"/>
  <c r="AR222" i="1"/>
  <c r="AX221" i="1"/>
  <c r="AW221" i="1"/>
  <c r="AY221" i="1" s="1"/>
  <c r="AV221" i="1"/>
  <c r="AU221" i="1"/>
  <c r="AT221" i="1"/>
  <c r="AR221" i="1"/>
  <c r="AX220" i="1"/>
  <c r="AW220" i="1"/>
  <c r="AY220" i="1" s="1"/>
  <c r="AV220" i="1"/>
  <c r="AU220" i="1"/>
  <c r="AT220" i="1"/>
  <c r="AR220" i="1"/>
  <c r="AX219" i="1"/>
  <c r="AY219" i="1" s="1"/>
  <c r="AW219" i="1"/>
  <c r="AV219" i="1"/>
  <c r="AU219" i="1"/>
  <c r="AT219" i="1"/>
  <c r="AR219" i="1"/>
  <c r="AX218" i="1"/>
  <c r="AW218" i="1"/>
  <c r="AY218" i="1" s="1"/>
  <c r="AV218" i="1"/>
  <c r="AU218" i="1"/>
  <c r="AT218" i="1"/>
  <c r="AR218" i="1"/>
  <c r="AX217" i="1"/>
  <c r="AW217" i="1"/>
  <c r="AV217" i="1"/>
  <c r="AU217" i="1"/>
  <c r="AT217" i="1"/>
  <c r="AR217" i="1"/>
  <c r="AX216" i="1"/>
  <c r="AW216" i="1"/>
  <c r="AY216" i="1" s="1"/>
  <c r="AV216" i="1"/>
  <c r="AU216" i="1"/>
  <c r="AT216" i="1"/>
  <c r="AR216" i="1"/>
  <c r="AX215" i="1"/>
  <c r="AY215" i="1" s="1"/>
  <c r="AW215" i="1"/>
  <c r="AV215" i="1"/>
  <c r="AU215" i="1"/>
  <c r="AT215" i="1"/>
  <c r="AR215" i="1"/>
  <c r="AX214" i="1"/>
  <c r="AW214" i="1"/>
  <c r="AY214" i="1" s="1"/>
  <c r="AV214" i="1"/>
  <c r="AU214" i="1"/>
  <c r="AT214" i="1"/>
  <c r="AR214" i="1"/>
  <c r="AX213" i="1"/>
  <c r="AW213" i="1"/>
  <c r="AV213" i="1"/>
  <c r="AU213" i="1"/>
  <c r="AT213" i="1"/>
  <c r="AR213" i="1"/>
  <c r="AX212" i="1"/>
  <c r="AY212" i="1" s="1"/>
  <c r="AW212" i="1"/>
  <c r="AV212" i="1"/>
  <c r="AU212" i="1"/>
  <c r="AT212" i="1"/>
  <c r="AR212" i="1"/>
  <c r="AX211" i="1"/>
  <c r="AW211" i="1"/>
  <c r="AV211" i="1"/>
  <c r="AU211" i="1"/>
  <c r="AT211" i="1"/>
  <c r="AR211" i="1"/>
  <c r="AX210" i="1"/>
  <c r="AW210" i="1"/>
  <c r="AV210" i="1"/>
  <c r="AU210" i="1"/>
  <c r="AT210" i="1"/>
  <c r="AR210" i="1"/>
  <c r="AX209" i="1"/>
  <c r="AW209" i="1"/>
  <c r="AY209" i="1" s="1"/>
  <c r="AV209" i="1"/>
  <c r="AU209" i="1"/>
  <c r="AT209" i="1"/>
  <c r="AR209" i="1"/>
  <c r="AY208" i="1"/>
  <c r="AX208" i="1"/>
  <c r="AW208" i="1"/>
  <c r="AV208" i="1"/>
  <c r="AU208" i="1"/>
  <c r="AT208" i="1"/>
  <c r="AR208" i="1"/>
  <c r="AX207" i="1"/>
  <c r="AW207" i="1"/>
  <c r="AV207" i="1"/>
  <c r="AU207" i="1"/>
  <c r="AT207" i="1"/>
  <c r="AR207" i="1"/>
  <c r="AX206" i="1"/>
  <c r="AW206" i="1"/>
  <c r="AV206" i="1"/>
  <c r="AU206" i="1"/>
  <c r="AT206" i="1"/>
  <c r="AR206" i="1"/>
  <c r="AX205" i="1"/>
  <c r="AW205" i="1"/>
  <c r="AY205" i="1" s="1"/>
  <c r="AV205" i="1"/>
  <c r="AU205" i="1"/>
  <c r="AT205" i="1"/>
  <c r="AR205" i="1"/>
  <c r="AX204" i="1"/>
  <c r="AW204" i="1"/>
  <c r="AY204" i="1" s="1"/>
  <c r="AV204" i="1"/>
  <c r="BE5" i="1" s="1"/>
  <c r="AU204" i="1"/>
  <c r="AT204" i="1"/>
  <c r="AR204" i="1"/>
  <c r="AX203" i="1"/>
  <c r="AY203" i="1" s="1"/>
  <c r="AW203" i="1"/>
  <c r="AV203" i="1"/>
  <c r="AU203" i="1"/>
  <c r="AT203" i="1"/>
  <c r="AR203" i="1"/>
  <c r="AX202" i="1"/>
  <c r="AW202" i="1"/>
  <c r="AY202" i="1" s="1"/>
  <c r="AV202" i="1"/>
  <c r="AU202" i="1"/>
  <c r="AT202" i="1"/>
  <c r="AR202" i="1"/>
  <c r="AX201" i="1"/>
  <c r="AW201" i="1"/>
  <c r="AV201" i="1"/>
  <c r="AU201" i="1"/>
  <c r="AT201" i="1"/>
  <c r="AR201" i="1"/>
  <c r="AX200" i="1"/>
  <c r="AW200" i="1"/>
  <c r="AY200" i="1" s="1"/>
  <c r="AV200" i="1"/>
  <c r="AU200" i="1"/>
  <c r="AT200" i="1"/>
  <c r="AR200" i="1"/>
  <c r="AX199" i="1"/>
  <c r="AY199" i="1" s="1"/>
  <c r="AW199" i="1"/>
  <c r="AV199" i="1"/>
  <c r="AU199" i="1"/>
  <c r="AT199" i="1"/>
  <c r="AR199" i="1"/>
  <c r="AX198" i="1"/>
  <c r="AW198" i="1"/>
  <c r="AY198" i="1" s="1"/>
  <c r="AV198" i="1"/>
  <c r="AU198" i="1"/>
  <c r="AT198" i="1"/>
  <c r="AR198" i="1"/>
  <c r="AX197" i="1"/>
  <c r="AW197" i="1"/>
  <c r="AV197" i="1"/>
  <c r="AU197" i="1"/>
  <c r="AT197" i="1"/>
  <c r="AR197" i="1"/>
  <c r="AX196" i="1"/>
  <c r="AY196" i="1" s="1"/>
  <c r="AW196" i="1"/>
  <c r="AV196" i="1"/>
  <c r="AU196" i="1"/>
  <c r="AT196" i="1"/>
  <c r="AR196" i="1"/>
  <c r="AX195" i="1"/>
  <c r="AW195" i="1"/>
  <c r="AV195" i="1"/>
  <c r="AU195" i="1"/>
  <c r="AT195" i="1"/>
  <c r="AR195" i="1"/>
  <c r="AX194" i="1"/>
  <c r="AW194" i="1"/>
  <c r="AV194" i="1"/>
  <c r="AU194" i="1"/>
  <c r="AT194" i="1"/>
  <c r="AR194" i="1"/>
  <c r="AX193" i="1"/>
  <c r="AW193" i="1"/>
  <c r="AY193" i="1" s="1"/>
  <c r="AV193" i="1"/>
  <c r="AU193" i="1"/>
  <c r="AT193" i="1"/>
  <c r="AR193" i="1"/>
  <c r="AY192" i="1"/>
  <c r="AX192" i="1"/>
  <c r="AW192" i="1"/>
  <c r="AV192" i="1"/>
  <c r="AU192" i="1"/>
  <c r="AT192" i="1"/>
  <c r="AR192" i="1"/>
  <c r="AX191" i="1"/>
  <c r="AY191" i="1" s="1"/>
  <c r="AW191" i="1"/>
  <c r="AV191" i="1"/>
  <c r="AU191" i="1"/>
  <c r="AT191" i="1"/>
  <c r="AR191" i="1"/>
  <c r="AX190" i="1"/>
  <c r="AW190" i="1"/>
  <c r="AV190" i="1"/>
  <c r="AU190" i="1"/>
  <c r="AT190" i="1"/>
  <c r="AR190" i="1"/>
  <c r="AX189" i="1"/>
  <c r="AW189" i="1"/>
  <c r="AV189" i="1"/>
  <c r="AU189" i="1"/>
  <c r="AT189" i="1"/>
  <c r="AR189" i="1"/>
  <c r="AX188" i="1"/>
  <c r="AW188" i="1"/>
  <c r="AY188" i="1" s="1"/>
  <c r="AV188" i="1"/>
  <c r="AU188" i="1"/>
  <c r="AT188" i="1"/>
  <c r="AR188" i="1"/>
  <c r="AX187" i="1"/>
  <c r="AY187" i="1" s="1"/>
  <c r="AW187" i="1"/>
  <c r="AV187" i="1"/>
  <c r="AU187" i="1"/>
  <c r="AT187" i="1"/>
  <c r="AR187" i="1"/>
  <c r="AX186" i="1"/>
  <c r="AW186" i="1"/>
  <c r="AY186" i="1" s="1"/>
  <c r="AV186" i="1"/>
  <c r="AU186" i="1"/>
  <c r="AT186" i="1"/>
  <c r="AR186" i="1"/>
  <c r="AX185" i="1"/>
  <c r="AW185" i="1"/>
  <c r="AV185" i="1"/>
  <c r="AU185" i="1"/>
  <c r="AT185" i="1"/>
  <c r="AR185" i="1"/>
  <c r="AX184" i="1"/>
  <c r="AW184" i="1"/>
  <c r="AY184" i="1" s="1"/>
  <c r="AV184" i="1"/>
  <c r="AU184" i="1"/>
  <c r="AT184" i="1"/>
  <c r="AR184" i="1"/>
  <c r="AX183" i="1"/>
  <c r="AY183" i="1" s="1"/>
  <c r="AW183" i="1"/>
  <c r="AV183" i="1"/>
  <c r="AU183" i="1"/>
  <c r="AT183" i="1"/>
  <c r="AR183" i="1"/>
  <c r="AX182" i="1"/>
  <c r="AW182" i="1"/>
  <c r="AY182" i="1" s="1"/>
  <c r="AV182" i="1"/>
  <c r="AU182" i="1"/>
  <c r="AT182" i="1"/>
  <c r="AR182" i="1"/>
  <c r="AX181" i="1"/>
  <c r="AW181" i="1"/>
  <c r="AV181" i="1"/>
  <c r="AU181" i="1"/>
  <c r="AT181" i="1"/>
  <c r="AR181" i="1"/>
  <c r="AX180" i="1"/>
  <c r="AY180" i="1" s="1"/>
  <c r="AW180" i="1"/>
  <c r="AV180" i="1"/>
  <c r="AU180" i="1"/>
  <c r="AT180" i="1"/>
  <c r="AR180" i="1"/>
  <c r="AX179" i="1"/>
  <c r="AW179" i="1"/>
  <c r="AV179" i="1"/>
  <c r="AU179" i="1"/>
  <c r="AT179" i="1"/>
  <c r="AR179" i="1"/>
  <c r="AX178" i="1"/>
  <c r="AW178" i="1"/>
  <c r="AV178" i="1"/>
  <c r="AU178" i="1"/>
  <c r="AT178" i="1"/>
  <c r="AR178" i="1"/>
  <c r="AX177" i="1"/>
  <c r="AW177" i="1"/>
  <c r="AY177" i="1" s="1"/>
  <c r="AV177" i="1"/>
  <c r="AU177" i="1"/>
  <c r="AT177" i="1"/>
  <c r="AR177" i="1"/>
  <c r="AY176" i="1"/>
  <c r="AX176" i="1"/>
  <c r="AW176" i="1"/>
  <c r="AV176" i="1"/>
  <c r="AU176" i="1"/>
  <c r="AT176" i="1"/>
  <c r="AR176" i="1"/>
  <c r="AX175" i="1"/>
  <c r="AW175" i="1"/>
  <c r="AV175" i="1"/>
  <c r="AU175" i="1"/>
  <c r="AT175" i="1"/>
  <c r="AR175" i="1"/>
  <c r="AX174" i="1"/>
  <c r="AW174" i="1"/>
  <c r="AV174" i="1"/>
  <c r="AU174" i="1"/>
  <c r="AT174" i="1"/>
  <c r="AR174" i="1"/>
  <c r="AX173" i="1"/>
  <c r="AW173" i="1"/>
  <c r="AY173" i="1" s="1"/>
  <c r="AV173" i="1"/>
  <c r="AU173" i="1"/>
  <c r="AT173" i="1"/>
  <c r="AR173" i="1"/>
  <c r="AX172" i="1"/>
  <c r="AW172" i="1"/>
  <c r="AY172" i="1" s="1"/>
  <c r="AV172" i="1"/>
  <c r="AU172" i="1"/>
  <c r="AT172" i="1"/>
  <c r="AR172" i="1"/>
  <c r="AX171" i="1"/>
  <c r="AY171" i="1" s="1"/>
  <c r="AW171" i="1"/>
  <c r="AV171" i="1"/>
  <c r="AU171" i="1"/>
  <c r="AT171" i="1"/>
  <c r="AR171" i="1"/>
  <c r="AX170" i="1"/>
  <c r="AW170" i="1"/>
  <c r="AY170" i="1" s="1"/>
  <c r="AV170" i="1"/>
  <c r="AU170" i="1"/>
  <c r="AT170" i="1"/>
  <c r="AR170" i="1"/>
  <c r="AX169" i="1"/>
  <c r="AW169" i="1"/>
  <c r="AV169" i="1"/>
  <c r="AU169" i="1"/>
  <c r="AT169" i="1"/>
  <c r="AR169" i="1"/>
  <c r="AX168" i="1"/>
  <c r="AW168" i="1"/>
  <c r="AV168" i="1"/>
  <c r="AU168" i="1"/>
  <c r="AT168" i="1"/>
  <c r="AR168" i="1"/>
  <c r="AQ168" i="1"/>
  <c r="AX167" i="1"/>
  <c r="AW167" i="1"/>
  <c r="AV167" i="1"/>
  <c r="AU167" i="1"/>
  <c r="AT167" i="1"/>
  <c r="AR167" i="1"/>
  <c r="AQ167" i="1"/>
  <c r="AX166" i="1"/>
  <c r="AW166" i="1"/>
  <c r="AY166" i="1" s="1"/>
  <c r="AV166" i="1"/>
  <c r="AU166" i="1"/>
  <c r="AT166" i="1"/>
  <c r="AR166" i="1"/>
  <c r="AQ166" i="1"/>
  <c r="AX165" i="1"/>
  <c r="AW165" i="1"/>
  <c r="AY165" i="1" s="1"/>
  <c r="AV165" i="1"/>
  <c r="AU165" i="1"/>
  <c r="AT165" i="1"/>
  <c r="AR165" i="1"/>
  <c r="AQ165" i="1"/>
  <c r="AX164" i="1"/>
  <c r="AW164" i="1"/>
  <c r="AV164" i="1"/>
  <c r="AU164" i="1"/>
  <c r="AT164" i="1"/>
  <c r="AR164" i="1"/>
  <c r="AQ164" i="1"/>
  <c r="AX163" i="1"/>
  <c r="AW163" i="1"/>
  <c r="AV163" i="1"/>
  <c r="AU163" i="1"/>
  <c r="AT163" i="1"/>
  <c r="AR163" i="1"/>
  <c r="AQ163" i="1"/>
  <c r="AX162" i="1"/>
  <c r="AW162" i="1"/>
  <c r="AY162" i="1" s="1"/>
  <c r="AV162" i="1"/>
  <c r="AU162" i="1"/>
  <c r="AT162" i="1"/>
  <c r="AR162" i="1"/>
  <c r="AQ162" i="1"/>
  <c r="AX161" i="1"/>
  <c r="AW161" i="1"/>
  <c r="AY161" i="1" s="1"/>
  <c r="AV161" i="1"/>
  <c r="AU161" i="1"/>
  <c r="AT161" i="1"/>
  <c r="AR161" i="1"/>
  <c r="AQ161" i="1"/>
  <c r="AX160" i="1"/>
  <c r="AW160" i="1"/>
  <c r="AV160" i="1"/>
  <c r="AU160" i="1"/>
  <c r="AT160" i="1"/>
  <c r="AR160" i="1"/>
  <c r="AQ160" i="1"/>
  <c r="AX159" i="1"/>
  <c r="AW159" i="1"/>
  <c r="AV159" i="1"/>
  <c r="AU159" i="1"/>
  <c r="AT159" i="1"/>
  <c r="AR159" i="1"/>
  <c r="AQ159" i="1"/>
  <c r="AX158" i="1"/>
  <c r="AW158" i="1"/>
  <c r="AY158" i="1" s="1"/>
  <c r="AV158" i="1"/>
  <c r="AU158" i="1"/>
  <c r="AT158" i="1"/>
  <c r="AR158" i="1"/>
  <c r="AQ158" i="1"/>
  <c r="AX157" i="1"/>
  <c r="AW157" i="1"/>
  <c r="AY157" i="1" s="1"/>
  <c r="AV157" i="1"/>
  <c r="AU157" i="1"/>
  <c r="AT157" i="1"/>
  <c r="AR157" i="1"/>
  <c r="AQ157" i="1"/>
  <c r="AX156" i="1"/>
  <c r="AW156" i="1"/>
  <c r="AV156" i="1"/>
  <c r="AU156" i="1"/>
  <c r="AT156" i="1"/>
  <c r="AR156" i="1"/>
  <c r="AQ156" i="1"/>
  <c r="AX155" i="1"/>
  <c r="AW155" i="1"/>
  <c r="AV155" i="1"/>
  <c r="AU155" i="1"/>
  <c r="AT155" i="1"/>
  <c r="AR155" i="1"/>
  <c r="AQ155" i="1"/>
  <c r="AX154" i="1"/>
  <c r="AW154" i="1"/>
  <c r="AY154" i="1" s="1"/>
  <c r="AV154" i="1"/>
  <c r="AU154" i="1"/>
  <c r="AT154" i="1"/>
  <c r="AR154" i="1"/>
  <c r="AQ154" i="1"/>
  <c r="AX153" i="1"/>
  <c r="AW153" i="1"/>
  <c r="AY153" i="1" s="1"/>
  <c r="AV153" i="1"/>
  <c r="AU153" i="1"/>
  <c r="AT153" i="1"/>
  <c r="AR153" i="1"/>
  <c r="AQ153" i="1"/>
  <c r="AX152" i="1"/>
  <c r="AW152" i="1"/>
  <c r="AV152" i="1"/>
  <c r="AU152" i="1"/>
  <c r="AT152" i="1"/>
  <c r="AR152" i="1"/>
  <c r="AQ152" i="1"/>
  <c r="AX151" i="1"/>
  <c r="AW151" i="1"/>
  <c r="AV151" i="1"/>
  <c r="AU151" i="1"/>
  <c r="AT151" i="1"/>
  <c r="AR151" i="1"/>
  <c r="AQ151" i="1"/>
  <c r="AX150" i="1"/>
  <c r="AW150" i="1"/>
  <c r="AY150" i="1" s="1"/>
  <c r="AV150" i="1"/>
  <c r="AU150" i="1"/>
  <c r="AT150" i="1"/>
  <c r="AR150" i="1"/>
  <c r="AQ150" i="1"/>
  <c r="AX149" i="1"/>
  <c r="AW149" i="1"/>
  <c r="AY149" i="1" s="1"/>
  <c r="AV149" i="1"/>
  <c r="AU149" i="1"/>
  <c r="AT149" i="1"/>
  <c r="AR149" i="1"/>
  <c r="AQ149" i="1"/>
  <c r="AX148" i="1"/>
  <c r="AW148" i="1"/>
  <c r="AV148" i="1"/>
  <c r="AU148" i="1"/>
  <c r="AT148" i="1"/>
  <c r="AR148" i="1"/>
  <c r="AQ148" i="1"/>
  <c r="AX147" i="1"/>
  <c r="AW147" i="1"/>
  <c r="AV147" i="1"/>
  <c r="AU147" i="1"/>
  <c r="AT147" i="1"/>
  <c r="AR147" i="1"/>
  <c r="AQ147" i="1"/>
  <c r="AX146" i="1"/>
  <c r="AW146" i="1"/>
  <c r="AY146" i="1" s="1"/>
  <c r="AV146" i="1"/>
  <c r="AU146" i="1"/>
  <c r="AT146" i="1"/>
  <c r="AR146" i="1"/>
  <c r="AQ146" i="1"/>
  <c r="AX145" i="1"/>
  <c r="AW145" i="1"/>
  <c r="AY145" i="1" s="1"/>
  <c r="AV145" i="1"/>
  <c r="AU145" i="1"/>
  <c r="AT145" i="1"/>
  <c r="AR145" i="1"/>
  <c r="AQ145" i="1"/>
  <c r="AX144" i="1"/>
  <c r="AW144" i="1"/>
  <c r="AV144" i="1"/>
  <c r="AU144" i="1"/>
  <c r="AT144" i="1"/>
  <c r="AR144" i="1"/>
  <c r="AQ144" i="1"/>
  <c r="AX143" i="1"/>
  <c r="AW143" i="1"/>
  <c r="AV143" i="1"/>
  <c r="AU143" i="1"/>
  <c r="AT143" i="1"/>
  <c r="AR143" i="1"/>
  <c r="AQ143" i="1"/>
  <c r="AX142" i="1"/>
  <c r="AW142" i="1"/>
  <c r="AY142" i="1" s="1"/>
  <c r="AV142" i="1"/>
  <c r="AU142" i="1"/>
  <c r="AT142" i="1"/>
  <c r="AR142" i="1"/>
  <c r="AQ142" i="1"/>
  <c r="AX141" i="1"/>
  <c r="AW141" i="1"/>
  <c r="AY141" i="1" s="1"/>
  <c r="AV141" i="1"/>
  <c r="AU141" i="1"/>
  <c r="AT141" i="1"/>
  <c r="AR141" i="1"/>
  <c r="AQ141" i="1"/>
  <c r="AX140" i="1"/>
  <c r="AW140" i="1"/>
  <c r="AV140" i="1"/>
  <c r="AU140" i="1"/>
  <c r="AT140" i="1"/>
  <c r="AR140" i="1"/>
  <c r="AQ140" i="1"/>
  <c r="AX139" i="1"/>
  <c r="AW139" i="1"/>
  <c r="AV139" i="1"/>
  <c r="AU139" i="1"/>
  <c r="AT139" i="1"/>
  <c r="AR139" i="1"/>
  <c r="AQ139" i="1"/>
  <c r="AX138" i="1"/>
  <c r="AW138" i="1"/>
  <c r="AY138" i="1" s="1"/>
  <c r="AV138" i="1"/>
  <c r="AU138" i="1"/>
  <c r="AT138" i="1"/>
  <c r="AR138" i="1"/>
  <c r="AQ138" i="1"/>
  <c r="AX137" i="1"/>
  <c r="AW137" i="1"/>
  <c r="AY137" i="1" s="1"/>
  <c r="AV137" i="1"/>
  <c r="AU137" i="1"/>
  <c r="AT137" i="1"/>
  <c r="AR137" i="1"/>
  <c r="AQ137" i="1"/>
  <c r="AX136" i="1"/>
  <c r="AW136" i="1"/>
  <c r="AV136" i="1"/>
  <c r="AU136" i="1"/>
  <c r="AT136" i="1"/>
  <c r="AR136" i="1"/>
  <c r="AQ136" i="1"/>
  <c r="AX135" i="1"/>
  <c r="AW135" i="1"/>
  <c r="AV135" i="1"/>
  <c r="AU135" i="1"/>
  <c r="AT135" i="1"/>
  <c r="AR135" i="1"/>
  <c r="AQ135" i="1"/>
  <c r="AX134" i="1"/>
  <c r="AW134" i="1"/>
  <c r="AY134" i="1" s="1"/>
  <c r="AV134" i="1"/>
  <c r="AU134" i="1"/>
  <c r="AT134" i="1"/>
  <c r="AR134" i="1"/>
  <c r="AQ134" i="1"/>
  <c r="AX133" i="1"/>
  <c r="AW133" i="1"/>
  <c r="AY133" i="1" s="1"/>
  <c r="AV133" i="1"/>
  <c r="AU133" i="1"/>
  <c r="AT133" i="1"/>
  <c r="AR133" i="1"/>
  <c r="AQ133" i="1"/>
  <c r="AX132" i="1"/>
  <c r="AW132" i="1"/>
  <c r="AV132" i="1"/>
  <c r="AU132" i="1"/>
  <c r="AT132" i="1"/>
  <c r="AR132" i="1"/>
  <c r="AQ132" i="1"/>
  <c r="AX131" i="1"/>
  <c r="AW131" i="1"/>
  <c r="AV131" i="1"/>
  <c r="AU131" i="1"/>
  <c r="AT131" i="1"/>
  <c r="AR131" i="1"/>
  <c r="AQ131" i="1"/>
  <c r="AX130" i="1"/>
  <c r="AW130" i="1"/>
  <c r="AY130" i="1" s="1"/>
  <c r="AV130" i="1"/>
  <c r="AU130" i="1"/>
  <c r="AT130" i="1"/>
  <c r="AR130" i="1"/>
  <c r="AQ130" i="1"/>
  <c r="AX129" i="1"/>
  <c r="AW129" i="1"/>
  <c r="AY129" i="1" s="1"/>
  <c r="AV129" i="1"/>
  <c r="AU129" i="1"/>
  <c r="AT129" i="1"/>
  <c r="AR129" i="1"/>
  <c r="AQ129" i="1"/>
  <c r="AX128" i="1"/>
  <c r="AW128" i="1"/>
  <c r="AV128" i="1"/>
  <c r="AU128" i="1"/>
  <c r="AT128" i="1"/>
  <c r="AR128" i="1"/>
  <c r="AQ128" i="1"/>
  <c r="AX127" i="1"/>
  <c r="AW127" i="1"/>
  <c r="AV127" i="1"/>
  <c r="AU127" i="1"/>
  <c r="AT127" i="1"/>
  <c r="AR127" i="1"/>
  <c r="AQ127" i="1"/>
  <c r="AX126" i="1"/>
  <c r="AW126" i="1"/>
  <c r="AY126" i="1" s="1"/>
  <c r="AV126" i="1"/>
  <c r="AU126" i="1"/>
  <c r="AT126" i="1"/>
  <c r="AR126" i="1"/>
  <c r="AQ126" i="1"/>
  <c r="AX125" i="1"/>
  <c r="AW125" i="1"/>
  <c r="AY125" i="1" s="1"/>
  <c r="AV125" i="1"/>
  <c r="AU125" i="1"/>
  <c r="AT125" i="1"/>
  <c r="AR125" i="1"/>
  <c r="AQ125" i="1"/>
  <c r="AX124" i="1"/>
  <c r="AW124" i="1"/>
  <c r="AV124" i="1"/>
  <c r="AU124" i="1"/>
  <c r="AT124" i="1"/>
  <c r="AR124" i="1"/>
  <c r="AQ124" i="1"/>
  <c r="AX123" i="1"/>
  <c r="AW123" i="1"/>
  <c r="AV123" i="1"/>
  <c r="AU123" i="1"/>
  <c r="AT123" i="1"/>
  <c r="AR123" i="1"/>
  <c r="AQ123" i="1"/>
  <c r="AX122" i="1"/>
  <c r="AW122" i="1"/>
  <c r="AY122" i="1" s="1"/>
  <c r="AV122" i="1"/>
  <c r="AU122" i="1"/>
  <c r="AT122" i="1"/>
  <c r="AR122" i="1"/>
  <c r="AQ122" i="1"/>
  <c r="AX121" i="1"/>
  <c r="AW121" i="1"/>
  <c r="AY121" i="1" s="1"/>
  <c r="AV121" i="1"/>
  <c r="AU121" i="1"/>
  <c r="AT121" i="1"/>
  <c r="AR121" i="1"/>
  <c r="AQ121" i="1"/>
  <c r="AX120" i="1"/>
  <c r="AW120" i="1"/>
  <c r="AV120" i="1"/>
  <c r="AU120" i="1"/>
  <c r="AT120" i="1"/>
  <c r="AR120" i="1"/>
  <c r="AQ120" i="1"/>
  <c r="AX119" i="1"/>
  <c r="AW119" i="1"/>
  <c r="AV119" i="1"/>
  <c r="AU119" i="1"/>
  <c r="AT119" i="1"/>
  <c r="AR119" i="1"/>
  <c r="AQ119" i="1"/>
  <c r="AX118" i="1"/>
  <c r="AW118" i="1"/>
  <c r="AY118" i="1" s="1"/>
  <c r="AV118" i="1"/>
  <c r="AU118" i="1"/>
  <c r="AT118" i="1"/>
  <c r="AR118" i="1"/>
  <c r="AQ118" i="1"/>
  <c r="AX117" i="1"/>
  <c r="AW117" i="1"/>
  <c r="AY117" i="1" s="1"/>
  <c r="AV117" i="1"/>
  <c r="AU117" i="1"/>
  <c r="AT117" i="1"/>
  <c r="AR117" i="1"/>
  <c r="AQ117" i="1"/>
  <c r="AX116" i="1"/>
  <c r="AW116" i="1"/>
  <c r="AV116" i="1"/>
  <c r="AU116" i="1"/>
  <c r="AT116" i="1"/>
  <c r="AR116" i="1"/>
  <c r="AQ116" i="1"/>
  <c r="AX115" i="1"/>
  <c r="AW115" i="1"/>
  <c r="AV115" i="1"/>
  <c r="AU115" i="1"/>
  <c r="AT115" i="1"/>
  <c r="AR115" i="1"/>
  <c r="AQ115" i="1"/>
  <c r="AX114" i="1"/>
  <c r="AW114" i="1"/>
  <c r="AY114" i="1" s="1"/>
  <c r="AV114" i="1"/>
  <c r="BC5" i="1" s="1"/>
  <c r="AU114" i="1"/>
  <c r="BC6" i="1" s="1"/>
  <c r="AT114" i="1"/>
  <c r="AR114" i="1"/>
  <c r="AQ114" i="1"/>
  <c r="AX113" i="1"/>
  <c r="AW113" i="1"/>
  <c r="AY113" i="1" s="1"/>
  <c r="AV113" i="1"/>
  <c r="AU113" i="1"/>
  <c r="AT113" i="1"/>
  <c r="AS113" i="1"/>
  <c r="AR113" i="1"/>
  <c r="AQ113" i="1"/>
  <c r="AX112" i="1"/>
  <c r="AW112" i="1"/>
  <c r="AY112" i="1" s="1"/>
  <c r="AV112" i="1"/>
  <c r="AU112" i="1"/>
  <c r="AT112" i="1"/>
  <c r="AX111" i="1"/>
  <c r="AW111" i="1"/>
  <c r="AV111" i="1"/>
  <c r="AU111" i="1"/>
  <c r="AT111" i="1"/>
  <c r="AX110" i="1"/>
  <c r="AW110" i="1"/>
  <c r="AV110" i="1"/>
  <c r="AU110" i="1"/>
  <c r="AT110" i="1"/>
  <c r="AX109" i="1"/>
  <c r="AW109" i="1"/>
  <c r="AV109" i="1"/>
  <c r="AU109" i="1"/>
  <c r="AT109" i="1"/>
  <c r="AX108" i="1"/>
  <c r="AW108" i="1"/>
  <c r="AY108" i="1" s="1"/>
  <c r="AV108" i="1"/>
  <c r="AU108" i="1"/>
  <c r="AT108" i="1"/>
  <c r="AS108" i="1"/>
  <c r="AR108" i="1"/>
  <c r="AQ108" i="1"/>
  <c r="AX107" i="1"/>
  <c r="AW107" i="1"/>
  <c r="AY107" i="1" s="1"/>
  <c r="AV107" i="1"/>
  <c r="AU107" i="1"/>
  <c r="AT107" i="1"/>
  <c r="AS107" i="1"/>
  <c r="AR107" i="1"/>
  <c r="AQ107" i="1"/>
  <c r="AX106" i="1"/>
  <c r="AW106" i="1"/>
  <c r="AV106" i="1"/>
  <c r="AU106" i="1"/>
  <c r="AT106" i="1"/>
  <c r="AS106" i="1"/>
  <c r="AR106" i="1"/>
  <c r="AQ106" i="1"/>
  <c r="AX105" i="1"/>
  <c r="AW105" i="1"/>
  <c r="AY105" i="1" s="1"/>
  <c r="AV105" i="1"/>
  <c r="AU105" i="1"/>
  <c r="AT105" i="1"/>
  <c r="AS105" i="1"/>
  <c r="AR105" i="1"/>
  <c r="AQ105" i="1"/>
  <c r="AX104" i="1"/>
  <c r="AW104" i="1"/>
  <c r="AY104" i="1" s="1"/>
  <c r="AV104" i="1"/>
  <c r="AU104" i="1"/>
  <c r="AT104" i="1"/>
  <c r="AS104" i="1"/>
  <c r="AR104" i="1"/>
  <c r="AQ104" i="1"/>
  <c r="AX103" i="1"/>
  <c r="AW103" i="1"/>
  <c r="AY103" i="1" s="1"/>
  <c r="AV103" i="1"/>
  <c r="AU103" i="1"/>
  <c r="AT103" i="1"/>
  <c r="AS103" i="1"/>
  <c r="AR103" i="1"/>
  <c r="AQ103" i="1"/>
  <c r="AX102" i="1"/>
  <c r="AW102" i="1"/>
  <c r="AV102" i="1"/>
  <c r="AU102" i="1"/>
  <c r="AT102" i="1"/>
  <c r="AS102" i="1"/>
  <c r="AR102" i="1"/>
  <c r="AQ102" i="1"/>
  <c r="AX101" i="1"/>
  <c r="AY101" i="1" s="1"/>
  <c r="AW101" i="1"/>
  <c r="AV101" i="1"/>
  <c r="AU101" i="1"/>
  <c r="AT101" i="1"/>
  <c r="AS101" i="1"/>
  <c r="AR101" i="1"/>
  <c r="AQ101" i="1"/>
  <c r="AX100" i="1"/>
  <c r="AW100" i="1"/>
  <c r="AV100" i="1"/>
  <c r="AU100" i="1"/>
  <c r="AT100" i="1"/>
  <c r="AS100" i="1"/>
  <c r="AR100" i="1"/>
  <c r="AQ100" i="1"/>
  <c r="AX99" i="1"/>
  <c r="AW99" i="1"/>
  <c r="AV99" i="1"/>
  <c r="AU99" i="1"/>
  <c r="AT99" i="1"/>
  <c r="AS99" i="1"/>
  <c r="AR99" i="1"/>
  <c r="AQ99" i="1"/>
  <c r="AX98" i="1"/>
  <c r="AY98" i="1" s="1"/>
  <c r="AW98" i="1"/>
  <c r="AV98" i="1"/>
  <c r="AU98" i="1"/>
  <c r="AT98" i="1"/>
  <c r="AS98" i="1"/>
  <c r="AR98" i="1"/>
  <c r="AQ98" i="1"/>
  <c r="AY97" i="1"/>
  <c r="AX97" i="1"/>
  <c r="AW97" i="1"/>
  <c r="AV97" i="1"/>
  <c r="AU97" i="1"/>
  <c r="AT97" i="1"/>
  <c r="AS97" i="1"/>
  <c r="AR97" i="1"/>
  <c r="AQ97" i="1"/>
  <c r="AX96" i="1"/>
  <c r="AW96" i="1"/>
  <c r="AY96" i="1" s="1"/>
  <c r="AV96" i="1"/>
  <c r="AU96" i="1"/>
  <c r="AT96" i="1"/>
  <c r="AS96" i="1"/>
  <c r="AR96" i="1"/>
  <c r="AQ96" i="1"/>
  <c r="AX95" i="1"/>
  <c r="AW95" i="1"/>
  <c r="AY95" i="1" s="1"/>
  <c r="AV95" i="1"/>
  <c r="AU95" i="1"/>
  <c r="AT95" i="1"/>
  <c r="AS95" i="1"/>
  <c r="AR95" i="1"/>
  <c r="AQ95" i="1"/>
  <c r="AX94" i="1"/>
  <c r="AW94" i="1"/>
  <c r="AV94" i="1"/>
  <c r="AU94" i="1"/>
  <c r="AT94" i="1"/>
  <c r="AS94" i="1"/>
  <c r="AR94" i="1"/>
  <c r="AQ94" i="1"/>
  <c r="AX93" i="1"/>
  <c r="AW93" i="1"/>
  <c r="AY93" i="1" s="1"/>
  <c r="AV93" i="1"/>
  <c r="AU93" i="1"/>
  <c r="AT93" i="1"/>
  <c r="AS93" i="1"/>
  <c r="AR93" i="1"/>
  <c r="AQ93" i="1"/>
  <c r="AX92" i="1"/>
  <c r="AW92" i="1"/>
  <c r="AY92" i="1" s="1"/>
  <c r="AV92" i="1"/>
  <c r="AU92" i="1"/>
  <c r="AT92" i="1"/>
  <c r="AS92" i="1"/>
  <c r="AR92" i="1"/>
  <c r="AQ92" i="1"/>
  <c r="AX91" i="1"/>
  <c r="AW91" i="1"/>
  <c r="AY91" i="1" s="1"/>
  <c r="AV91" i="1"/>
  <c r="AU91" i="1"/>
  <c r="AT91" i="1"/>
  <c r="AS91" i="1"/>
  <c r="AR91" i="1"/>
  <c r="AQ91" i="1"/>
  <c r="AX90" i="1"/>
  <c r="AW90" i="1"/>
  <c r="AV90" i="1"/>
  <c r="AU90" i="1"/>
  <c r="AT90" i="1"/>
  <c r="AS90" i="1"/>
  <c r="AR90" i="1"/>
  <c r="AQ90" i="1"/>
  <c r="AX89" i="1"/>
  <c r="AW89" i="1"/>
  <c r="AY89" i="1" s="1"/>
  <c r="AV89" i="1"/>
  <c r="AU89" i="1"/>
  <c r="AT89" i="1"/>
  <c r="AS89" i="1"/>
  <c r="AR89" i="1"/>
  <c r="AQ89" i="1"/>
  <c r="AX88" i="1"/>
  <c r="AW88" i="1"/>
  <c r="AY88" i="1" s="1"/>
  <c r="AV88" i="1"/>
  <c r="AU88" i="1"/>
  <c r="AT88" i="1"/>
  <c r="AS88" i="1"/>
  <c r="AR88" i="1"/>
  <c r="AQ88" i="1"/>
  <c r="AX87" i="1"/>
  <c r="AW87" i="1"/>
  <c r="AY87" i="1" s="1"/>
  <c r="AV87" i="1"/>
  <c r="AU87" i="1"/>
  <c r="AT87" i="1"/>
  <c r="AS87" i="1"/>
  <c r="AR87" i="1"/>
  <c r="AQ87" i="1"/>
  <c r="AX86" i="1"/>
  <c r="AW86" i="1"/>
  <c r="AV86" i="1"/>
  <c r="AU86" i="1"/>
  <c r="AT86" i="1"/>
  <c r="AS86" i="1"/>
  <c r="AR86" i="1"/>
  <c r="AQ86" i="1"/>
  <c r="AX85" i="1"/>
  <c r="AW85" i="1"/>
  <c r="AY85" i="1" s="1"/>
  <c r="AV85" i="1"/>
  <c r="AU85" i="1"/>
  <c r="AT85" i="1"/>
  <c r="AS85" i="1"/>
  <c r="AR85" i="1"/>
  <c r="AQ85" i="1"/>
  <c r="AX84" i="1"/>
  <c r="AW84" i="1"/>
  <c r="AY84" i="1" s="1"/>
  <c r="AV84" i="1"/>
  <c r="AU84" i="1"/>
  <c r="AT84" i="1"/>
  <c r="AS84" i="1"/>
  <c r="AR84" i="1"/>
  <c r="AQ84" i="1"/>
  <c r="AX83" i="1"/>
  <c r="AW83" i="1"/>
  <c r="AY83" i="1" s="1"/>
  <c r="AV83" i="1"/>
  <c r="AU83" i="1"/>
  <c r="AT83" i="1"/>
  <c r="AS83" i="1"/>
  <c r="AR83" i="1"/>
  <c r="AQ83" i="1"/>
  <c r="AX82" i="1"/>
  <c r="AW82" i="1"/>
  <c r="AV82" i="1"/>
  <c r="AU82" i="1"/>
  <c r="AT82" i="1"/>
  <c r="AS82" i="1"/>
  <c r="AR82" i="1"/>
  <c r="AQ82" i="1"/>
  <c r="AX81" i="1"/>
  <c r="AY81" i="1" s="1"/>
  <c r="AW81" i="1"/>
  <c r="AV81" i="1"/>
  <c r="AU81" i="1"/>
  <c r="AT81" i="1"/>
  <c r="AS81" i="1"/>
  <c r="AR81" i="1"/>
  <c r="AQ81" i="1"/>
  <c r="AX80" i="1"/>
  <c r="AW80" i="1"/>
  <c r="AV80" i="1"/>
  <c r="AU80" i="1"/>
  <c r="AT80" i="1"/>
  <c r="AS80" i="1"/>
  <c r="AR80" i="1"/>
  <c r="AQ80" i="1"/>
  <c r="AX79" i="1"/>
  <c r="AW79" i="1"/>
  <c r="AV79" i="1"/>
  <c r="AU79" i="1"/>
  <c r="AT79" i="1"/>
  <c r="AS79" i="1"/>
  <c r="AR79" i="1"/>
  <c r="AQ79" i="1"/>
  <c r="AX78" i="1"/>
  <c r="AY78" i="1" s="1"/>
  <c r="AW78" i="1"/>
  <c r="AV78" i="1"/>
  <c r="AU78" i="1"/>
  <c r="AT78" i="1"/>
  <c r="AR78" i="1"/>
  <c r="AQ78" i="1"/>
  <c r="AX77" i="1"/>
  <c r="AW77" i="1"/>
  <c r="AV77" i="1"/>
  <c r="AU77" i="1"/>
  <c r="AT77" i="1"/>
  <c r="AR77" i="1"/>
  <c r="AQ77" i="1"/>
  <c r="AX76" i="1"/>
  <c r="AW76" i="1"/>
  <c r="AV76" i="1"/>
  <c r="AU76" i="1"/>
  <c r="AT76" i="1"/>
  <c r="AR76" i="1"/>
  <c r="AQ76" i="1"/>
  <c r="AX75" i="1"/>
  <c r="AW75" i="1"/>
  <c r="AV75" i="1"/>
  <c r="AU75" i="1"/>
  <c r="AT75" i="1"/>
  <c r="AR75" i="1"/>
  <c r="AQ75" i="1"/>
  <c r="AX74" i="1"/>
  <c r="AY74" i="1" s="1"/>
  <c r="AW74" i="1"/>
  <c r="AV74" i="1"/>
  <c r="AU74" i="1"/>
  <c r="AT74" i="1"/>
  <c r="AR74" i="1"/>
  <c r="AQ74" i="1"/>
  <c r="AX73" i="1"/>
  <c r="AW73" i="1"/>
  <c r="AV73" i="1"/>
  <c r="AU73" i="1"/>
  <c r="AT73" i="1"/>
  <c r="AR73" i="1"/>
  <c r="AQ73" i="1"/>
  <c r="AX72" i="1"/>
  <c r="AW72" i="1"/>
  <c r="AV72" i="1"/>
  <c r="AU72" i="1"/>
  <c r="AT72" i="1"/>
  <c r="AR72" i="1"/>
  <c r="AQ72" i="1"/>
  <c r="AX71" i="1"/>
  <c r="AW71" i="1"/>
  <c r="AV71" i="1"/>
  <c r="AU71" i="1"/>
  <c r="AT71" i="1"/>
  <c r="AR71" i="1"/>
  <c r="AQ71" i="1"/>
  <c r="AX70" i="1"/>
  <c r="AY70" i="1" s="1"/>
  <c r="AW70" i="1"/>
  <c r="AV70" i="1"/>
  <c r="AU70" i="1"/>
  <c r="AT70" i="1"/>
  <c r="AR70" i="1"/>
  <c r="AQ70" i="1"/>
  <c r="AX69" i="1"/>
  <c r="AW69" i="1"/>
  <c r="AV69" i="1"/>
  <c r="AU69" i="1"/>
  <c r="AT69" i="1"/>
  <c r="AR69" i="1"/>
  <c r="AQ69" i="1"/>
  <c r="AX68" i="1"/>
  <c r="AW68" i="1"/>
  <c r="AV68" i="1"/>
  <c r="AU68" i="1"/>
  <c r="AT68" i="1"/>
  <c r="AR68" i="1"/>
  <c r="AQ68" i="1"/>
  <c r="AX67" i="1"/>
  <c r="AW67" i="1"/>
  <c r="AV67" i="1"/>
  <c r="AU67" i="1"/>
  <c r="AT67" i="1"/>
  <c r="AR67" i="1"/>
  <c r="AQ67" i="1"/>
  <c r="AX66" i="1"/>
  <c r="AY66" i="1" s="1"/>
  <c r="AW66" i="1"/>
  <c r="AV66" i="1"/>
  <c r="AU66" i="1"/>
  <c r="AT66" i="1"/>
  <c r="AR66" i="1"/>
  <c r="AQ66" i="1"/>
  <c r="AX65" i="1"/>
  <c r="AW65" i="1"/>
  <c r="AV65" i="1"/>
  <c r="AU65" i="1"/>
  <c r="AT65" i="1"/>
  <c r="AR65" i="1"/>
  <c r="AQ65" i="1"/>
  <c r="AX64" i="1"/>
  <c r="AW64" i="1"/>
  <c r="AV64" i="1"/>
  <c r="AU64" i="1"/>
  <c r="AT64" i="1"/>
  <c r="AR64" i="1"/>
  <c r="AQ64" i="1"/>
  <c r="AX63" i="1"/>
  <c r="AW63" i="1"/>
  <c r="AV63" i="1"/>
  <c r="AU63" i="1"/>
  <c r="AT63" i="1"/>
  <c r="AR63" i="1"/>
  <c r="AQ63" i="1"/>
  <c r="AX62" i="1"/>
  <c r="AY62" i="1" s="1"/>
  <c r="AW62" i="1"/>
  <c r="AV62" i="1"/>
  <c r="AU62" i="1"/>
  <c r="AT62" i="1"/>
  <c r="AR62" i="1"/>
  <c r="AQ62" i="1"/>
  <c r="AX61" i="1"/>
  <c r="AW61" i="1"/>
  <c r="AV61" i="1"/>
  <c r="AU61" i="1"/>
  <c r="AT61" i="1"/>
  <c r="AR61" i="1"/>
  <c r="AQ61" i="1"/>
  <c r="AX60" i="1"/>
  <c r="AW60" i="1"/>
  <c r="AV60" i="1"/>
  <c r="AU60" i="1"/>
  <c r="AT60" i="1"/>
  <c r="AR60" i="1"/>
  <c r="AQ60" i="1"/>
  <c r="AX59" i="1"/>
  <c r="AW59" i="1"/>
  <c r="AV59" i="1"/>
  <c r="AU59" i="1"/>
  <c r="AT59" i="1"/>
  <c r="AR59" i="1"/>
  <c r="AQ59" i="1"/>
  <c r="AX58" i="1"/>
  <c r="AY58" i="1" s="1"/>
  <c r="AW58" i="1"/>
  <c r="AV58" i="1"/>
  <c r="AU58" i="1"/>
  <c r="AT58" i="1"/>
  <c r="AR58" i="1"/>
  <c r="AQ58" i="1"/>
  <c r="AX57" i="1"/>
  <c r="AW57" i="1"/>
  <c r="AV57" i="1"/>
  <c r="AU57" i="1"/>
  <c r="AT57" i="1"/>
  <c r="AR57" i="1"/>
  <c r="AQ57" i="1"/>
  <c r="AX56" i="1"/>
  <c r="AW56" i="1"/>
  <c r="AV56" i="1"/>
  <c r="AU56" i="1"/>
  <c r="AT56" i="1"/>
  <c r="AR56" i="1"/>
  <c r="AQ56" i="1"/>
  <c r="AX55" i="1"/>
  <c r="AW55" i="1"/>
  <c r="AV55" i="1"/>
  <c r="AU55" i="1"/>
  <c r="AT55" i="1"/>
  <c r="AR55" i="1"/>
  <c r="AQ55" i="1"/>
  <c r="AX54" i="1"/>
  <c r="AY54" i="1" s="1"/>
  <c r="AW54" i="1"/>
  <c r="AV54" i="1"/>
  <c r="AU54" i="1"/>
  <c r="AT54" i="1"/>
  <c r="AR54" i="1"/>
  <c r="AQ54" i="1"/>
  <c r="AX53" i="1"/>
  <c r="AW53" i="1"/>
  <c r="AV53" i="1"/>
  <c r="AU53" i="1"/>
  <c r="AT53" i="1"/>
  <c r="AR53" i="1"/>
  <c r="AQ53" i="1"/>
  <c r="AX52" i="1"/>
  <c r="AW52" i="1"/>
  <c r="AV52" i="1"/>
  <c r="AU52" i="1"/>
  <c r="AT52" i="1"/>
  <c r="AR52" i="1"/>
  <c r="AQ52" i="1"/>
  <c r="AX51" i="1"/>
  <c r="AW51" i="1"/>
  <c r="AV51" i="1"/>
  <c r="AU51" i="1"/>
  <c r="AT51" i="1"/>
  <c r="AR51" i="1"/>
  <c r="AQ51" i="1"/>
  <c r="AX50" i="1"/>
  <c r="AY50" i="1" s="1"/>
  <c r="AW50" i="1"/>
  <c r="AV50" i="1"/>
  <c r="AU50" i="1"/>
  <c r="AT50" i="1"/>
  <c r="AR50" i="1"/>
  <c r="AQ50" i="1"/>
  <c r="AX49" i="1"/>
  <c r="AW49" i="1"/>
  <c r="AV49" i="1"/>
  <c r="AU49" i="1"/>
  <c r="AT49" i="1"/>
  <c r="AR49" i="1"/>
  <c r="AQ49" i="1"/>
  <c r="AX48" i="1"/>
  <c r="AW48" i="1"/>
  <c r="AV48" i="1"/>
  <c r="AU48" i="1"/>
  <c r="AT48" i="1"/>
  <c r="AR48" i="1"/>
  <c r="AQ48" i="1"/>
  <c r="AX47" i="1"/>
  <c r="AW47" i="1"/>
  <c r="AV47" i="1"/>
  <c r="AU47" i="1"/>
  <c r="AT47" i="1"/>
  <c r="AR47" i="1"/>
  <c r="AQ47" i="1"/>
  <c r="AX46" i="1"/>
  <c r="AY46" i="1" s="1"/>
  <c r="AW46" i="1"/>
  <c r="AV46" i="1"/>
  <c r="AU46" i="1"/>
  <c r="AT46" i="1"/>
  <c r="AR46" i="1"/>
  <c r="AQ46" i="1"/>
  <c r="AX45" i="1"/>
  <c r="AW45" i="1"/>
  <c r="AV45" i="1"/>
  <c r="AU45" i="1"/>
  <c r="AT45" i="1"/>
  <c r="AR45" i="1"/>
  <c r="AQ45" i="1"/>
  <c r="AX44" i="1"/>
  <c r="AW44" i="1"/>
  <c r="AV44" i="1"/>
  <c r="AU44" i="1"/>
  <c r="AT44" i="1"/>
  <c r="AR44" i="1"/>
  <c r="AQ44" i="1"/>
  <c r="AX43" i="1"/>
  <c r="AW43" i="1"/>
  <c r="AV43" i="1"/>
  <c r="AU43" i="1"/>
  <c r="AT43" i="1"/>
  <c r="AR43" i="1"/>
  <c r="AQ43" i="1"/>
  <c r="AX42" i="1"/>
  <c r="AY42" i="1" s="1"/>
  <c r="AW42" i="1"/>
  <c r="AV42" i="1"/>
  <c r="AU42" i="1"/>
  <c r="AT42" i="1"/>
  <c r="AR42" i="1"/>
  <c r="AQ42" i="1"/>
  <c r="AX41" i="1"/>
  <c r="AW41" i="1"/>
  <c r="AV41" i="1"/>
  <c r="AU41" i="1"/>
  <c r="AT41" i="1"/>
  <c r="AR41" i="1"/>
  <c r="AQ41" i="1"/>
  <c r="AX40" i="1"/>
  <c r="AW40" i="1"/>
  <c r="AV40" i="1"/>
  <c r="AU40" i="1"/>
  <c r="AT40" i="1"/>
  <c r="AR40" i="1"/>
  <c r="AQ40" i="1"/>
  <c r="AX39" i="1"/>
  <c r="AW39" i="1"/>
  <c r="AV39" i="1"/>
  <c r="AU39" i="1"/>
  <c r="AT39" i="1"/>
  <c r="AR39" i="1"/>
  <c r="AQ39" i="1"/>
  <c r="AX38" i="1"/>
  <c r="AY38" i="1" s="1"/>
  <c r="AW38" i="1"/>
  <c r="AV38" i="1"/>
  <c r="AU38" i="1"/>
  <c r="AT38" i="1"/>
  <c r="AR38" i="1"/>
  <c r="AQ38" i="1"/>
  <c r="AX37" i="1"/>
  <c r="AW37" i="1"/>
  <c r="AV37" i="1"/>
  <c r="AU37" i="1"/>
  <c r="AT37" i="1"/>
  <c r="AR37" i="1"/>
  <c r="AQ37" i="1"/>
  <c r="AX36" i="1"/>
  <c r="AW36" i="1"/>
  <c r="AV36" i="1"/>
  <c r="AU36" i="1"/>
  <c r="AT36" i="1"/>
  <c r="AR36" i="1"/>
  <c r="AQ36" i="1"/>
  <c r="AX35" i="1"/>
  <c r="AW35" i="1"/>
  <c r="AV35" i="1"/>
  <c r="AU35" i="1"/>
  <c r="AT35" i="1"/>
  <c r="AR35" i="1"/>
  <c r="AQ35" i="1"/>
  <c r="AX34" i="1"/>
  <c r="AY34" i="1" s="1"/>
  <c r="AW34" i="1"/>
  <c r="AV34" i="1"/>
  <c r="AU34" i="1"/>
  <c r="AT34" i="1"/>
  <c r="AR34" i="1"/>
  <c r="AQ34" i="1"/>
  <c r="AX33" i="1"/>
  <c r="AW33" i="1"/>
  <c r="AV33" i="1"/>
  <c r="AU33" i="1"/>
  <c r="AT33" i="1"/>
  <c r="AR33" i="1"/>
  <c r="AQ33" i="1"/>
  <c r="AX32" i="1"/>
  <c r="AW32" i="1"/>
  <c r="AV32" i="1"/>
  <c r="AU32" i="1"/>
  <c r="AT32" i="1"/>
  <c r="AR32" i="1"/>
  <c r="AQ32" i="1"/>
  <c r="AX31" i="1"/>
  <c r="AW31" i="1"/>
  <c r="AV31" i="1"/>
  <c r="AU31" i="1"/>
  <c r="AT31" i="1"/>
  <c r="AR31" i="1"/>
  <c r="AQ31" i="1"/>
  <c r="AX30" i="1"/>
  <c r="AY30" i="1" s="1"/>
  <c r="AW30" i="1"/>
  <c r="AV30" i="1"/>
  <c r="AU30" i="1"/>
  <c r="AT30" i="1"/>
  <c r="AR30" i="1"/>
  <c r="AQ30" i="1"/>
  <c r="AX29" i="1"/>
  <c r="AW29" i="1"/>
  <c r="AV29" i="1"/>
  <c r="AU29" i="1"/>
  <c r="AT29" i="1"/>
  <c r="AR29" i="1"/>
  <c r="AQ29" i="1"/>
  <c r="AX28" i="1"/>
  <c r="AW28" i="1"/>
  <c r="AV28" i="1"/>
  <c r="AU28" i="1"/>
  <c r="AT28" i="1"/>
  <c r="AR28" i="1"/>
  <c r="AQ28" i="1"/>
  <c r="AX27" i="1"/>
  <c r="AW27" i="1"/>
  <c r="AV27" i="1"/>
  <c r="AU27" i="1"/>
  <c r="AT27" i="1"/>
  <c r="AR27" i="1"/>
  <c r="AQ27" i="1"/>
  <c r="AX26" i="1"/>
  <c r="AY26" i="1" s="1"/>
  <c r="AW26" i="1"/>
  <c r="AV26" i="1"/>
  <c r="AU26" i="1"/>
  <c r="AT26" i="1"/>
  <c r="AR26" i="1"/>
  <c r="AQ26" i="1"/>
  <c r="AX25" i="1"/>
  <c r="AW25" i="1"/>
  <c r="AV25" i="1"/>
  <c r="AU25" i="1"/>
  <c r="AT25" i="1"/>
  <c r="AR25" i="1"/>
  <c r="AQ25" i="1"/>
  <c r="AX24" i="1"/>
  <c r="AW24" i="1"/>
  <c r="AV24" i="1"/>
  <c r="AU24" i="1"/>
  <c r="AT24" i="1"/>
  <c r="AR24" i="1"/>
  <c r="AQ24" i="1"/>
  <c r="AX23" i="1"/>
  <c r="AW23" i="1"/>
  <c r="AV23" i="1"/>
  <c r="AU23" i="1"/>
  <c r="AT23" i="1"/>
  <c r="AR23" i="1"/>
  <c r="AQ23" i="1"/>
  <c r="AX22" i="1"/>
  <c r="AY22" i="1" s="1"/>
  <c r="AW22" i="1"/>
  <c r="AV22" i="1"/>
  <c r="AU22" i="1"/>
  <c r="AT22" i="1"/>
  <c r="AR22" i="1"/>
  <c r="AQ22" i="1"/>
  <c r="AX21" i="1"/>
  <c r="AW21" i="1"/>
  <c r="AV21" i="1"/>
  <c r="AU21" i="1"/>
  <c r="AT21" i="1"/>
  <c r="AR21" i="1"/>
  <c r="AQ21" i="1"/>
  <c r="AX20" i="1"/>
  <c r="AW20" i="1"/>
  <c r="AV20" i="1"/>
  <c r="AU20" i="1"/>
  <c r="AT20" i="1"/>
  <c r="AR20" i="1"/>
  <c r="AQ20" i="1"/>
  <c r="AX19" i="1"/>
  <c r="AW19" i="1"/>
  <c r="AV19" i="1"/>
  <c r="AU19" i="1"/>
  <c r="AT19" i="1"/>
  <c r="AR19" i="1"/>
  <c r="AQ19" i="1"/>
  <c r="AX18" i="1"/>
  <c r="AY18" i="1" s="1"/>
  <c r="AW18" i="1"/>
  <c r="AV18" i="1"/>
  <c r="AU18" i="1"/>
  <c r="AT18" i="1"/>
  <c r="AR18" i="1"/>
  <c r="AQ18" i="1"/>
  <c r="AX17" i="1"/>
  <c r="AW17" i="1"/>
  <c r="AV17" i="1"/>
  <c r="AU17" i="1"/>
  <c r="AT17" i="1"/>
  <c r="AR17" i="1"/>
  <c r="AQ17" i="1"/>
  <c r="AX16" i="1"/>
  <c r="AW16" i="1"/>
  <c r="AY16" i="1" s="1"/>
  <c r="AV16" i="1"/>
  <c r="AU16" i="1"/>
  <c r="AT16" i="1"/>
  <c r="AR16" i="1"/>
  <c r="AQ16" i="1"/>
  <c r="AX15" i="1"/>
  <c r="AW15" i="1"/>
  <c r="AY15" i="1" s="1"/>
  <c r="AV15" i="1"/>
  <c r="AU15" i="1"/>
  <c r="AT15" i="1"/>
  <c r="AR15" i="1"/>
  <c r="AQ15" i="1"/>
  <c r="AX14" i="1"/>
  <c r="AW14" i="1"/>
  <c r="AY14" i="1" s="1"/>
  <c r="AV14" i="1"/>
  <c r="AU14" i="1"/>
  <c r="AT14" i="1"/>
  <c r="AR14" i="1"/>
  <c r="AQ14" i="1"/>
  <c r="AX13" i="1"/>
  <c r="AW13" i="1"/>
  <c r="AY13" i="1" s="1"/>
  <c r="AV13" i="1"/>
  <c r="AU13" i="1"/>
  <c r="AT13" i="1"/>
  <c r="AR13" i="1"/>
  <c r="AQ13" i="1"/>
  <c r="AX12" i="1"/>
  <c r="AW12" i="1"/>
  <c r="AY12" i="1" s="1"/>
  <c r="AV12" i="1"/>
  <c r="AU12" i="1"/>
  <c r="AT12" i="1"/>
  <c r="AR12" i="1"/>
  <c r="AQ12" i="1"/>
  <c r="AX11" i="1"/>
  <c r="AW11" i="1"/>
  <c r="AY11" i="1" s="1"/>
  <c r="AV11" i="1"/>
  <c r="AU11" i="1"/>
  <c r="AT11" i="1"/>
  <c r="AR11" i="1"/>
  <c r="AQ11" i="1"/>
  <c r="AX10" i="1"/>
  <c r="AW10" i="1"/>
  <c r="AY10" i="1" s="1"/>
  <c r="AV10" i="1"/>
  <c r="AU10" i="1"/>
  <c r="AT10" i="1"/>
  <c r="AR10" i="1"/>
  <c r="AQ10" i="1"/>
  <c r="AX9" i="1"/>
  <c r="AW9" i="1"/>
  <c r="AY9" i="1" s="1"/>
  <c r="AV9" i="1"/>
  <c r="AU9" i="1"/>
  <c r="AT9" i="1"/>
  <c r="AR9" i="1"/>
  <c r="AQ9" i="1"/>
  <c r="AX8" i="1"/>
  <c r="AW8" i="1"/>
  <c r="AY8" i="1" s="1"/>
  <c r="AV8" i="1"/>
  <c r="AU8" i="1"/>
  <c r="AT8" i="1"/>
  <c r="AR8" i="1"/>
  <c r="AQ8" i="1"/>
  <c r="AX7" i="1"/>
  <c r="AW7" i="1"/>
  <c r="AY7" i="1" s="1"/>
  <c r="AV7" i="1"/>
  <c r="AU7" i="1"/>
  <c r="AT7" i="1"/>
  <c r="AR7" i="1"/>
  <c r="AQ7" i="1"/>
  <c r="AX6" i="1"/>
  <c r="AW6" i="1"/>
  <c r="AY6" i="1" s="1"/>
  <c r="AV6" i="1"/>
  <c r="AU6" i="1"/>
  <c r="AT6" i="1"/>
  <c r="AR6" i="1"/>
  <c r="AQ6" i="1"/>
  <c r="AX5" i="1"/>
  <c r="AW5" i="1"/>
  <c r="AY5" i="1" s="1"/>
  <c r="AV5" i="1"/>
  <c r="AU5" i="1"/>
  <c r="AT5" i="1"/>
  <c r="AR5" i="1"/>
  <c r="AQ5" i="1"/>
  <c r="AX4" i="1"/>
  <c r="AW4" i="1"/>
  <c r="AY4" i="1" s="1"/>
  <c r="AV4" i="1"/>
  <c r="AU4" i="1"/>
  <c r="AT4" i="1"/>
  <c r="AR4" i="1"/>
  <c r="AQ4" i="1"/>
  <c r="AX3" i="1"/>
  <c r="AW3" i="1"/>
  <c r="AT3" i="1"/>
  <c r="AR3" i="1"/>
  <c r="AQ3" i="1"/>
  <c r="AY2" i="1"/>
  <c r="AX2" i="1"/>
  <c r="AV2" i="1"/>
  <c r="AU2" i="1"/>
  <c r="AT2" i="1"/>
  <c r="AS2" i="1"/>
  <c r="AR2" i="1"/>
  <c r="AQ2" i="1"/>
  <c r="AY4" i="2" l="1"/>
  <c r="AY3" i="2"/>
  <c r="AY5" i="2"/>
  <c r="AY17" i="1"/>
  <c r="BB2" i="1" s="1"/>
  <c r="AY21" i="1"/>
  <c r="AY25" i="1"/>
  <c r="AY29" i="1"/>
  <c r="AY33" i="1"/>
  <c r="AY37" i="1"/>
  <c r="AY41" i="1"/>
  <c r="AY45" i="1"/>
  <c r="AY49" i="1"/>
  <c r="AY53" i="1"/>
  <c r="AY57" i="1"/>
  <c r="AY61" i="1"/>
  <c r="AY65" i="1"/>
  <c r="AY69" i="1"/>
  <c r="AY73" i="1"/>
  <c r="AY77" i="1"/>
  <c r="AY82" i="1"/>
  <c r="AY102" i="1"/>
  <c r="AY111" i="1"/>
  <c r="BD7" i="1"/>
  <c r="AY175" i="1"/>
  <c r="BE7" i="1"/>
  <c r="AY20" i="1"/>
  <c r="AY24" i="1"/>
  <c r="AY28" i="1"/>
  <c r="AY32" i="1"/>
  <c r="AY36" i="1"/>
  <c r="AY40" i="1"/>
  <c r="AY44" i="1"/>
  <c r="AY48" i="1"/>
  <c r="AY52" i="1"/>
  <c r="AY56" i="1"/>
  <c r="AY60" i="1"/>
  <c r="AY64" i="1"/>
  <c r="AY68" i="1"/>
  <c r="AY72" i="1"/>
  <c r="AY76" i="1"/>
  <c r="AY86" i="1"/>
  <c r="AY106" i="1"/>
  <c r="AY116" i="1"/>
  <c r="AY120" i="1"/>
  <c r="AY124" i="1"/>
  <c r="AY128" i="1"/>
  <c r="AY132" i="1"/>
  <c r="AY136" i="1"/>
  <c r="AY140" i="1"/>
  <c r="AY144" i="1"/>
  <c r="AY148" i="1"/>
  <c r="AY152" i="1"/>
  <c r="AY156" i="1"/>
  <c r="AY160" i="1"/>
  <c r="AY164" i="1"/>
  <c r="AY168" i="1"/>
  <c r="BD4" i="1"/>
  <c r="AY189" i="1"/>
  <c r="BB6" i="1"/>
  <c r="BB4" i="1"/>
  <c r="BB5" i="1"/>
  <c r="BB7" i="1"/>
  <c r="AY19" i="1"/>
  <c r="AY23" i="1"/>
  <c r="AY27" i="1"/>
  <c r="AY31" i="1"/>
  <c r="AY35" i="1"/>
  <c r="AY39" i="1"/>
  <c r="AY43" i="1"/>
  <c r="AY47" i="1"/>
  <c r="AY51" i="1"/>
  <c r="AY55" i="1"/>
  <c r="AY59" i="1"/>
  <c r="AY63" i="1"/>
  <c r="AY67" i="1"/>
  <c r="AY71" i="1"/>
  <c r="AY75" i="1"/>
  <c r="AY79" i="1"/>
  <c r="AY80" i="1"/>
  <c r="AY90" i="1"/>
  <c r="BC7" i="1"/>
  <c r="AY115" i="1"/>
  <c r="AY119" i="1"/>
  <c r="AY123" i="1"/>
  <c r="AY127" i="1"/>
  <c r="BC3" i="1" s="1"/>
  <c r="AY131" i="1"/>
  <c r="AY135" i="1"/>
  <c r="AY139" i="1"/>
  <c r="AY143" i="1"/>
  <c r="AY147" i="1"/>
  <c r="AY151" i="1"/>
  <c r="AY155" i="1"/>
  <c r="AY159" i="1"/>
  <c r="BD3" i="1" s="1"/>
  <c r="AY163" i="1"/>
  <c r="AY167" i="1"/>
  <c r="BE4" i="1"/>
  <c r="BE6" i="1"/>
  <c r="BD6" i="1"/>
  <c r="AY207" i="1"/>
  <c r="AY223" i="1"/>
  <c r="AY239" i="1"/>
  <c r="BD5" i="1"/>
  <c r="AY94" i="1"/>
  <c r="AY99" i="1"/>
  <c r="AY100" i="1"/>
  <c r="AY109" i="1"/>
  <c r="AY110" i="1"/>
  <c r="AY174" i="1"/>
  <c r="AY179" i="1"/>
  <c r="AY181" i="1"/>
  <c r="AY190" i="1"/>
  <c r="AY195" i="1"/>
  <c r="AY197" i="1"/>
  <c r="AY206" i="1"/>
  <c r="AY211" i="1"/>
  <c r="AY213" i="1"/>
  <c r="AY222" i="1"/>
  <c r="AY227" i="1"/>
  <c r="AY229" i="1"/>
  <c r="AY238" i="1"/>
  <c r="AY243" i="1"/>
  <c r="AY245" i="1"/>
  <c r="AY169" i="1"/>
  <c r="AY178" i="1"/>
  <c r="AY185" i="1"/>
  <c r="AY194" i="1"/>
  <c r="AY201" i="1"/>
  <c r="AY210" i="1"/>
  <c r="BE2" i="1" s="1"/>
  <c r="AY217" i="1"/>
  <c r="AY226" i="1"/>
  <c r="AY233" i="1"/>
  <c r="AY242" i="1"/>
  <c r="BB3" i="1"/>
  <c r="BD2" i="1" l="1"/>
  <c r="BC2" i="1"/>
  <c r="B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Mendez</author>
  </authors>
  <commentList>
    <comment ref="S220" authorId="0" shapeId="0" xr:uid="{2636D201-2C62-4AE8-9D72-86B91157919D}">
      <text>
        <r>
          <rPr>
            <b/>
            <sz val="9"/>
            <color indexed="81"/>
            <rFont val="Tahoma"/>
            <family val="2"/>
          </rPr>
          <t>Thomas Mendez:</t>
        </r>
        <r>
          <rPr>
            <sz val="9"/>
            <color indexed="81"/>
            <rFont val="Tahoma"/>
            <family val="2"/>
          </rPr>
          <t xml:space="preserve">
issue with data (double data)</t>
        </r>
      </text>
    </comment>
  </commentList>
</comments>
</file>

<file path=xl/sharedStrings.xml><?xml version="1.0" encoding="utf-8"?>
<sst xmlns="http://schemas.openxmlformats.org/spreadsheetml/2006/main" count="2850" uniqueCount="429">
  <si>
    <t>Round</t>
  </si>
  <si>
    <t>LSL</t>
  </si>
  <si>
    <t>SITE CODE (S) ie. S01a</t>
  </si>
  <si>
    <t>NAME</t>
  </si>
  <si>
    <t>ADDRESS</t>
  </si>
  <si>
    <t>Lead ppb - S01</t>
  </si>
  <si>
    <t>Lead ppb - S02</t>
  </si>
  <si>
    <t>Lead ppb - S03</t>
  </si>
  <si>
    <t>Lead ppb - S04</t>
  </si>
  <si>
    <t>Lead ppb - S05</t>
  </si>
  <si>
    <t>Lead ppb - S06</t>
  </si>
  <si>
    <t>Lead ppb - S07</t>
  </si>
  <si>
    <t>Lead ppb - S08</t>
  </si>
  <si>
    <t>Lead ppb - S09</t>
  </si>
  <si>
    <t>Lead ppb - S10</t>
  </si>
  <si>
    <t>Lead ppb - S11</t>
  </si>
  <si>
    <t>Lead ppb - S12</t>
  </si>
  <si>
    <t>Lead ppb - S13</t>
  </si>
  <si>
    <t>Lead ppb - S14</t>
  </si>
  <si>
    <t>Lead ppb - S15</t>
  </si>
  <si>
    <t>Lead ppb - S16</t>
  </si>
  <si>
    <t>Lead ppb - S17</t>
  </si>
  <si>
    <t>Lead ppb - S18</t>
  </si>
  <si>
    <t>Lead ppb - S19</t>
  </si>
  <si>
    <t>Lead ppb - S20</t>
  </si>
  <si>
    <t>Lead ppb - S21</t>
  </si>
  <si>
    <t>Lead ppb - S22</t>
  </si>
  <si>
    <t>Lead ppb - S23</t>
  </si>
  <si>
    <t>Lead ppb - S24</t>
  </si>
  <si>
    <t>Lead ppb - S25</t>
  </si>
  <si>
    <t>Lead ppb - S26</t>
  </si>
  <si>
    <t>Lead ppb - S27</t>
  </si>
  <si>
    <t>Lead ppb - S28</t>
  </si>
  <si>
    <t>Lead ppb - S29</t>
  </si>
  <si>
    <t>Lead ppb - S30</t>
  </si>
  <si>
    <t>Lead ppb - S31</t>
  </si>
  <si>
    <t>Lead ppb - S32</t>
  </si>
  <si>
    <t>Lead ppb - S33</t>
  </si>
  <si>
    <t>Lead ppb - S34</t>
  </si>
  <si>
    <t>Lead ppb - S35</t>
  </si>
  <si>
    <t>Lead ppb - S36</t>
  </si>
  <si>
    <t>Lead ppb - S37</t>
  </si>
  <si>
    <t>Lead ppb - S38</t>
  </si>
  <si>
    <t>Lead ppb - DS03</t>
  </si>
  <si>
    <t>Standard Deviation (ug/L)</t>
  </si>
  <si>
    <t>Samples Over 20 ug/L</t>
  </si>
  <si>
    <t>Average Concentration</t>
  </si>
  <si>
    <t>Total Concentration Sum</t>
  </si>
  <si>
    <t>Sequential Minimum( ug/L)</t>
  </si>
  <si>
    <t>Sequential Maximum (ug/L)</t>
  </si>
  <si>
    <t>?</t>
  </si>
  <si>
    <t>af</t>
  </si>
  <si>
    <t>ar</t>
  </si>
  <si>
    <t>bz</t>
  </si>
  <si>
    <t>ck</t>
  </si>
  <si>
    <t>cy</t>
  </si>
  <si>
    <t>e</t>
  </si>
  <si>
    <t>h</t>
  </si>
  <si>
    <t>L</t>
  </si>
  <si>
    <t>y</t>
  </si>
  <si>
    <t>Copper</t>
  </si>
  <si>
    <t>ae</t>
  </si>
  <si>
    <t>aj</t>
  </si>
  <si>
    <t>ak</t>
  </si>
  <si>
    <t>Elizabeth Taylor</t>
  </si>
  <si>
    <t>525 South Lynch</t>
  </si>
  <si>
    <t>aw</t>
  </si>
  <si>
    <t>ax</t>
  </si>
  <si>
    <t>ay</t>
  </si>
  <si>
    <t>bc</t>
  </si>
  <si>
    <t>Michelle Ingram</t>
  </si>
  <si>
    <t>1725 Lincoln Dr</t>
  </si>
  <si>
    <t>bg</t>
  </si>
  <si>
    <t>bk</t>
  </si>
  <si>
    <t>br</t>
  </si>
  <si>
    <t>by</t>
  </si>
  <si>
    <t>Rosemary Vernon</t>
  </si>
  <si>
    <t>924 Barney Ave</t>
  </si>
  <si>
    <t>c</t>
  </si>
  <si>
    <t>ce</t>
  </si>
  <si>
    <t>cf</t>
  </si>
  <si>
    <t>Kevin Talley</t>
  </si>
  <si>
    <t>cg</t>
  </si>
  <si>
    <t>ch</t>
  </si>
  <si>
    <t>cm</t>
  </si>
  <si>
    <t>cq</t>
  </si>
  <si>
    <t>cs</t>
  </si>
  <si>
    <t>d</t>
  </si>
  <si>
    <t>db</t>
  </si>
  <si>
    <t>dc</t>
  </si>
  <si>
    <t>df</t>
  </si>
  <si>
    <t>James H. Miller</t>
  </si>
  <si>
    <t>3425 Clement St.</t>
  </si>
  <si>
    <t>dg</t>
  </si>
  <si>
    <t>Bernice &amp; Alfred Coney</t>
  </si>
  <si>
    <t>dh</t>
  </si>
  <si>
    <t>dj</t>
  </si>
  <si>
    <t>Laureen Childress</t>
  </si>
  <si>
    <t>1626 Brookside Dr</t>
  </si>
  <si>
    <t>dk</t>
  </si>
  <si>
    <t>Lueida and Matthew Grady</t>
  </si>
  <si>
    <t>3202 Circle Drive</t>
  </si>
  <si>
    <t>ds</t>
  </si>
  <si>
    <t>dt</t>
  </si>
  <si>
    <t>Theardo Watson</t>
  </si>
  <si>
    <t>1915 Welch Blvd</t>
  </si>
  <si>
    <t>dx</t>
  </si>
  <si>
    <t>dz</t>
  </si>
  <si>
    <t>g</t>
  </si>
  <si>
    <t>Keri Weber</t>
  </si>
  <si>
    <t>4208 Ogema</t>
  </si>
  <si>
    <t xml:space="preserve"> </t>
  </si>
  <si>
    <t>m</t>
  </si>
  <si>
    <t>Terry O'Neil</t>
  </si>
  <si>
    <t>901 Huron</t>
  </si>
  <si>
    <t>n</t>
  </si>
  <si>
    <t>Betty Dell</t>
  </si>
  <si>
    <t>1410 Blueberry</t>
  </si>
  <si>
    <t>p</t>
  </si>
  <si>
    <t>t</t>
  </si>
  <si>
    <t>1918 Leith</t>
  </si>
  <si>
    <t>u</t>
  </si>
  <si>
    <t>v</t>
  </si>
  <si>
    <t>w</t>
  </si>
  <si>
    <t>James D / Sahuoyn Mack</t>
  </si>
  <si>
    <t>2316 E Second St</t>
  </si>
  <si>
    <t>z</t>
  </si>
  <si>
    <t>Dee Lynn</t>
  </si>
  <si>
    <t>1018 Barlow Ave</t>
  </si>
  <si>
    <t>Galvanized</t>
  </si>
  <si>
    <t>a</t>
  </si>
  <si>
    <t>Matt Crnolatic</t>
  </si>
  <si>
    <t>1114 Pettibone</t>
  </si>
  <si>
    <t>ah</t>
  </si>
  <si>
    <t>ai</t>
  </si>
  <si>
    <t>am</t>
  </si>
  <si>
    <t>Gene Loeffer</t>
  </si>
  <si>
    <t>as</t>
  </si>
  <si>
    <t>at</t>
  </si>
  <si>
    <t>Jackie Pemberton</t>
  </si>
  <si>
    <t>av</t>
  </si>
  <si>
    <t>b</t>
  </si>
  <si>
    <t>bf</t>
  </si>
  <si>
    <t>Melanie Myjak</t>
  </si>
  <si>
    <t>2505 Berkley St</t>
  </si>
  <si>
    <t>bh</t>
  </si>
  <si>
    <t xml:space="preserve">Hilary Morolla </t>
  </si>
  <si>
    <t>1302 Blanchard Ave</t>
  </si>
  <si>
    <t>bs</t>
  </si>
  <si>
    <t>2319 Barth St</t>
  </si>
  <si>
    <t>cd</t>
  </si>
  <si>
    <t>Doris Allen</t>
  </si>
  <si>
    <t>329 W Eldridge Ave</t>
  </si>
  <si>
    <t>ct</t>
  </si>
  <si>
    <t>April Summers</t>
  </si>
  <si>
    <t>624 Dickinson</t>
  </si>
  <si>
    <t>cz</t>
  </si>
  <si>
    <t>di</t>
  </si>
  <si>
    <t>dp</t>
  </si>
  <si>
    <t>dy</t>
  </si>
  <si>
    <t>k</t>
  </si>
  <si>
    <t>r</t>
  </si>
  <si>
    <t>x</t>
  </si>
  <si>
    <t>Removed</t>
  </si>
  <si>
    <t>ec2</t>
  </si>
  <si>
    <t>Darren Simpson</t>
  </si>
  <si>
    <t>2614 Pierce Street</t>
  </si>
  <si>
    <t>ed2</t>
  </si>
  <si>
    <t>Nic Custer</t>
  </si>
  <si>
    <t>428 Crapo</t>
  </si>
  <si>
    <t>ee2</t>
  </si>
  <si>
    <t>eh2</t>
  </si>
  <si>
    <t>Brandi Holloway</t>
  </si>
  <si>
    <t>749 Clinton St.</t>
  </si>
  <si>
    <t>Yes</t>
  </si>
  <si>
    <t>bi</t>
  </si>
  <si>
    <t>dq</t>
  </si>
  <si>
    <t>eb</t>
  </si>
  <si>
    <t xml:space="preserve">ef </t>
  </si>
  <si>
    <t>bb</t>
  </si>
  <si>
    <t>Robert Volpe</t>
  </si>
  <si>
    <t>326 Ferndale</t>
  </si>
  <si>
    <t>306 E Moore</t>
  </si>
  <si>
    <t>ci</t>
  </si>
  <si>
    <t>Noel Russell</t>
  </si>
  <si>
    <t>1514 Welch Blvd</t>
  </si>
  <si>
    <t>1822 Whittlesey St</t>
  </si>
  <si>
    <t>g2</t>
  </si>
  <si>
    <t>q</t>
  </si>
  <si>
    <t>Rick Dexel</t>
  </si>
  <si>
    <t>4519 Milton</t>
  </si>
  <si>
    <t>1709 Belle Ave</t>
  </si>
  <si>
    <t>bq</t>
  </si>
  <si>
    <t>cw</t>
  </si>
  <si>
    <t>Gregory Fisher</t>
  </si>
  <si>
    <t>521 East Ridgeway Ave</t>
  </si>
  <si>
    <t>ag</t>
  </si>
  <si>
    <t>az</t>
  </si>
  <si>
    <t>Roxanne Putman</t>
  </si>
  <si>
    <t>1379 Washington Ave</t>
  </si>
  <si>
    <t xml:space="preserve">eh </t>
  </si>
  <si>
    <t>Violet Capuchina (owner); Brandi Holloway (renter)</t>
  </si>
  <si>
    <t>f / (f2 below)</t>
  </si>
  <si>
    <t>Selene Saldana</t>
  </si>
  <si>
    <t>1650 Miller</t>
  </si>
  <si>
    <t>s</t>
  </si>
  <si>
    <t>Elnora Cathan</t>
  </si>
  <si>
    <t>ef</t>
  </si>
  <si>
    <t>Jaronima Pacheco</t>
  </si>
  <si>
    <t xml:space="preserve">g </t>
  </si>
  <si>
    <t>Chris and Rhonda Thornton</t>
  </si>
  <si>
    <t>bj</t>
  </si>
  <si>
    <t>Edward Otloski</t>
  </si>
  <si>
    <t>2529 N Chevrolet</t>
  </si>
  <si>
    <t>Marilyn Jones</t>
  </si>
  <si>
    <t>ec</t>
  </si>
  <si>
    <t>ed</t>
  </si>
  <si>
    <t>eh</t>
  </si>
  <si>
    <t>f</t>
  </si>
  <si>
    <t>Elnora Carthan</t>
  </si>
  <si>
    <t>711 W McClellan</t>
  </si>
  <si>
    <t>ab</t>
  </si>
  <si>
    <t>Janice Berryman</t>
  </si>
  <si>
    <t>631 Alvord</t>
  </si>
  <si>
    <t>ej</t>
  </si>
  <si>
    <t>Steve Feldman</t>
  </si>
  <si>
    <t>1629 Pontiac St</t>
  </si>
  <si>
    <t>ek</t>
  </si>
  <si>
    <t>Mary Ann Young</t>
  </si>
  <si>
    <t>620 Crawsford St</t>
  </si>
  <si>
    <t>em</t>
  </si>
  <si>
    <t>Rachel Isaac</t>
  </si>
  <si>
    <t>808 Commonwealth Ave</t>
  </si>
  <si>
    <t>ep</t>
  </si>
  <si>
    <t>Cheryl Hill</t>
  </si>
  <si>
    <t>2317 Brookside Dr</t>
  </si>
  <si>
    <t>eq</t>
  </si>
  <si>
    <t>Gary Boedecker</t>
  </si>
  <si>
    <t>737 Clinton St</t>
  </si>
  <si>
    <t>er</t>
  </si>
  <si>
    <t>Catherine Houck</t>
  </si>
  <si>
    <t>616 E Atherton Rd</t>
  </si>
  <si>
    <t>es</t>
  </si>
  <si>
    <t>Terry Lane</t>
  </si>
  <si>
    <t>2355 Copeman Blvd</t>
  </si>
  <si>
    <t>et</t>
  </si>
  <si>
    <t>Romoa Daniels</t>
  </si>
  <si>
    <t>2831 Mallery St</t>
  </si>
  <si>
    <t>ev</t>
  </si>
  <si>
    <t>Mary Cox</t>
  </si>
  <si>
    <t>2406 E Court St</t>
  </si>
  <si>
    <t>ex</t>
  </si>
  <si>
    <t>Elvira Mar</t>
  </si>
  <si>
    <t>1209 Neubert Ave</t>
  </si>
  <si>
    <t>ez</t>
  </si>
  <si>
    <t>Stanley Cooper</t>
  </si>
  <si>
    <t>717 W McClellan St</t>
  </si>
  <si>
    <t>al</t>
  </si>
  <si>
    <t>Gerald Turner</t>
  </si>
  <si>
    <t>614 South Lynch</t>
  </si>
  <si>
    <t>1725 Lincoln</t>
  </si>
  <si>
    <t>U</t>
  </si>
  <si>
    <t>3425 Clement</t>
  </si>
  <si>
    <t>Alfred &amp; Bernice Coney</t>
  </si>
  <si>
    <t>1822 Whittlesey</t>
  </si>
  <si>
    <t>Lueida &amp; Matthew Grady</t>
  </si>
  <si>
    <t>3202 Circle</t>
  </si>
  <si>
    <t>James D/Sahuoyn Mack</t>
  </si>
  <si>
    <t>Gene Loeffler</t>
  </si>
  <si>
    <t>Hillary Morolla</t>
  </si>
  <si>
    <t>1302 Blanchard</t>
  </si>
  <si>
    <t>Karen Hubbard</t>
  </si>
  <si>
    <t>454 E. Atherton</t>
  </si>
  <si>
    <t>329 W. Eldridge Ave</t>
  </si>
  <si>
    <t>521 E. Ridgeway Ave</t>
  </si>
  <si>
    <t>ff</t>
  </si>
  <si>
    <t>Jamie Pemberton</t>
  </si>
  <si>
    <t>1118 S. Franklin</t>
  </si>
  <si>
    <t>2614 Pierce</t>
  </si>
  <si>
    <t>749 Clinton St</t>
  </si>
  <si>
    <t>Helene Saldana</t>
  </si>
  <si>
    <t>1650 Miller Rd</t>
  </si>
  <si>
    <t>711 McClellan</t>
  </si>
  <si>
    <t>741 Clinton</t>
  </si>
  <si>
    <t>620 Crawford</t>
  </si>
  <si>
    <t>808 Commonwealth</t>
  </si>
  <si>
    <t>616 E. Atherton Rd</t>
  </si>
  <si>
    <t>2406 E. Court St</t>
  </si>
  <si>
    <t>1209 Neubert</t>
  </si>
  <si>
    <t>fd</t>
  </si>
  <si>
    <t>David &amp; Mary Kronner</t>
  </si>
  <si>
    <t>2840 Clement</t>
  </si>
  <si>
    <t>fe</t>
  </si>
  <si>
    <t>Michelle Rodriguez</t>
  </si>
  <si>
    <t>4302 Ogema</t>
  </si>
  <si>
    <t>fg</t>
  </si>
  <si>
    <t>Tabitha Richards</t>
  </si>
  <si>
    <t>2402 Copeman Blvd</t>
  </si>
  <si>
    <t>fh</t>
  </si>
  <si>
    <t>Elroy Baker</t>
  </si>
  <si>
    <t>714 W. Jackson Ave.</t>
  </si>
  <si>
    <t>fi</t>
  </si>
  <si>
    <t>Michelle Johnson</t>
  </si>
  <si>
    <t>647 Alvord Ave</t>
  </si>
  <si>
    <t>fj</t>
  </si>
  <si>
    <t>Dawn Johnson</t>
  </si>
  <si>
    <t>2811 Clement St</t>
  </si>
  <si>
    <t>614 S Lynch</t>
  </si>
  <si>
    <t xml:space="preserve">306 E Moore </t>
  </si>
  <si>
    <t>3202 Circle Dr</t>
  </si>
  <si>
    <t>1410 Blueberry Ln</t>
  </si>
  <si>
    <t>at2</t>
  </si>
  <si>
    <t>4202 Custer Ave</t>
  </si>
  <si>
    <t>2319 Barth</t>
  </si>
  <si>
    <t>Lead</t>
  </si>
  <si>
    <t>ew</t>
  </si>
  <si>
    <t xml:space="preserve">Kristin &amp; Calvin Rogler  </t>
  </si>
  <si>
    <t>2614 Mountain Ave</t>
  </si>
  <si>
    <t>714 W Jackson Ave</t>
  </si>
  <si>
    <t>647 Alvord</t>
  </si>
  <si>
    <t>711 Mc Clellan</t>
  </si>
  <si>
    <t>Arith Mean of GM</t>
  </si>
  <si>
    <t>GM of GM</t>
  </si>
  <si>
    <t>Min Avg</t>
  </si>
  <si>
    <t>GM of Min</t>
  </si>
  <si>
    <t>SITE CODE (S) ie. S.00051a</t>
  </si>
  <si>
    <t>Lead (mg) - S01</t>
  </si>
  <si>
    <t>Lead (mg) - S02</t>
  </si>
  <si>
    <t>Lead (mg) - S03</t>
  </si>
  <si>
    <t>Lead (mg) - S04</t>
  </si>
  <si>
    <t>Lead (mg) - S05</t>
  </si>
  <si>
    <t>Lead (mg) - S06</t>
  </si>
  <si>
    <t>Lead (mg) - S07</t>
  </si>
  <si>
    <t>Lead (mg) - S08</t>
  </si>
  <si>
    <t>Lead (mg) - S09</t>
  </si>
  <si>
    <t>Lead (mg) - S10</t>
  </si>
  <si>
    <t>Lead (mg) - S11</t>
  </si>
  <si>
    <t>Lead (mg) - S12</t>
  </si>
  <si>
    <t>Lead (mg) - S13</t>
  </si>
  <si>
    <t>Lead (mg) - S14</t>
  </si>
  <si>
    <t>Lead (mg) - S15</t>
  </si>
  <si>
    <t>Lead (mg) - S16</t>
  </si>
  <si>
    <t>Lead (mg) - S17</t>
  </si>
  <si>
    <t>Lead (mg) - S18</t>
  </si>
  <si>
    <t>Lead (mg) - S19</t>
  </si>
  <si>
    <t>Lead (mg) - S2.0005</t>
  </si>
  <si>
    <t>Lead (mg) - S21</t>
  </si>
  <si>
    <t>Lead (mg) - S22</t>
  </si>
  <si>
    <t>Lead (mg) - S23</t>
  </si>
  <si>
    <t>Lead (mg) - S24</t>
  </si>
  <si>
    <t>Lead (mg) - S25</t>
  </si>
  <si>
    <t>Lead (mg) - S26</t>
  </si>
  <si>
    <t>Lead (mg) - S27</t>
  </si>
  <si>
    <t>Lead (mg) - S28</t>
  </si>
  <si>
    <t>Lead (mg) - S29</t>
  </si>
  <si>
    <t>Lead (mg) - S3.0005</t>
  </si>
  <si>
    <t>Lead (mg) - S31</t>
  </si>
  <si>
    <t>Lead (mg) - S32</t>
  </si>
  <si>
    <t>Lead (mg) - S33</t>
  </si>
  <si>
    <t>Lead (mg) - S34</t>
  </si>
  <si>
    <t>Lead (mg) - S35</t>
  </si>
  <si>
    <t>Lead (mg) - S36</t>
  </si>
  <si>
    <t>Lead (mg) - S37</t>
  </si>
  <si>
    <t>Lead (mg) - S38</t>
  </si>
  <si>
    <t>Lead (ug/L) - DS.00053</t>
  </si>
  <si>
    <t>Total Lead Mass (mg)</t>
  </si>
  <si>
    <t>Total Volume Collected (L)</t>
  </si>
  <si>
    <t>WASLC
(ug/L)</t>
  </si>
  <si>
    <t>Total Concentration (ug/L)</t>
  </si>
  <si>
    <t>1410 Bl0eberry</t>
  </si>
  <si>
    <t>Lead (mg) - S20</t>
  </si>
  <si>
    <t>Lead (mg/L) - DS03</t>
  </si>
  <si>
    <t>Lead (mg/L) - DS04</t>
  </si>
  <si>
    <t>Lead (mg/L) - DS05</t>
  </si>
  <si>
    <t xml:space="preserve">4202 Custer Ave </t>
  </si>
  <si>
    <t>&lt;1.0</t>
  </si>
  <si>
    <t>&lt;0.50</t>
  </si>
  <si>
    <t>90th Percentile WASLC</t>
  </si>
  <si>
    <t>f2</t>
  </si>
  <si>
    <t>eg2</t>
  </si>
  <si>
    <t>cx</t>
  </si>
  <si>
    <t>None</t>
  </si>
  <si>
    <t>ee</t>
  </si>
  <si>
    <t>eg</t>
  </si>
  <si>
    <t>i</t>
  </si>
  <si>
    <t>j</t>
  </si>
  <si>
    <t>cc</t>
  </si>
  <si>
    <t>ac</t>
  </si>
  <si>
    <t>ad</t>
  </si>
  <si>
    <t>aq</t>
  </si>
  <si>
    <t>ax2</t>
  </si>
  <si>
    <t>bd</t>
  </si>
  <si>
    <t>be</t>
  </si>
  <si>
    <t>cb</t>
  </si>
  <si>
    <t>cj</t>
  </si>
  <si>
    <t>cv</t>
  </si>
  <si>
    <t>dd</t>
  </si>
  <si>
    <t>de</t>
  </si>
  <si>
    <t>dw</t>
  </si>
  <si>
    <t>ei</t>
  </si>
  <si>
    <t>Percent of Samples over 20 ug/L</t>
  </si>
  <si>
    <t>Copper Private Service Line</t>
  </si>
  <si>
    <t>Galvanized Private Service Line</t>
  </si>
  <si>
    <t>Private LSL Intact</t>
  </si>
  <si>
    <t>Private LSL Removed</t>
  </si>
  <si>
    <t>Total % above 20 ppb</t>
  </si>
  <si>
    <t>From 1_SigmaPlot</t>
  </si>
  <si>
    <t>From 2_SigmaPlot</t>
  </si>
  <si>
    <t>NO DATA for Round 5</t>
  </si>
  <si>
    <t>A</t>
  </si>
  <si>
    <t>B</t>
  </si>
  <si>
    <t>C</t>
  </si>
  <si>
    <t>D</t>
  </si>
  <si>
    <t>Product (for calculating geomean)</t>
  </si>
  <si>
    <t>Number of Values (for calculating geomean</t>
  </si>
  <si>
    <t>Geometric Mean of home</t>
  </si>
  <si>
    <t>Mean of All Maximums</t>
  </si>
  <si>
    <t>GeoMean of All MaximumsMax</t>
  </si>
  <si>
    <t>Round A</t>
  </si>
  <si>
    <t>--</t>
  </si>
  <si>
    <t>Round B</t>
  </si>
  <si>
    <t>Round C</t>
  </si>
  <si>
    <t>Round D</t>
  </si>
  <si>
    <t>Average WASLC</t>
  </si>
  <si>
    <t>*Could always run stats on average WASLC instead of 90th percentile</t>
  </si>
  <si>
    <t>90th Percentile WASLC without Al</t>
  </si>
  <si>
    <t>90th Percentile WASLC without ew</t>
  </si>
  <si>
    <t>*Al was removed in rounds A, B, but was included in C</t>
  </si>
  <si>
    <t>*ew was removed in Round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</si>
</sst>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5" xfId="0" applyBorder="1"/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 applyAlignment="1">
      <alignment horizontal="right"/>
    </xf>
    <xf numFmtId="0" fontId="0" fillId="0" borderId="10" xfId="0" applyBorder="1"/>
    <xf numFmtId="0" fontId="3" fillId="0" borderId="9" xfId="0" applyFont="1" applyBorder="1"/>
    <xf numFmtId="0" fontId="3" fillId="0" borderId="11" xfId="0" applyFont="1" applyBorder="1"/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/>
    <xf numFmtId="0" fontId="3" fillId="0" borderId="13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/>
    <xf numFmtId="0" fontId="5" fillId="0" borderId="0" xfId="0" applyFont="1" applyAlignment="1">
      <alignment horizontal="center" vertical="center" wrapText="1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 applyAlignment="1">
      <alignment horizontal="right"/>
    </xf>
    <xf numFmtId="0" fontId="3" fillId="0" borderId="15" xfId="0" applyFont="1" applyBorder="1"/>
    <xf numFmtId="0" fontId="0" fillId="5" borderId="7" xfId="0" applyFill="1" applyBorder="1"/>
    <xf numFmtId="0" fontId="0" fillId="5" borderId="0" xfId="0" applyFill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18" xfId="0" applyBorder="1"/>
    <xf numFmtId="0" fontId="6" fillId="0" borderId="0" xfId="0" applyFont="1"/>
    <xf numFmtId="14" fontId="0" fillId="0" borderId="0" xfId="0" applyNumberFormat="1"/>
    <xf numFmtId="0" fontId="0" fillId="5" borderId="0" xfId="0" applyFill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6" borderId="2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/>
    <xf numFmtId="0" fontId="0" fillId="0" borderId="18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22" xfId="0" applyBorder="1" applyAlignment="1">
      <alignment horizontal="center"/>
    </xf>
    <xf numFmtId="0" fontId="0" fillId="0" borderId="1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27" xfId="0" applyBorder="1" applyAlignment="1">
      <alignment horizontal="center" vertical="center"/>
    </xf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2" fontId="0" fillId="3" borderId="18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3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wrapText="1"/>
    </xf>
    <xf numFmtId="0" fontId="1" fillId="0" borderId="3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22" xfId="0" applyFont="1" applyBorder="1" applyAlignment="1">
      <alignment horizontal="right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3" fillId="0" borderId="37" xfId="0" applyFont="1" applyBorder="1"/>
    <xf numFmtId="0" fontId="0" fillId="0" borderId="38" xfId="0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10" fillId="0" borderId="0" xfId="1"/>
    <xf numFmtId="0" fontId="3" fillId="0" borderId="4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16" xfId="0" applyFont="1" applyBorder="1"/>
    <xf numFmtId="164" fontId="0" fillId="0" borderId="10" xfId="0" applyNumberFormat="1" applyBorder="1" applyAlignment="1">
      <alignment wrapText="1"/>
    </xf>
    <xf numFmtId="0" fontId="0" fillId="5" borderId="0" xfId="0" applyFill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/>
    </xf>
    <xf numFmtId="0" fontId="0" fillId="5" borderId="8" xfId="0" applyFill="1" applyBorder="1" applyAlignment="1">
      <alignment horizontal="left"/>
    </xf>
    <xf numFmtId="0" fontId="6" fillId="5" borderId="0" xfId="0" applyFont="1" applyFill="1" applyAlignment="1">
      <alignment horizontal="left" vertical="center" wrapText="1"/>
    </xf>
    <xf numFmtId="0" fontId="3" fillId="0" borderId="26" xfId="0" applyFont="1" applyBorder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4" borderId="0" xfId="0" applyFill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3" xfId="0" applyBorder="1"/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0" fillId="4" borderId="4" xfId="0" applyFill="1" applyBorder="1"/>
    <xf numFmtId="0" fontId="0" fillId="4" borderId="0" xfId="0" applyFill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0" fillId="4" borderId="7" xfId="0" applyFill="1" applyBorder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12" xfId="0" applyFill="1" applyBorder="1"/>
    <xf numFmtId="0" fontId="0" fillId="4" borderId="10" xfId="0" applyFill="1" applyBorder="1" applyAlignment="1">
      <alignment horizontal="center"/>
    </xf>
    <xf numFmtId="0" fontId="0" fillId="3" borderId="0" xfId="0" applyFill="1"/>
    <xf numFmtId="9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3" fillId="3" borderId="3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18" xfId="0" applyFill="1" applyBorder="1" applyAlignment="1">
      <alignment horizontal="center" wrapText="1"/>
    </xf>
    <xf numFmtId="0" fontId="0" fillId="7" borderId="18" xfId="0" applyFill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0" fontId="0" fillId="0" borderId="0" xfId="0" quotePrefix="1"/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/>
    <xf numFmtId="0" fontId="0" fillId="3" borderId="3" xfId="0" applyFill="1" applyBorder="1"/>
    <xf numFmtId="2" fontId="0" fillId="3" borderId="0" xfId="0" applyNumberFormat="1" applyFill="1"/>
    <xf numFmtId="0" fontId="0" fillId="8" borderId="15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15" xfId="0" applyFill="1" applyBorder="1"/>
    <xf numFmtId="0" fontId="0" fillId="8" borderId="0" xfId="0" applyFill="1"/>
    <xf numFmtId="0" fontId="0" fillId="8" borderId="3" xfId="0" applyFill="1" applyBorder="1"/>
    <xf numFmtId="2" fontId="0" fillId="8" borderId="0" xfId="0" applyNumberFormat="1" applyFill="1"/>
    <xf numFmtId="0" fontId="0" fillId="8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6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336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336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336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.AD.EPA.GOV\ORD\Users\vbossche\Documents\Flint\Data\Sample%20Lead%20Results%20(Master)%200718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quential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BB10-C192-456C-8194-5873FAA6244B}">
  <dimension ref="A1:BE245"/>
  <sheetViews>
    <sheetView tabSelected="1" workbookViewId="0"/>
  </sheetViews>
  <sheetFormatPr defaultRowHeight="15" x14ac:dyDescent="0.25"/>
  <cols>
    <col min="4" max="42" width="0" hidden="1" customWidth="1"/>
    <col min="43" max="43" width="14.28515625" hidden="1" customWidth="1"/>
    <col min="44" max="45" width="10.5703125" hidden="1" customWidth="1"/>
    <col min="46" max="46" width="15" hidden="1" customWidth="1"/>
    <col min="47" max="47" width="15.42578125" customWidth="1"/>
    <col min="48" max="48" width="15.7109375" customWidth="1"/>
    <col min="49" max="49" width="23.140625" hidden="1" customWidth="1"/>
    <col min="50" max="50" width="12.28515625" hidden="1" customWidth="1"/>
    <col min="51" max="51" width="11.7109375" hidden="1" customWidth="1"/>
    <col min="52" max="52" width="11.7109375" customWidth="1"/>
    <col min="53" max="53" width="29.140625" bestFit="1" customWidth="1"/>
  </cols>
  <sheetData>
    <row r="1" spans="1:57" ht="60.75" thickBot="1" x14ac:dyDescent="0.3">
      <c r="A1" s="1" t="s">
        <v>0</v>
      </c>
      <c r="B1" s="2" t="s">
        <v>1</v>
      </c>
      <c r="C1" s="3" t="s">
        <v>2</v>
      </c>
      <c r="D1" s="4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27</v>
      </c>
      <c r="AA1" s="6" t="s">
        <v>28</v>
      </c>
      <c r="AB1" s="7" t="s">
        <v>29</v>
      </c>
      <c r="AC1" s="6" t="s">
        <v>30</v>
      </c>
      <c r="AD1" s="6" t="s">
        <v>31</v>
      </c>
      <c r="AE1" s="6" t="s">
        <v>32</v>
      </c>
      <c r="AF1" s="6" t="s">
        <v>33</v>
      </c>
      <c r="AG1" s="6" t="s">
        <v>34</v>
      </c>
      <c r="AH1" s="6" t="s">
        <v>35</v>
      </c>
      <c r="AI1" s="6" t="s">
        <v>36</v>
      </c>
      <c r="AJ1" s="6" t="s">
        <v>37</v>
      </c>
      <c r="AK1" s="6" t="s">
        <v>38</v>
      </c>
      <c r="AL1" s="6" t="s">
        <v>39</v>
      </c>
      <c r="AM1" s="6" t="s">
        <v>40</v>
      </c>
      <c r="AN1" s="6" t="s">
        <v>41</v>
      </c>
      <c r="AO1" s="6" t="s">
        <v>42</v>
      </c>
      <c r="AP1" s="5" t="s">
        <v>43</v>
      </c>
      <c r="AQ1" s="5" t="s">
        <v>44</v>
      </c>
      <c r="AR1" s="5" t="s">
        <v>45</v>
      </c>
      <c r="AS1" s="5" t="s">
        <v>46</v>
      </c>
      <c r="AT1" s="5" t="s">
        <v>47</v>
      </c>
      <c r="AU1" s="94" t="s">
        <v>48</v>
      </c>
      <c r="AV1" s="94" t="s">
        <v>49</v>
      </c>
      <c r="AW1" s="90" t="s">
        <v>413</v>
      </c>
      <c r="AX1" s="90" t="s">
        <v>414</v>
      </c>
      <c r="AY1" s="90" t="s">
        <v>415</v>
      </c>
      <c r="AZ1" s="90"/>
      <c r="BA1" s="91"/>
      <c r="BB1" s="91" t="s">
        <v>409</v>
      </c>
      <c r="BC1" s="91" t="s">
        <v>410</v>
      </c>
      <c r="BD1" s="91" t="s">
        <v>411</v>
      </c>
      <c r="BE1" s="91" t="s">
        <v>412</v>
      </c>
    </row>
    <row r="2" spans="1:57" ht="30.75" x14ac:dyDescent="0.3">
      <c r="A2" s="8">
        <v>1</v>
      </c>
      <c r="B2" s="9" t="s">
        <v>50</v>
      </c>
      <c r="C2" s="10" t="s">
        <v>51</v>
      </c>
      <c r="D2" s="11">
        <v>5.4</v>
      </c>
      <c r="E2" s="11">
        <v>0.61</v>
      </c>
      <c r="F2" s="11">
        <v>68</v>
      </c>
      <c r="G2" s="11">
        <v>41</v>
      </c>
      <c r="H2" s="11">
        <v>8.6999999999999993</v>
      </c>
      <c r="I2" s="11">
        <v>4.7</v>
      </c>
      <c r="J2" s="11">
        <v>3.4</v>
      </c>
      <c r="K2" s="11">
        <v>2.6</v>
      </c>
      <c r="L2" s="11">
        <v>2</v>
      </c>
      <c r="M2" s="11">
        <v>1.5</v>
      </c>
      <c r="N2" s="11">
        <v>3.5</v>
      </c>
      <c r="O2" s="11">
        <v>2.4</v>
      </c>
      <c r="P2" s="11">
        <v>1.1000000000000001</v>
      </c>
      <c r="Q2" s="11">
        <v>1.3</v>
      </c>
      <c r="R2" s="11"/>
      <c r="S2" s="11"/>
      <c r="T2" s="11"/>
      <c r="U2" s="11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2">
        <v>0</v>
      </c>
      <c r="AQ2" s="88">
        <f>_xlfn.STDEV.P(D2:AO2)</f>
        <v>18.805085788972413</v>
      </c>
      <c r="AR2" s="88">
        <f>COUNTIF(D2:AO2,"&gt;20")</f>
        <v>2</v>
      </c>
      <c r="AS2" s="88">
        <f>AVERAGE(D2:AO2)</f>
        <v>10.443571428571429</v>
      </c>
      <c r="AT2" s="88">
        <f>SUM(D2:AO2)</f>
        <v>146.21</v>
      </c>
      <c r="AU2" s="88">
        <f>MIN(D2:AO2)</f>
        <v>0.61</v>
      </c>
      <c r="AV2" s="88">
        <f>MAX(D2:AO2)</f>
        <v>68</v>
      </c>
      <c r="AW2" s="88">
        <f>PRODUCT(D2:AO2)</f>
        <v>119625101.16855219</v>
      </c>
      <c r="AX2" s="88">
        <f>COUNT(D2:AO2)</f>
        <v>14</v>
      </c>
      <c r="AY2" s="88">
        <f>AW2^(1/AX2)</f>
        <v>3.775611571393017</v>
      </c>
      <c r="BA2" s="159" t="s">
        <v>321</v>
      </c>
      <c r="BB2" s="160">
        <f>AVERAGE(AY2:AY78)</f>
        <v>6.5887359862766308</v>
      </c>
      <c r="BC2" s="160">
        <f>AVERAGE(AY114:AY155)</f>
        <v>8.1108128943102926</v>
      </c>
      <c r="BD2" s="160">
        <f>AVERAGE(AY156:AY203)</f>
        <v>3.3711258006157201</v>
      </c>
      <c r="BE2" s="160">
        <f>AVERAGE(AY204:AY245)</f>
        <v>4.1101533632288385</v>
      </c>
    </row>
    <row r="3" spans="1:57" ht="18.75" x14ac:dyDescent="0.3">
      <c r="A3" s="14">
        <v>1</v>
      </c>
      <c r="B3" s="15" t="s">
        <v>50</v>
      </c>
      <c r="C3" s="16" t="s">
        <v>52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/>
      <c r="S3" s="18"/>
      <c r="T3" s="18"/>
      <c r="U3" s="18"/>
      <c r="V3" s="19"/>
      <c r="AP3" s="19">
        <v>0</v>
      </c>
      <c r="AQ3" s="88">
        <f t="shared" ref="AQ3:AQ66" si="0">_xlfn.STDEV.P(D3:AO3)</f>
        <v>0</v>
      </c>
      <c r="AR3" s="88">
        <f t="shared" ref="AR3:AR66" si="1">COUNTIF(D3:AO3,"&gt;20")</f>
        <v>0</v>
      </c>
      <c r="AS3" s="88"/>
      <c r="AT3" s="88">
        <f t="shared" ref="AT3:AT66" si="2">SUM(D3:AO3)</f>
        <v>0</v>
      </c>
      <c r="AU3" s="88">
        <v>0.5</v>
      </c>
      <c r="AV3" s="88">
        <v>0.5</v>
      </c>
      <c r="AW3" s="88">
        <f>PRODUCT(D3:AO3)</f>
        <v>0</v>
      </c>
      <c r="AX3" s="88">
        <f>COUNT(D3:AO3)</f>
        <v>14</v>
      </c>
      <c r="AY3" s="88">
        <v>0.5</v>
      </c>
      <c r="BA3" s="160" t="s">
        <v>322</v>
      </c>
      <c r="BB3" s="160">
        <f>GEOMEAN(AY2:AY78)</f>
        <v>2.5516951576455584</v>
      </c>
      <c r="BC3" s="160">
        <f>GEOMEAN(AY114:AY155)</f>
        <v>3.4037045184896311</v>
      </c>
      <c r="BD3" s="160">
        <f>GEOMEAN(AY156:AY203)</f>
        <v>2.2779175777098573</v>
      </c>
      <c r="BE3" s="160">
        <f>GEOMEAN(AY204:AY245)</f>
        <v>2.4488230956597699</v>
      </c>
    </row>
    <row r="4" spans="1:57" ht="18.75" x14ac:dyDescent="0.3">
      <c r="A4" s="14">
        <v>1</v>
      </c>
      <c r="B4" s="15" t="s">
        <v>50</v>
      </c>
      <c r="C4" s="16" t="s">
        <v>53</v>
      </c>
      <c r="D4" s="17">
        <v>0.76800000000000002</v>
      </c>
      <c r="E4" s="17">
        <v>0.5</v>
      </c>
      <c r="F4" s="17">
        <v>0.5</v>
      </c>
      <c r="G4" s="17">
        <v>0.5</v>
      </c>
      <c r="H4" s="17">
        <v>0.5</v>
      </c>
      <c r="I4" s="17">
        <v>0.5</v>
      </c>
      <c r="J4" s="17">
        <v>0.5</v>
      </c>
      <c r="K4" s="17">
        <v>0.5</v>
      </c>
      <c r="L4" s="17">
        <v>0.5</v>
      </c>
      <c r="M4" s="17">
        <v>0.5</v>
      </c>
      <c r="N4" s="17">
        <v>0.5</v>
      </c>
      <c r="O4" s="17">
        <v>0.5</v>
      </c>
      <c r="P4" s="17">
        <v>0.5</v>
      </c>
      <c r="Q4" s="17">
        <v>0.5</v>
      </c>
      <c r="R4" s="17"/>
      <c r="S4" s="17"/>
      <c r="T4" s="17"/>
      <c r="U4" s="17"/>
      <c r="V4" s="20"/>
      <c r="AP4" s="19">
        <v>1.44</v>
      </c>
      <c r="AQ4" s="88">
        <f t="shared" si="0"/>
        <v>6.902055298745377E-2</v>
      </c>
      <c r="AR4" s="88">
        <f t="shared" si="1"/>
        <v>0</v>
      </c>
      <c r="AS4" s="88"/>
      <c r="AT4" s="88">
        <f t="shared" si="2"/>
        <v>7.2679999999999998</v>
      </c>
      <c r="AU4" s="88">
        <f t="shared" ref="AU4:AU67" si="3">MIN(D4:AO4)</f>
        <v>0.5</v>
      </c>
      <c r="AV4" s="88">
        <f t="shared" ref="AV4:AV67" si="4">MAX(D4:AO4)</f>
        <v>0.76800000000000002</v>
      </c>
      <c r="AW4" s="88">
        <f>PRODUCT(D4:AO4)</f>
        <v>9.3750000000000002E-5</v>
      </c>
      <c r="AX4" s="88">
        <f>COUNT(D4:AO4)</f>
        <v>14</v>
      </c>
      <c r="AY4" s="88">
        <f t="shared" ref="AY4:AY67" si="5">AW4^(1/AX4)</f>
        <v>0.51556527984473821</v>
      </c>
      <c r="BA4" s="160" t="s">
        <v>323</v>
      </c>
      <c r="BB4" s="161">
        <f>AVERAGE($AU$2:$AU$78)</f>
        <v>1.6530259740259743</v>
      </c>
      <c r="BC4" s="161">
        <f>AVERAGE($AU$114:$AU$155)</f>
        <v>2.9059523809523813</v>
      </c>
      <c r="BD4" s="161">
        <f>AVERAGE($AU$156:$AU$203)</f>
        <v>1.55375</v>
      </c>
      <c r="BE4" s="161">
        <f>AVERAGE($AU$204:$AU$245)</f>
        <v>1.4547619047619049</v>
      </c>
    </row>
    <row r="5" spans="1:57" ht="18.75" x14ac:dyDescent="0.3">
      <c r="A5" s="14">
        <v>1</v>
      </c>
      <c r="B5" s="15" t="s">
        <v>50</v>
      </c>
      <c r="C5" s="16" t="s">
        <v>54</v>
      </c>
      <c r="D5" s="17">
        <v>2.11</v>
      </c>
      <c r="E5" s="17">
        <v>1.08</v>
      </c>
      <c r="F5" s="17">
        <v>25.1</v>
      </c>
      <c r="G5" s="17">
        <v>13.5</v>
      </c>
      <c r="H5" s="17">
        <v>4.92</v>
      </c>
      <c r="I5" s="17">
        <v>2.4300000000000002</v>
      </c>
      <c r="J5" s="17">
        <v>1.74</v>
      </c>
      <c r="K5" s="17">
        <v>1.29</v>
      </c>
      <c r="L5" s="17">
        <v>1.65</v>
      </c>
      <c r="M5" s="17">
        <v>0.93799999999999994</v>
      </c>
      <c r="N5" s="17">
        <v>0.88200000000000001</v>
      </c>
      <c r="O5" s="17">
        <v>0.74199999999999999</v>
      </c>
      <c r="P5" s="17">
        <v>0.66900000000000004</v>
      </c>
      <c r="Q5" s="17">
        <v>0.64600000000000002</v>
      </c>
      <c r="R5" s="17"/>
      <c r="S5" s="17"/>
      <c r="T5" s="17"/>
      <c r="U5" s="17"/>
      <c r="V5" s="20"/>
      <c r="AP5" s="19">
        <v>0.72</v>
      </c>
      <c r="AQ5" s="88">
        <f t="shared" si="0"/>
        <v>6.65848281923755</v>
      </c>
      <c r="AR5" s="88">
        <f t="shared" si="1"/>
        <v>1</v>
      </c>
      <c r="AS5" s="88"/>
      <c r="AT5" s="88">
        <f t="shared" si="2"/>
        <v>57.697000000000003</v>
      </c>
      <c r="AU5" s="88">
        <f t="shared" si="3"/>
        <v>0.64600000000000002</v>
      </c>
      <c r="AV5" s="88">
        <f t="shared" si="4"/>
        <v>25.1</v>
      </c>
      <c r="AW5" s="88">
        <f>PRODUCT(D5:AO5)</f>
        <v>9070.7238298171906</v>
      </c>
      <c r="AX5" s="88">
        <f>COUNT(D5:AO5)</f>
        <v>14</v>
      </c>
      <c r="AY5" s="88">
        <f t="shared" si="5"/>
        <v>1.917293987351838</v>
      </c>
      <c r="BA5" s="93" t="s">
        <v>416</v>
      </c>
      <c r="BB5" s="92">
        <f>AVERAGE($AV$2:$AV$78)</f>
        <v>83.684272727272699</v>
      </c>
      <c r="BC5" s="92">
        <f>AVERAGE($AV$114:$AV$155)</f>
        <v>48.538809523809519</v>
      </c>
      <c r="BD5" s="92">
        <f>AVERAGE($AV$156:$AV$203)</f>
        <v>13.525208333333339</v>
      </c>
      <c r="BE5" s="92">
        <f>AVERAGE($AV$204:$AV$245)</f>
        <v>39.497142857142862</v>
      </c>
    </row>
    <row r="6" spans="1:57" ht="18.75" x14ac:dyDescent="0.3">
      <c r="A6" s="14">
        <v>1</v>
      </c>
      <c r="B6" s="15" t="s">
        <v>50</v>
      </c>
      <c r="C6" s="16" t="s">
        <v>55</v>
      </c>
      <c r="D6" s="17">
        <v>0.70799999999999996</v>
      </c>
      <c r="E6" s="17">
        <v>1.17</v>
      </c>
      <c r="F6" s="17">
        <v>1.46</v>
      </c>
      <c r="G6" s="17">
        <v>0.79500000000000004</v>
      </c>
      <c r="H6" s="17">
        <v>0.5</v>
      </c>
      <c r="I6" s="17">
        <v>0.5</v>
      </c>
      <c r="J6" s="17">
        <v>0.5</v>
      </c>
      <c r="K6" s="17">
        <v>0.5</v>
      </c>
      <c r="L6" s="17">
        <v>0.5</v>
      </c>
      <c r="M6" s="17">
        <v>0.5</v>
      </c>
      <c r="N6" s="17">
        <v>0.5</v>
      </c>
      <c r="O6" s="17">
        <v>0.5</v>
      </c>
      <c r="P6" s="17">
        <v>0.5</v>
      </c>
      <c r="Q6" s="17">
        <v>0.5</v>
      </c>
      <c r="R6" s="17"/>
      <c r="S6" s="17"/>
      <c r="T6" s="17"/>
      <c r="U6" s="17"/>
      <c r="V6" s="20"/>
      <c r="AP6" s="19">
        <v>0.72899999999999998</v>
      </c>
      <c r="AQ6" s="88">
        <f t="shared" si="0"/>
        <v>0.28980427068302939</v>
      </c>
      <c r="AR6" s="88">
        <f t="shared" si="1"/>
        <v>0</v>
      </c>
      <c r="AS6" s="88"/>
      <c r="AT6" s="88">
        <f t="shared" si="2"/>
        <v>9.1329999999999991</v>
      </c>
      <c r="AU6" s="88">
        <f t="shared" si="3"/>
        <v>0.5</v>
      </c>
      <c r="AV6" s="88">
        <f t="shared" si="4"/>
        <v>1.46</v>
      </c>
      <c r="AW6" s="88">
        <f>PRODUCT(D6:AO6)</f>
        <v>9.389428242187499E-4</v>
      </c>
      <c r="AX6" s="88">
        <f>COUNT(D6:AO6)</f>
        <v>14</v>
      </c>
      <c r="AY6" s="88">
        <f t="shared" si="5"/>
        <v>0.60779894105296983</v>
      </c>
      <c r="BA6" s="160" t="s">
        <v>324</v>
      </c>
      <c r="BB6" s="160">
        <f>GEOMEAN($AU$2:$AU$78)</f>
        <v>0.9901692907277625</v>
      </c>
      <c r="BC6" s="160">
        <f>GEOMEAN($AU$114:$AU$155)</f>
        <v>1.579298843846852</v>
      </c>
      <c r="BD6" s="160">
        <f>GEOMEAN($AU$156:$AU$203)</f>
        <v>1.1086406633881194</v>
      </c>
      <c r="BE6" s="160">
        <f>GEOMEAN($AU$204:$AU$245)</f>
        <v>1.0454705517065537</v>
      </c>
    </row>
    <row r="7" spans="1:57" ht="18.75" x14ac:dyDescent="0.3">
      <c r="A7" s="14">
        <v>1</v>
      </c>
      <c r="B7" s="15" t="s">
        <v>50</v>
      </c>
      <c r="C7" s="16" t="s">
        <v>56</v>
      </c>
      <c r="D7" s="18">
        <v>10.7</v>
      </c>
      <c r="E7" s="18">
        <v>2.97</v>
      </c>
      <c r="F7" s="18">
        <v>2.4</v>
      </c>
      <c r="G7" s="18">
        <v>1.02</v>
      </c>
      <c r="H7" s="18">
        <v>0.65800000000000003</v>
      </c>
      <c r="I7" s="18">
        <v>0.5</v>
      </c>
      <c r="J7" s="18">
        <v>0.5</v>
      </c>
      <c r="K7" s="18">
        <v>0.5</v>
      </c>
      <c r="L7" s="18">
        <v>0.5</v>
      </c>
      <c r="M7" s="18">
        <v>0.5</v>
      </c>
      <c r="N7" s="18">
        <v>0.5</v>
      </c>
      <c r="O7" s="18">
        <v>0.5</v>
      </c>
      <c r="P7" s="18">
        <v>0.5</v>
      </c>
      <c r="Q7" s="18">
        <v>0.5</v>
      </c>
      <c r="R7" s="18"/>
      <c r="S7" s="18"/>
      <c r="T7" s="18"/>
      <c r="U7" s="18"/>
      <c r="V7" s="19"/>
      <c r="AP7" s="20">
        <v>1</v>
      </c>
      <c r="AQ7" s="88">
        <f t="shared" si="0"/>
        <v>2.6381678398123962</v>
      </c>
      <c r="AR7" s="88">
        <f t="shared" si="1"/>
        <v>0</v>
      </c>
      <c r="AS7" s="88"/>
      <c r="AT7" s="88">
        <f t="shared" si="2"/>
        <v>22.248000000000001</v>
      </c>
      <c r="AU7" s="88">
        <f t="shared" si="3"/>
        <v>0.5</v>
      </c>
      <c r="AV7" s="88">
        <f t="shared" si="4"/>
        <v>10.7</v>
      </c>
      <c r="AW7" s="88">
        <f>PRODUCT(D7:AO7)</f>
        <v>9.9978720187499995E-2</v>
      </c>
      <c r="AX7" s="88">
        <f>COUNT(D7:AO7)</f>
        <v>14</v>
      </c>
      <c r="AY7" s="88">
        <f t="shared" si="5"/>
        <v>0.84833000227147681</v>
      </c>
      <c r="BA7" s="93" t="s">
        <v>417</v>
      </c>
      <c r="BB7" s="93">
        <f>GEOMEAN($AV$2:$AV$78)</f>
        <v>13.506504983756653</v>
      </c>
      <c r="BC7" s="93">
        <f>GEOMEAN($AV$114:$AV$155)</f>
        <v>12.738511327353486</v>
      </c>
      <c r="BD7" s="93">
        <f>GEOMEAN($AV$156:$AV$203)</f>
        <v>7.8955540656571896</v>
      </c>
      <c r="BE7" s="93">
        <f>GEOMEAN($AV$204:$AV$245)</f>
        <v>8.8276540524367668</v>
      </c>
    </row>
    <row r="8" spans="1:57" ht="18.75" x14ac:dyDescent="0.3">
      <c r="A8" s="14">
        <v>1</v>
      </c>
      <c r="B8" s="15" t="s">
        <v>50</v>
      </c>
      <c r="C8" s="16" t="s">
        <v>57</v>
      </c>
      <c r="D8" s="18">
        <v>0.72499999999999998</v>
      </c>
      <c r="E8" s="18">
        <v>2.77</v>
      </c>
      <c r="F8" s="18">
        <v>2.97</v>
      </c>
      <c r="G8" s="18">
        <v>1.63</v>
      </c>
      <c r="H8" s="18">
        <v>1.3</v>
      </c>
      <c r="I8" s="18">
        <v>0.90700000000000003</v>
      </c>
      <c r="J8" s="18">
        <v>0.76</v>
      </c>
      <c r="K8" s="18">
        <v>0.71299999999999997</v>
      </c>
      <c r="L8" s="18">
        <v>0.71699999999999997</v>
      </c>
      <c r="M8" s="18">
        <v>0.60099999999999998</v>
      </c>
      <c r="N8" s="18">
        <v>0.56299999999999994</v>
      </c>
      <c r="O8" s="18">
        <v>0.55800000000000005</v>
      </c>
      <c r="P8" s="18">
        <v>0.53500000000000003</v>
      </c>
      <c r="Q8" s="18">
        <v>0.64100000000000001</v>
      </c>
      <c r="R8" s="18">
        <v>0.54200000000000004</v>
      </c>
      <c r="S8" s="18"/>
      <c r="T8" s="18"/>
      <c r="U8" s="18"/>
      <c r="V8" s="19"/>
      <c r="AP8" s="20">
        <v>0.78</v>
      </c>
      <c r="AQ8" s="88">
        <f t="shared" si="0"/>
        <v>0.76800728005808805</v>
      </c>
      <c r="AR8" s="88">
        <f t="shared" si="1"/>
        <v>0</v>
      </c>
      <c r="AS8" s="88"/>
      <c r="AT8" s="88">
        <f t="shared" si="2"/>
        <v>15.932</v>
      </c>
      <c r="AU8" s="88">
        <f t="shared" si="3"/>
        <v>0.53500000000000003</v>
      </c>
      <c r="AV8" s="88">
        <f t="shared" si="4"/>
        <v>2.97</v>
      </c>
      <c r="AW8" s="88">
        <f>PRODUCT(D8:AO8)</f>
        <v>0.15630141524474053</v>
      </c>
      <c r="AX8" s="88">
        <f>COUNT(D8:AO8)</f>
        <v>15</v>
      </c>
      <c r="AY8" s="88">
        <f t="shared" si="5"/>
        <v>0.8836172671627468</v>
      </c>
      <c r="BA8" s="63"/>
      <c r="BB8" s="49"/>
      <c r="BC8" s="49"/>
      <c r="BD8" s="49"/>
      <c r="BE8" s="49"/>
    </row>
    <row r="9" spans="1:57" ht="18.75" x14ac:dyDescent="0.3">
      <c r="A9" s="14">
        <v>1</v>
      </c>
      <c r="B9" s="15" t="s">
        <v>50</v>
      </c>
      <c r="C9" s="16" t="s">
        <v>58</v>
      </c>
      <c r="D9" s="18">
        <v>3.35</v>
      </c>
      <c r="E9" s="18">
        <v>5.12</v>
      </c>
      <c r="F9" s="18">
        <v>5.35</v>
      </c>
      <c r="G9" s="18">
        <v>1.32</v>
      </c>
      <c r="H9" s="18">
        <v>0.97699999999999998</v>
      </c>
      <c r="I9" s="18">
        <v>0.71299999999999997</v>
      </c>
      <c r="J9" s="18">
        <v>0.875</v>
      </c>
      <c r="K9" s="18">
        <v>0.5</v>
      </c>
      <c r="L9" s="18">
        <v>0.5</v>
      </c>
      <c r="M9" s="18">
        <v>0.5</v>
      </c>
      <c r="N9" s="18">
        <v>0.5</v>
      </c>
      <c r="O9" s="18">
        <v>0.5</v>
      </c>
      <c r="P9" s="18">
        <v>0.5</v>
      </c>
      <c r="Q9" s="18">
        <v>0.5</v>
      </c>
      <c r="R9" s="18"/>
      <c r="S9" s="18"/>
      <c r="T9" s="18"/>
      <c r="U9" s="18"/>
      <c r="V9" s="19"/>
      <c r="AP9" s="19">
        <v>0</v>
      </c>
      <c r="AQ9" s="88">
        <f t="shared" si="0"/>
        <v>1.6831586211280118</v>
      </c>
      <c r="AR9" s="88">
        <f t="shared" si="1"/>
        <v>0</v>
      </c>
      <c r="AS9" s="88"/>
      <c r="AT9" s="88">
        <f t="shared" si="2"/>
        <v>21.205000000000002</v>
      </c>
      <c r="AU9" s="88">
        <f t="shared" si="3"/>
        <v>0.5</v>
      </c>
      <c r="AV9" s="88">
        <f t="shared" si="4"/>
        <v>5.35</v>
      </c>
      <c r="AW9" s="88">
        <f>PRODUCT(D9:AO9)</f>
        <v>0.57679921171949999</v>
      </c>
      <c r="AX9" s="88">
        <f>COUNT(D9:AO9)</f>
        <v>14</v>
      </c>
      <c r="AY9" s="88">
        <f t="shared" si="5"/>
        <v>0.96145803389196649</v>
      </c>
    </row>
    <row r="10" spans="1:57" ht="18.75" x14ac:dyDescent="0.3">
      <c r="A10" s="14">
        <v>1</v>
      </c>
      <c r="B10" s="15" t="s">
        <v>50</v>
      </c>
      <c r="C10" s="16" t="s">
        <v>59</v>
      </c>
      <c r="D10" s="18">
        <v>0.5</v>
      </c>
      <c r="E10" s="18">
        <v>0.5</v>
      </c>
      <c r="F10" s="18">
        <v>0.5</v>
      </c>
      <c r="G10" s="18">
        <v>0.5</v>
      </c>
      <c r="H10" s="18">
        <v>0.63600000000000001</v>
      </c>
      <c r="I10" s="18">
        <v>0.51800000000000002</v>
      </c>
      <c r="J10" s="18">
        <v>0.5</v>
      </c>
      <c r="K10" s="18">
        <v>0.5</v>
      </c>
      <c r="L10" s="18">
        <v>0.5</v>
      </c>
      <c r="M10" s="18">
        <v>0.5</v>
      </c>
      <c r="N10" s="18">
        <v>0.5</v>
      </c>
      <c r="O10" s="18">
        <v>0.5</v>
      </c>
      <c r="P10" s="18">
        <v>0.52500000000000002</v>
      </c>
      <c r="Q10" s="18">
        <v>0.5</v>
      </c>
      <c r="R10" s="18"/>
      <c r="S10" s="18"/>
      <c r="T10" s="18"/>
      <c r="U10" s="18"/>
      <c r="V10" s="19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>
        <v>0.81</v>
      </c>
      <c r="AQ10" s="88">
        <f t="shared" si="0"/>
        <v>3.5006486279440474E-2</v>
      </c>
      <c r="AR10" s="88">
        <f t="shared" si="1"/>
        <v>0</v>
      </c>
      <c r="AS10" s="88"/>
      <c r="AT10" s="88">
        <f t="shared" si="2"/>
        <v>7.1790000000000003</v>
      </c>
      <c r="AU10" s="88">
        <f t="shared" si="3"/>
        <v>0.5</v>
      </c>
      <c r="AV10" s="88">
        <f t="shared" si="4"/>
        <v>0.63600000000000001</v>
      </c>
      <c r="AW10" s="88">
        <f>PRODUCT(D10:AO10)</f>
        <v>8.4453222656250004E-5</v>
      </c>
      <c r="AX10" s="88">
        <f>COUNT(D10:AO10)</f>
        <v>14</v>
      </c>
      <c r="AY10" s="88">
        <f t="shared" si="5"/>
        <v>0.51173369763203713</v>
      </c>
    </row>
    <row r="11" spans="1:57" ht="18.75" x14ac:dyDescent="0.3">
      <c r="A11" s="14">
        <v>1</v>
      </c>
      <c r="B11" s="15" t="s">
        <v>60</v>
      </c>
      <c r="C11" s="16" t="s">
        <v>61</v>
      </c>
      <c r="D11" s="18">
        <v>5.7</v>
      </c>
      <c r="E11" s="18">
        <v>1.7</v>
      </c>
      <c r="F11" s="18">
        <v>3.4</v>
      </c>
      <c r="G11" s="18">
        <v>3.5</v>
      </c>
      <c r="H11" s="18">
        <v>3.1</v>
      </c>
      <c r="I11" s="18">
        <v>2.6</v>
      </c>
      <c r="J11" s="18">
        <v>1.5</v>
      </c>
      <c r="K11" s="18">
        <v>1.8</v>
      </c>
      <c r="L11" s="18">
        <v>3</v>
      </c>
      <c r="M11" s="18">
        <v>6</v>
      </c>
      <c r="N11" s="18">
        <v>6.5</v>
      </c>
      <c r="O11" s="18">
        <v>5.0999999999999996</v>
      </c>
      <c r="P11" s="18">
        <v>2.2999999999999998</v>
      </c>
      <c r="Q11" s="18">
        <v>1.4</v>
      </c>
      <c r="R11" s="18">
        <v>1.3</v>
      </c>
      <c r="S11" s="18">
        <v>1.3</v>
      </c>
      <c r="T11" s="18">
        <v>1.2</v>
      </c>
      <c r="U11" s="18"/>
      <c r="V11" s="19"/>
      <c r="AP11" s="19">
        <v>0</v>
      </c>
      <c r="AQ11" s="88">
        <f t="shared" si="0"/>
        <v>1.7315512975923559</v>
      </c>
      <c r="AR11" s="88">
        <f t="shared" si="1"/>
        <v>0</v>
      </c>
      <c r="AS11" s="88"/>
      <c r="AT11" s="88">
        <f t="shared" si="2"/>
        <v>51.4</v>
      </c>
      <c r="AU11" s="88">
        <f t="shared" si="3"/>
        <v>1.2</v>
      </c>
      <c r="AV11" s="88">
        <f t="shared" si="4"/>
        <v>6.5</v>
      </c>
      <c r="AW11" s="88">
        <f>PRODUCT(D11:AO11)</f>
        <v>9777985.8536060154</v>
      </c>
      <c r="AX11" s="88">
        <f>COUNT(D11:AO11)</f>
        <v>17</v>
      </c>
      <c r="AY11" s="88">
        <f t="shared" si="5"/>
        <v>2.5774552956075127</v>
      </c>
    </row>
    <row r="12" spans="1:57" ht="18.75" x14ac:dyDescent="0.3">
      <c r="A12" s="14">
        <v>1</v>
      </c>
      <c r="B12" s="15" t="s">
        <v>60</v>
      </c>
      <c r="C12" s="16" t="s">
        <v>62</v>
      </c>
      <c r="D12" s="18">
        <v>5.21</v>
      </c>
      <c r="E12" s="18">
        <v>21.5</v>
      </c>
      <c r="F12" s="18">
        <v>60.9</v>
      </c>
      <c r="G12" s="18">
        <v>14.8</v>
      </c>
      <c r="H12" s="18">
        <v>15.7</v>
      </c>
      <c r="I12" s="18">
        <v>15.7</v>
      </c>
      <c r="J12" s="18">
        <v>11.1</v>
      </c>
      <c r="K12" s="18">
        <v>9.81</v>
      </c>
      <c r="L12" s="18">
        <v>8.1</v>
      </c>
      <c r="M12" s="18">
        <v>6.19</v>
      </c>
      <c r="N12" s="18">
        <v>7.62</v>
      </c>
      <c r="O12" s="18">
        <v>6.54</v>
      </c>
      <c r="P12" s="18">
        <v>4.22</v>
      </c>
      <c r="Q12" s="18">
        <v>3.69</v>
      </c>
      <c r="R12" s="18">
        <v>5.67</v>
      </c>
      <c r="S12" s="18"/>
      <c r="T12" s="18"/>
      <c r="U12" s="18"/>
      <c r="V12" s="19"/>
      <c r="AP12" s="19">
        <v>0</v>
      </c>
      <c r="AQ12" s="88">
        <f t="shared" si="0"/>
        <v>13.704747433726107</v>
      </c>
      <c r="AR12" s="88">
        <f t="shared" si="1"/>
        <v>2</v>
      </c>
      <c r="AS12" s="88"/>
      <c r="AT12" s="88">
        <f t="shared" si="2"/>
        <v>196.74999999999997</v>
      </c>
      <c r="AU12" s="88">
        <f t="shared" si="3"/>
        <v>3.69</v>
      </c>
      <c r="AV12" s="88">
        <f t="shared" si="4"/>
        <v>60.9</v>
      </c>
      <c r="AW12" s="88">
        <f>PRODUCT(D12:AO12)</f>
        <v>597828679899696.75</v>
      </c>
      <c r="AX12" s="88">
        <f>COUNT(D12:AO12)</f>
        <v>15</v>
      </c>
      <c r="AY12" s="88">
        <f t="shared" si="5"/>
        <v>9.6628472968909609</v>
      </c>
    </row>
    <row r="13" spans="1:57" ht="18.75" x14ac:dyDescent="0.3">
      <c r="A13" s="14">
        <v>1</v>
      </c>
      <c r="B13" s="15" t="s">
        <v>60</v>
      </c>
      <c r="C13" s="16" t="s">
        <v>63</v>
      </c>
      <c r="D13" s="18">
        <v>12.5</v>
      </c>
      <c r="E13" s="18">
        <v>8.2100000000000009</v>
      </c>
      <c r="F13" s="18">
        <v>26.8</v>
      </c>
      <c r="G13" s="18">
        <v>4.79</v>
      </c>
      <c r="H13" s="18">
        <v>8.52</v>
      </c>
      <c r="I13" s="18">
        <v>7.42</v>
      </c>
      <c r="J13" s="18">
        <v>8.6300000000000008</v>
      </c>
      <c r="K13" s="18">
        <v>3.36</v>
      </c>
      <c r="L13" s="18">
        <v>1.8</v>
      </c>
      <c r="M13" s="18">
        <v>1.46</v>
      </c>
      <c r="N13" s="18">
        <v>1.77</v>
      </c>
      <c r="O13" s="18">
        <v>1.49</v>
      </c>
      <c r="P13" s="18">
        <v>1.1399999999999999</v>
      </c>
      <c r="Q13" s="18">
        <v>1.02</v>
      </c>
      <c r="R13" s="18"/>
      <c r="S13" s="18"/>
      <c r="T13" s="18"/>
      <c r="U13" s="18"/>
      <c r="V13" s="19"/>
      <c r="AP13" s="19">
        <v>3</v>
      </c>
      <c r="AQ13" s="88">
        <f t="shared" si="0"/>
        <v>6.6904734663610821</v>
      </c>
      <c r="AR13" s="88">
        <f t="shared" si="1"/>
        <v>1</v>
      </c>
      <c r="AS13" s="88"/>
      <c r="AT13" s="88">
        <f t="shared" si="2"/>
        <v>88.909999999999982</v>
      </c>
      <c r="AU13" s="88">
        <f t="shared" si="3"/>
        <v>1.02</v>
      </c>
      <c r="AV13" s="88">
        <f t="shared" si="4"/>
        <v>26.8</v>
      </c>
      <c r="AW13" s="88">
        <f>PRODUCT(D13:AO13)</f>
        <v>194628739.27901047</v>
      </c>
      <c r="AX13" s="88">
        <f>COUNT(D13:AO13)</f>
        <v>14</v>
      </c>
      <c r="AY13" s="88">
        <f t="shared" si="5"/>
        <v>3.9091848959737354</v>
      </c>
    </row>
    <row r="14" spans="1:57" ht="18.75" x14ac:dyDescent="0.3">
      <c r="A14" s="14">
        <v>1</v>
      </c>
      <c r="B14" s="15" t="s">
        <v>60</v>
      </c>
      <c r="C14" s="16" t="s">
        <v>66</v>
      </c>
      <c r="D14" s="18">
        <v>2.62</v>
      </c>
      <c r="E14" s="18">
        <v>5.44</v>
      </c>
      <c r="F14" s="18">
        <v>12.9</v>
      </c>
      <c r="G14" s="18">
        <v>6.52</v>
      </c>
      <c r="H14" s="18">
        <v>3.89</v>
      </c>
      <c r="I14" s="18">
        <v>2.2000000000000002</v>
      </c>
      <c r="J14" s="18">
        <v>1.87</v>
      </c>
      <c r="K14" s="18">
        <v>1.58</v>
      </c>
      <c r="L14" s="18">
        <v>1.4</v>
      </c>
      <c r="M14" s="18">
        <v>1.49</v>
      </c>
      <c r="N14" s="18">
        <v>1.37</v>
      </c>
      <c r="O14" s="18">
        <v>1.36</v>
      </c>
      <c r="P14" s="18">
        <v>1.1299999999999999</v>
      </c>
      <c r="Q14" s="18">
        <v>1.1000000000000001</v>
      </c>
      <c r="R14" s="18"/>
      <c r="S14" s="18"/>
      <c r="T14" s="18"/>
      <c r="U14" s="18"/>
      <c r="V14" s="19"/>
      <c r="W14" s="17"/>
      <c r="AP14" s="20">
        <v>0.53</v>
      </c>
      <c r="AQ14" s="88">
        <f t="shared" si="0"/>
        <v>3.1388003850424848</v>
      </c>
      <c r="AR14" s="88">
        <f t="shared" si="1"/>
        <v>0</v>
      </c>
      <c r="AS14" s="88"/>
      <c r="AT14" s="88">
        <f t="shared" si="2"/>
        <v>44.87</v>
      </c>
      <c r="AU14" s="88">
        <f t="shared" si="3"/>
        <v>1.1000000000000001</v>
      </c>
      <c r="AV14" s="88">
        <f t="shared" si="4"/>
        <v>12.9</v>
      </c>
      <c r="AW14" s="88">
        <f>PRODUCT(D14:AO14)</f>
        <v>146437.86247602646</v>
      </c>
      <c r="AX14" s="88">
        <f>COUNT(D14:AO14)</f>
        <v>14</v>
      </c>
      <c r="AY14" s="88">
        <f t="shared" si="5"/>
        <v>2.3387039087126302</v>
      </c>
    </row>
    <row r="15" spans="1:57" ht="18.75" x14ac:dyDescent="0.3">
      <c r="A15" s="14">
        <v>1</v>
      </c>
      <c r="B15" s="15" t="s">
        <v>60</v>
      </c>
      <c r="C15" s="16" t="s">
        <v>67</v>
      </c>
      <c r="D15" s="18">
        <v>4.18</v>
      </c>
      <c r="E15" s="18">
        <v>10.7</v>
      </c>
      <c r="F15" s="18">
        <v>21</v>
      </c>
      <c r="G15" s="18">
        <v>39</v>
      </c>
      <c r="H15" s="18">
        <v>21.6</v>
      </c>
      <c r="I15" s="18">
        <v>16.7</v>
      </c>
      <c r="J15" s="18">
        <v>13.4</v>
      </c>
      <c r="K15" s="18">
        <v>13.6</v>
      </c>
      <c r="L15" s="18">
        <v>13.7</v>
      </c>
      <c r="M15" s="18">
        <v>12.8</v>
      </c>
      <c r="N15" s="18">
        <v>12.2</v>
      </c>
      <c r="O15" s="18">
        <v>8.36</v>
      </c>
      <c r="P15" s="18">
        <v>7.41</v>
      </c>
      <c r="Q15" s="18">
        <v>7.58</v>
      </c>
      <c r="R15" s="18"/>
      <c r="S15" s="18"/>
      <c r="T15" s="18"/>
      <c r="U15" s="18"/>
      <c r="V15" s="19"/>
      <c r="AP15" s="20">
        <v>2.61</v>
      </c>
      <c r="AQ15" s="88">
        <f t="shared" si="0"/>
        <v>8.3038035605033773</v>
      </c>
      <c r="AR15" s="88">
        <f t="shared" si="1"/>
        <v>3</v>
      </c>
      <c r="AS15" s="88"/>
      <c r="AT15" s="88">
        <f t="shared" si="2"/>
        <v>202.23000000000002</v>
      </c>
      <c r="AU15" s="88">
        <f t="shared" si="3"/>
        <v>4.18</v>
      </c>
      <c r="AV15" s="88">
        <f t="shared" si="4"/>
        <v>39</v>
      </c>
      <c r="AW15" s="88">
        <f>PRODUCT(D15:AO15)</f>
        <v>2419033867902489.5</v>
      </c>
      <c r="AX15" s="88">
        <f>COUNT(D15:AO15)</f>
        <v>14</v>
      </c>
      <c r="AY15" s="88">
        <f t="shared" si="5"/>
        <v>12.555429326187173</v>
      </c>
    </row>
    <row r="16" spans="1:57" ht="18.75" x14ac:dyDescent="0.3">
      <c r="A16" s="14">
        <v>1</v>
      </c>
      <c r="B16" s="15" t="s">
        <v>60</v>
      </c>
      <c r="C16" s="16" t="s">
        <v>68</v>
      </c>
      <c r="D16" s="18">
        <v>0.626</v>
      </c>
      <c r="E16" s="18">
        <v>0.65400000000000003</v>
      </c>
      <c r="F16" s="18">
        <v>4.71</v>
      </c>
      <c r="G16" s="18">
        <v>2.65</v>
      </c>
      <c r="H16" s="18">
        <v>1.33</v>
      </c>
      <c r="I16" s="18">
        <v>1.34</v>
      </c>
      <c r="J16" s="18">
        <v>0.60899999999999999</v>
      </c>
      <c r="K16" s="18">
        <v>0.5</v>
      </c>
      <c r="L16" s="18">
        <v>0.5</v>
      </c>
      <c r="M16" s="18">
        <v>0.5</v>
      </c>
      <c r="N16" s="18">
        <v>0.5</v>
      </c>
      <c r="O16" s="18">
        <v>0.5</v>
      </c>
      <c r="P16" s="18">
        <v>0.5</v>
      </c>
      <c r="Q16" s="18">
        <v>0.5</v>
      </c>
      <c r="R16" s="18"/>
      <c r="S16" s="18"/>
      <c r="T16" s="18"/>
      <c r="U16" s="18"/>
      <c r="V16" s="19"/>
      <c r="AP16" s="19">
        <v>0</v>
      </c>
      <c r="AQ16" s="88">
        <f t="shared" si="0"/>
        <v>1.1566499413109803</v>
      </c>
      <c r="AR16" s="88">
        <f t="shared" si="1"/>
        <v>0</v>
      </c>
      <c r="AS16" s="88"/>
      <c r="AT16" s="88">
        <f t="shared" si="2"/>
        <v>15.419</v>
      </c>
      <c r="AU16" s="88">
        <f t="shared" si="3"/>
        <v>0.5</v>
      </c>
      <c r="AV16" s="88">
        <f t="shared" si="4"/>
        <v>4.71</v>
      </c>
      <c r="AW16" s="88">
        <f>PRODUCT(D16:AO16)</f>
        <v>4.3329394981126208E-2</v>
      </c>
      <c r="AX16" s="88">
        <f>COUNT(D16:AO16)</f>
        <v>14</v>
      </c>
      <c r="AY16" s="88">
        <f t="shared" si="5"/>
        <v>0.79914820876258075</v>
      </c>
    </row>
    <row r="17" spans="1:51" ht="18.75" x14ac:dyDescent="0.3">
      <c r="A17" s="14">
        <v>1</v>
      </c>
      <c r="B17" s="15" t="s">
        <v>60</v>
      </c>
      <c r="C17" s="16" t="s">
        <v>69</v>
      </c>
      <c r="D17" s="18">
        <v>2.4500000000000002</v>
      </c>
      <c r="E17" s="18">
        <v>4.32</v>
      </c>
      <c r="F17" s="18">
        <v>1.56</v>
      </c>
      <c r="G17" s="18">
        <v>2.1</v>
      </c>
      <c r="H17" s="18">
        <v>1.28</v>
      </c>
      <c r="I17" s="18">
        <v>1.1299999999999999</v>
      </c>
      <c r="J17" s="18">
        <v>0.93700000000000006</v>
      </c>
      <c r="K17" s="18">
        <v>1.37</v>
      </c>
      <c r="L17" s="18">
        <v>2.21</v>
      </c>
      <c r="M17" s="18">
        <v>2.19</v>
      </c>
      <c r="N17" s="18">
        <v>2.16</v>
      </c>
      <c r="O17" s="18">
        <v>0.96799999999999997</v>
      </c>
      <c r="P17" s="18">
        <v>0.64700000000000002</v>
      </c>
      <c r="Q17" s="18">
        <v>0.5</v>
      </c>
      <c r="R17" s="18"/>
      <c r="S17" s="18"/>
      <c r="T17" s="18"/>
      <c r="U17" s="18"/>
      <c r="V17" s="19"/>
      <c r="AP17" s="19">
        <v>0</v>
      </c>
      <c r="AQ17" s="88">
        <f t="shared" si="0"/>
        <v>0.94850511816419536</v>
      </c>
      <c r="AR17" s="88">
        <f t="shared" si="1"/>
        <v>0</v>
      </c>
      <c r="AS17" s="88"/>
      <c r="AT17" s="88">
        <f t="shared" si="2"/>
        <v>23.821999999999999</v>
      </c>
      <c r="AU17" s="88">
        <f t="shared" si="3"/>
        <v>0.5</v>
      </c>
      <c r="AV17" s="88">
        <f t="shared" si="4"/>
        <v>4.32</v>
      </c>
      <c r="AW17" s="88">
        <f>PRODUCT(D17:AO17)</f>
        <v>210.75703368386809</v>
      </c>
      <c r="AX17" s="88">
        <f>COUNT(D17:AO17)</f>
        <v>14</v>
      </c>
      <c r="AY17" s="88">
        <f t="shared" si="5"/>
        <v>1.4654953140188642</v>
      </c>
    </row>
    <row r="18" spans="1:51" ht="18.75" x14ac:dyDescent="0.3">
      <c r="A18" s="14">
        <v>1</v>
      </c>
      <c r="B18" s="15" t="s">
        <v>60</v>
      </c>
      <c r="C18" s="16" t="s">
        <v>72</v>
      </c>
      <c r="D18" s="18">
        <v>10.7</v>
      </c>
      <c r="E18" s="18">
        <v>11.6</v>
      </c>
      <c r="F18" s="18">
        <v>173</v>
      </c>
      <c r="G18" s="18">
        <v>136</v>
      </c>
      <c r="H18" s="18">
        <v>48.9</v>
      </c>
      <c r="I18" s="18">
        <v>37.799999999999997</v>
      </c>
      <c r="J18" s="18">
        <v>27.5</v>
      </c>
      <c r="K18" s="18">
        <v>15</v>
      </c>
      <c r="L18" s="18">
        <v>1.32</v>
      </c>
      <c r="M18" s="18">
        <v>0.60599999999999998</v>
      </c>
      <c r="N18" s="18">
        <v>0.57799999999999996</v>
      </c>
      <c r="O18" s="18">
        <v>0.70399999999999996</v>
      </c>
      <c r="P18" s="18">
        <v>0.52600000000000002</v>
      </c>
      <c r="Q18" s="18">
        <v>0.5</v>
      </c>
      <c r="R18" s="18"/>
      <c r="S18" s="18"/>
      <c r="T18" s="18"/>
      <c r="U18" s="18"/>
      <c r="V18" s="19"/>
      <c r="AP18" s="19">
        <v>0</v>
      </c>
      <c r="AQ18" s="88">
        <f t="shared" si="0"/>
        <v>52.134330683106604</v>
      </c>
      <c r="AR18" s="88">
        <f t="shared" si="1"/>
        <v>5</v>
      </c>
      <c r="AS18" s="88"/>
      <c r="AT18" s="88">
        <f t="shared" si="2"/>
        <v>464.73399999999998</v>
      </c>
      <c r="AU18" s="88">
        <f t="shared" si="3"/>
        <v>0.5</v>
      </c>
      <c r="AV18" s="88">
        <f t="shared" si="4"/>
        <v>173</v>
      </c>
      <c r="AW18" s="88">
        <f>PRODUCT(D18:AO18)</f>
        <v>190613735183.44815</v>
      </c>
      <c r="AX18" s="88">
        <f>COUNT(D18:AO18)</f>
        <v>14</v>
      </c>
      <c r="AY18" s="88">
        <f t="shared" si="5"/>
        <v>6.3933031739604189</v>
      </c>
    </row>
    <row r="19" spans="1:51" ht="18.75" x14ac:dyDescent="0.3">
      <c r="A19" s="14">
        <v>1</v>
      </c>
      <c r="B19" s="15" t="s">
        <v>60</v>
      </c>
      <c r="C19" s="16" t="s">
        <v>73</v>
      </c>
      <c r="D19" s="17">
        <v>1.2</v>
      </c>
      <c r="E19" s="17">
        <v>1.2</v>
      </c>
      <c r="F19" s="17">
        <v>0.55000000000000004</v>
      </c>
      <c r="G19" s="17">
        <v>0.35</v>
      </c>
      <c r="H19" s="17">
        <v>0.35</v>
      </c>
      <c r="I19" s="17">
        <v>0.35</v>
      </c>
      <c r="J19" s="17">
        <v>0.35</v>
      </c>
      <c r="K19" s="17">
        <v>0.35</v>
      </c>
      <c r="L19" s="17">
        <v>0.35</v>
      </c>
      <c r="M19" s="17">
        <v>0.35</v>
      </c>
      <c r="N19" s="17">
        <v>0.35</v>
      </c>
      <c r="O19" s="17">
        <v>0.35</v>
      </c>
      <c r="P19" s="17">
        <v>0.35</v>
      </c>
      <c r="Q19" s="17">
        <v>0.35</v>
      </c>
      <c r="R19" s="17"/>
      <c r="S19" s="17"/>
      <c r="T19" s="17"/>
      <c r="U19" s="17"/>
      <c r="V19" s="20"/>
      <c r="AP19" s="19">
        <v>0.55800000000000005</v>
      </c>
      <c r="AQ19" s="88">
        <f t="shared" si="0"/>
        <v>0.29606259680089597</v>
      </c>
      <c r="AR19" s="88">
        <f t="shared" si="1"/>
        <v>0</v>
      </c>
      <c r="AS19" s="88"/>
      <c r="AT19" s="88">
        <f t="shared" si="2"/>
        <v>6.7999999999999972</v>
      </c>
      <c r="AU19" s="88">
        <f t="shared" si="3"/>
        <v>0.35</v>
      </c>
      <c r="AV19" s="88">
        <f t="shared" si="4"/>
        <v>1.2</v>
      </c>
      <c r="AW19" s="88">
        <f>PRODUCT(D19:AO19)</f>
        <v>7.6466932639453055E-6</v>
      </c>
      <c r="AX19" s="88">
        <f>COUNT(D19:AO19)</f>
        <v>14</v>
      </c>
      <c r="AY19" s="88">
        <f t="shared" si="5"/>
        <v>0.43105613794672815</v>
      </c>
    </row>
    <row r="20" spans="1:51" ht="18.75" x14ac:dyDescent="0.3">
      <c r="A20" s="14">
        <v>1</v>
      </c>
      <c r="B20" s="15" t="s">
        <v>60</v>
      </c>
      <c r="C20" s="16" t="s">
        <v>74</v>
      </c>
      <c r="D20" s="17">
        <v>3.1</v>
      </c>
      <c r="E20" s="17">
        <v>4.2</v>
      </c>
      <c r="F20" s="17">
        <v>0.9</v>
      </c>
      <c r="G20" s="17">
        <v>1</v>
      </c>
      <c r="H20" s="17">
        <v>0.54</v>
      </c>
      <c r="I20" s="17">
        <v>0.35</v>
      </c>
      <c r="J20" s="17">
        <v>0.4</v>
      </c>
      <c r="K20" s="17">
        <v>0.35</v>
      </c>
      <c r="L20" s="17">
        <v>0.46</v>
      </c>
      <c r="M20" s="17">
        <v>0.48</v>
      </c>
      <c r="N20" s="17">
        <v>0.35</v>
      </c>
      <c r="O20" s="17">
        <v>0.35</v>
      </c>
      <c r="P20" s="17">
        <v>0.36</v>
      </c>
      <c r="Q20" s="17">
        <v>0.69</v>
      </c>
      <c r="R20" s="17"/>
      <c r="S20" s="17"/>
      <c r="T20" s="17"/>
      <c r="U20" s="17"/>
      <c r="V20" s="20"/>
      <c r="AP20" s="19">
        <v>0</v>
      </c>
      <c r="AQ20" s="88">
        <f t="shared" si="0"/>
        <v>1.1330591154850098</v>
      </c>
      <c r="AR20" s="88">
        <f t="shared" si="1"/>
        <v>0</v>
      </c>
      <c r="AS20" s="88"/>
      <c r="AT20" s="88">
        <f t="shared" si="2"/>
        <v>13.530000000000001</v>
      </c>
      <c r="AU20" s="88">
        <f t="shared" si="3"/>
        <v>0.35</v>
      </c>
      <c r="AV20" s="88">
        <f t="shared" si="4"/>
        <v>4.2</v>
      </c>
      <c r="AW20" s="88">
        <f>PRODUCT(D20:AO20)</f>
        <v>2.083195759188096E-3</v>
      </c>
      <c r="AX20" s="88">
        <f>COUNT(D20:AO20)</f>
        <v>14</v>
      </c>
      <c r="AY20" s="88">
        <f t="shared" si="5"/>
        <v>0.64339950167810867</v>
      </c>
    </row>
    <row r="21" spans="1:51" ht="18.75" x14ac:dyDescent="0.3">
      <c r="A21" s="14">
        <v>1</v>
      </c>
      <c r="B21" s="15" t="s">
        <v>60</v>
      </c>
      <c r="C21" s="16" t="s">
        <v>75</v>
      </c>
      <c r="D21" s="18">
        <v>6.05</v>
      </c>
      <c r="E21" s="17">
        <v>45.6</v>
      </c>
      <c r="F21" s="17">
        <v>5.65</v>
      </c>
      <c r="G21" s="17">
        <v>1.18</v>
      </c>
      <c r="H21" s="17">
        <v>0.89800000000000002</v>
      </c>
      <c r="I21" s="17">
        <v>0.747</v>
      </c>
      <c r="J21" s="17">
        <v>0.76300000000000001</v>
      </c>
      <c r="K21" s="17">
        <v>0.64400000000000002</v>
      </c>
      <c r="L21" s="17">
        <v>0.57199999999999995</v>
      </c>
      <c r="M21" s="17">
        <v>0.53200000000000003</v>
      </c>
      <c r="N21" s="17">
        <v>0.51700000000000002</v>
      </c>
      <c r="O21" s="17">
        <v>0.57799999999999996</v>
      </c>
      <c r="P21" s="17">
        <v>0.5</v>
      </c>
      <c r="Q21" s="17">
        <v>0.5</v>
      </c>
      <c r="R21" s="17"/>
      <c r="S21" s="17"/>
      <c r="T21" s="17"/>
      <c r="U21" s="17"/>
      <c r="V21" s="20"/>
      <c r="AP21" s="19">
        <v>4.62</v>
      </c>
      <c r="AQ21" s="88">
        <f t="shared" si="0"/>
        <v>11.507939101874365</v>
      </c>
      <c r="AR21" s="88">
        <f t="shared" si="1"/>
        <v>1</v>
      </c>
      <c r="AS21" s="88"/>
      <c r="AT21" s="88">
        <f t="shared" si="2"/>
        <v>64.730999999999995</v>
      </c>
      <c r="AU21" s="88">
        <f t="shared" si="3"/>
        <v>0.5</v>
      </c>
      <c r="AV21" s="88">
        <f t="shared" si="4"/>
        <v>45.6</v>
      </c>
      <c r="AW21" s="88">
        <f>PRODUCT(D21:AO21)</f>
        <v>13.782375165108522</v>
      </c>
      <c r="AX21" s="88">
        <f>COUNT(D21:AO21)</f>
        <v>14</v>
      </c>
      <c r="AY21" s="88">
        <f t="shared" si="5"/>
        <v>1.2060915938094483</v>
      </c>
    </row>
    <row r="22" spans="1:51" ht="18.75" x14ac:dyDescent="0.3">
      <c r="A22" s="14">
        <v>1</v>
      </c>
      <c r="B22" s="15" t="s">
        <v>60</v>
      </c>
      <c r="C22" s="16" t="s">
        <v>78</v>
      </c>
      <c r="D22" s="18">
        <v>1.01</v>
      </c>
      <c r="E22" s="18">
        <v>0.64300000000000002</v>
      </c>
      <c r="F22" s="18">
        <v>0.79500000000000004</v>
      </c>
      <c r="G22" s="18">
        <v>0.5</v>
      </c>
      <c r="H22" s="18">
        <v>0.5</v>
      </c>
      <c r="I22" s="18">
        <v>0.5</v>
      </c>
      <c r="J22" s="18">
        <v>0.5</v>
      </c>
      <c r="K22" s="18">
        <v>0.5</v>
      </c>
      <c r="L22" s="18">
        <v>0.5</v>
      </c>
      <c r="M22" s="18">
        <v>0.5</v>
      </c>
      <c r="N22" s="18">
        <v>0.5</v>
      </c>
      <c r="O22" s="18">
        <v>0.5</v>
      </c>
      <c r="P22" s="18">
        <v>0.5</v>
      </c>
      <c r="Q22" s="18">
        <v>0.5</v>
      </c>
      <c r="R22" s="18"/>
      <c r="S22" s="18"/>
      <c r="T22" s="18"/>
      <c r="U22" s="18"/>
      <c r="V22" s="19"/>
      <c r="AP22" s="19">
        <v>2.4500000000000002</v>
      </c>
      <c r="AQ22" s="88">
        <f t="shared" si="0"/>
        <v>0.1472075447267896</v>
      </c>
      <c r="AR22" s="88">
        <f t="shared" si="1"/>
        <v>0</v>
      </c>
      <c r="AS22" s="88"/>
      <c r="AT22" s="88">
        <f t="shared" si="2"/>
        <v>7.9480000000000004</v>
      </c>
      <c r="AU22" s="88">
        <f t="shared" si="3"/>
        <v>0.5</v>
      </c>
      <c r="AV22" s="88">
        <f t="shared" si="4"/>
        <v>1.01</v>
      </c>
      <c r="AW22" s="88">
        <f>PRODUCT(D22:AO22)</f>
        <v>2.5209807128906251E-4</v>
      </c>
      <c r="AX22" s="88">
        <f>COUNT(D22:AO22)</f>
        <v>14</v>
      </c>
      <c r="AY22" s="88">
        <f t="shared" si="5"/>
        <v>0.55331093302808054</v>
      </c>
    </row>
    <row r="23" spans="1:51" ht="18.75" x14ac:dyDescent="0.3">
      <c r="A23" s="14">
        <v>1</v>
      </c>
      <c r="B23" s="15" t="s">
        <v>60</v>
      </c>
      <c r="C23" s="16" t="s">
        <v>79</v>
      </c>
      <c r="D23" s="17">
        <v>0.5</v>
      </c>
      <c r="E23" s="17">
        <v>0.5</v>
      </c>
      <c r="F23" s="17">
        <v>0.5</v>
      </c>
      <c r="G23" s="17">
        <v>0.5</v>
      </c>
      <c r="H23" s="17">
        <v>0.5</v>
      </c>
      <c r="I23" s="17">
        <v>0.5</v>
      </c>
      <c r="J23" s="17">
        <v>0.5</v>
      </c>
      <c r="K23" s="17">
        <v>0.5</v>
      </c>
      <c r="L23" s="17">
        <v>0.5</v>
      </c>
      <c r="M23" s="17">
        <v>0.5</v>
      </c>
      <c r="N23" s="17">
        <v>0.5</v>
      </c>
      <c r="O23" s="17">
        <v>0.5</v>
      </c>
      <c r="P23" s="17">
        <v>0.5</v>
      </c>
      <c r="Q23" s="17">
        <v>0.5</v>
      </c>
      <c r="R23" s="17"/>
      <c r="S23" s="17"/>
      <c r="T23" s="17"/>
      <c r="U23" s="17"/>
      <c r="V23" s="20"/>
      <c r="AP23" s="19">
        <v>3.8</v>
      </c>
      <c r="AQ23" s="88">
        <f t="shared" si="0"/>
        <v>0</v>
      </c>
      <c r="AR23" s="88">
        <f t="shared" si="1"/>
        <v>0</v>
      </c>
      <c r="AS23" s="88"/>
      <c r="AT23" s="88">
        <f t="shared" si="2"/>
        <v>7</v>
      </c>
      <c r="AU23" s="88">
        <f t="shared" si="3"/>
        <v>0.5</v>
      </c>
      <c r="AV23" s="88">
        <f t="shared" si="4"/>
        <v>0.5</v>
      </c>
      <c r="AW23" s="88">
        <f>PRODUCT(D23:AO23)</f>
        <v>6.103515625E-5</v>
      </c>
      <c r="AX23" s="88">
        <f>COUNT(D23:AO23)</f>
        <v>14</v>
      </c>
      <c r="AY23" s="88">
        <f t="shared" si="5"/>
        <v>0.5</v>
      </c>
    </row>
    <row r="24" spans="1:51" ht="18.75" x14ac:dyDescent="0.3">
      <c r="A24" s="14">
        <v>1</v>
      </c>
      <c r="B24" s="15" t="s">
        <v>60</v>
      </c>
      <c r="C24" s="16" t="s">
        <v>80</v>
      </c>
      <c r="D24" s="17">
        <v>3.04</v>
      </c>
      <c r="E24" s="17">
        <v>1.67</v>
      </c>
      <c r="F24" s="17">
        <v>2.91</v>
      </c>
      <c r="G24" s="17">
        <v>2.5499999999999998</v>
      </c>
      <c r="H24" s="17">
        <v>2.42</v>
      </c>
      <c r="I24" s="17">
        <v>1.94</v>
      </c>
      <c r="J24" s="17">
        <v>1.29</v>
      </c>
      <c r="K24" s="17">
        <v>1.1299999999999999</v>
      </c>
      <c r="L24" s="17">
        <v>1.3</v>
      </c>
      <c r="M24" s="17">
        <v>3.56</v>
      </c>
      <c r="N24" s="17">
        <v>4.25</v>
      </c>
      <c r="O24" s="17">
        <v>3.32</v>
      </c>
      <c r="P24" s="17">
        <v>1.62</v>
      </c>
      <c r="Q24" s="17">
        <v>0.71399999999999997</v>
      </c>
      <c r="R24" s="17"/>
      <c r="S24" s="17"/>
      <c r="T24" s="17"/>
      <c r="U24" s="17"/>
      <c r="V24" s="20"/>
      <c r="AP24" s="19">
        <v>0</v>
      </c>
      <c r="AQ24" s="88">
        <f t="shared" si="0"/>
        <v>1.0107820471984919</v>
      </c>
      <c r="AR24" s="88">
        <f t="shared" si="1"/>
        <v>0</v>
      </c>
      <c r="AS24" s="88"/>
      <c r="AT24" s="88">
        <f t="shared" si="2"/>
        <v>31.713999999999999</v>
      </c>
      <c r="AU24" s="88">
        <f t="shared" si="3"/>
        <v>0.71399999999999997</v>
      </c>
      <c r="AV24" s="88">
        <f t="shared" si="4"/>
        <v>4.25</v>
      </c>
      <c r="AW24" s="88">
        <f>PRODUCT(D24:AO24)</f>
        <v>19473.412532835293</v>
      </c>
      <c r="AX24" s="88">
        <f>COUNT(D24:AO24)</f>
        <v>14</v>
      </c>
      <c r="AY24" s="88">
        <f t="shared" si="5"/>
        <v>2.0248307093414231</v>
      </c>
    </row>
    <row r="25" spans="1:51" ht="18.75" x14ac:dyDescent="0.3">
      <c r="A25" s="14">
        <v>1</v>
      </c>
      <c r="B25" s="15" t="s">
        <v>60</v>
      </c>
      <c r="C25" s="16" t="s">
        <v>82</v>
      </c>
      <c r="D25" s="17">
        <v>0.5</v>
      </c>
      <c r="E25" s="17">
        <v>0.5</v>
      </c>
      <c r="F25" s="17">
        <v>0.84</v>
      </c>
      <c r="G25" s="17">
        <v>0.5</v>
      </c>
      <c r="H25" s="17">
        <v>0.5</v>
      </c>
      <c r="I25" s="17">
        <v>0.5</v>
      </c>
      <c r="J25" s="17">
        <v>0.5</v>
      </c>
      <c r="K25" s="17">
        <v>0.5</v>
      </c>
      <c r="L25" s="17">
        <v>0.5</v>
      </c>
      <c r="M25" s="17">
        <v>0.5</v>
      </c>
      <c r="N25" s="17">
        <v>0.5</v>
      </c>
      <c r="O25" s="17">
        <v>0.5</v>
      </c>
      <c r="P25" s="17">
        <v>0.5</v>
      </c>
      <c r="Q25" s="17">
        <v>0.5</v>
      </c>
      <c r="R25" s="17"/>
      <c r="S25" s="17"/>
      <c r="T25" s="17"/>
      <c r="U25" s="17"/>
      <c r="V25" s="20"/>
      <c r="AP25" s="19">
        <v>0.77</v>
      </c>
      <c r="AQ25" s="88">
        <f t="shared" si="0"/>
        <v>8.756338811841119E-2</v>
      </c>
      <c r="AR25" s="88">
        <f t="shared" si="1"/>
        <v>0</v>
      </c>
      <c r="AS25" s="88"/>
      <c r="AT25" s="88">
        <f t="shared" si="2"/>
        <v>7.34</v>
      </c>
      <c r="AU25" s="88">
        <f t="shared" si="3"/>
        <v>0.5</v>
      </c>
      <c r="AV25" s="88">
        <f t="shared" si="4"/>
        <v>0.84</v>
      </c>
      <c r="AW25" s="88">
        <f>PRODUCT(D25:AO25)</f>
        <v>1.025390625E-4</v>
      </c>
      <c r="AX25" s="88">
        <f>COUNT(D25:AO25)</f>
        <v>14</v>
      </c>
      <c r="AY25" s="88">
        <f t="shared" si="5"/>
        <v>0.51887592960620155</v>
      </c>
    </row>
    <row r="26" spans="1:51" ht="18.75" x14ac:dyDescent="0.3">
      <c r="A26" s="14">
        <v>1</v>
      </c>
      <c r="B26" s="15" t="s">
        <v>60</v>
      </c>
      <c r="C26" s="16" t="s">
        <v>83</v>
      </c>
      <c r="D26" s="17">
        <v>5.72</v>
      </c>
      <c r="E26" s="17">
        <v>1.55</v>
      </c>
      <c r="F26" s="17">
        <v>1.41</v>
      </c>
      <c r="G26" s="17">
        <v>2.48</v>
      </c>
      <c r="H26" s="17">
        <v>2.87</v>
      </c>
      <c r="I26" s="17">
        <v>2.74</v>
      </c>
      <c r="J26" s="17">
        <v>2.73</v>
      </c>
      <c r="K26" s="17">
        <v>2.3199999999999998</v>
      </c>
      <c r="L26" s="17">
        <v>1.98</v>
      </c>
      <c r="M26" s="17">
        <v>2.5499999999999998</v>
      </c>
      <c r="N26" s="17">
        <v>1.69</v>
      </c>
      <c r="O26" s="17">
        <v>1.69</v>
      </c>
      <c r="P26" s="17">
        <v>1.19</v>
      </c>
      <c r="Q26" s="17">
        <v>1.1299999999999999</v>
      </c>
      <c r="R26" s="17"/>
      <c r="S26" s="17"/>
      <c r="T26" s="17"/>
      <c r="U26" s="17"/>
      <c r="V26" s="20"/>
      <c r="AP26" s="19">
        <v>2.2000000000000002</v>
      </c>
      <c r="AQ26" s="88">
        <f t="shared" si="0"/>
        <v>1.1114884761674579</v>
      </c>
      <c r="AR26" s="88">
        <f t="shared" si="1"/>
        <v>0</v>
      </c>
      <c r="AS26" s="88"/>
      <c r="AT26" s="88">
        <f t="shared" si="2"/>
        <v>32.050000000000011</v>
      </c>
      <c r="AU26" s="88">
        <f t="shared" si="3"/>
        <v>1.1299999999999999</v>
      </c>
      <c r="AV26" s="88">
        <f t="shared" si="4"/>
        <v>5.72</v>
      </c>
      <c r="AW26" s="88">
        <f>PRODUCT(D26:AO26)</f>
        <v>29942.344081100968</v>
      </c>
      <c r="AX26" s="88">
        <f>COUNT(D26:AO26)</f>
        <v>14</v>
      </c>
      <c r="AY26" s="88">
        <f t="shared" si="5"/>
        <v>2.0880202189842021</v>
      </c>
    </row>
    <row r="27" spans="1:51" ht="18.75" x14ac:dyDescent="0.3">
      <c r="A27" s="14">
        <v>1</v>
      </c>
      <c r="B27" s="15" t="s">
        <v>60</v>
      </c>
      <c r="C27" s="16" t="s">
        <v>84</v>
      </c>
      <c r="D27" s="17">
        <v>15.3</v>
      </c>
      <c r="E27" s="17">
        <v>3.18</v>
      </c>
      <c r="F27" s="17">
        <v>0.70499999999999996</v>
      </c>
      <c r="G27" s="17">
        <v>3.5</v>
      </c>
      <c r="H27" s="17">
        <v>0.65100000000000002</v>
      </c>
      <c r="I27" s="17">
        <v>0.5</v>
      </c>
      <c r="J27" s="17">
        <v>0.5</v>
      </c>
      <c r="K27" s="17">
        <v>0.5</v>
      </c>
      <c r="L27" s="17">
        <v>0.5</v>
      </c>
      <c r="M27" s="17">
        <v>0.5</v>
      </c>
      <c r="N27" s="17">
        <v>0.5</v>
      </c>
      <c r="O27" s="17">
        <v>0.5</v>
      </c>
      <c r="P27" s="17">
        <v>0.5</v>
      </c>
      <c r="Q27" s="17">
        <v>0.5</v>
      </c>
      <c r="R27" s="17">
        <v>0.5</v>
      </c>
      <c r="S27" s="17">
        <v>0.5</v>
      </c>
      <c r="T27" s="17"/>
      <c r="U27" s="17"/>
      <c r="V27" s="20"/>
      <c r="AP27" s="19">
        <v>1.02</v>
      </c>
      <c r="AQ27" s="88">
        <f t="shared" si="0"/>
        <v>3.6068818337311805</v>
      </c>
      <c r="AR27" s="88">
        <f t="shared" si="1"/>
        <v>0</v>
      </c>
      <c r="AS27" s="88"/>
      <c r="AT27" s="88">
        <f t="shared" si="2"/>
        <v>28.835999999999999</v>
      </c>
      <c r="AU27" s="88">
        <f t="shared" si="3"/>
        <v>0.5</v>
      </c>
      <c r="AV27" s="88">
        <f t="shared" si="4"/>
        <v>15.3</v>
      </c>
      <c r="AW27" s="88">
        <f>PRODUCT(D27:AO27)</f>
        <v>3.81616152319336E-2</v>
      </c>
      <c r="AX27" s="88">
        <f>COUNT(D27:AO27)</f>
        <v>16</v>
      </c>
      <c r="AY27" s="88">
        <f t="shared" si="5"/>
        <v>0.81536426140039331</v>
      </c>
    </row>
    <row r="28" spans="1:51" ht="18.75" x14ac:dyDescent="0.3">
      <c r="A28" s="14">
        <v>1</v>
      </c>
      <c r="B28" s="15" t="s">
        <v>60</v>
      </c>
      <c r="C28" s="16" t="s">
        <v>85</v>
      </c>
      <c r="D28" s="17">
        <v>0.72599999999999998</v>
      </c>
      <c r="E28" s="17">
        <v>1.37</v>
      </c>
      <c r="F28" s="17">
        <v>0.5</v>
      </c>
      <c r="G28" s="17">
        <v>0.62</v>
      </c>
      <c r="H28" s="17">
        <v>0.63</v>
      </c>
      <c r="I28" s="17">
        <v>0.753</v>
      </c>
      <c r="J28" s="17">
        <v>0.5</v>
      </c>
      <c r="K28" s="17">
        <v>0.52</v>
      </c>
      <c r="L28" s="17">
        <v>0.5</v>
      </c>
      <c r="M28" s="17">
        <v>0.5</v>
      </c>
      <c r="N28" s="17">
        <v>0.83699999999999997</v>
      </c>
      <c r="O28" s="17">
        <v>0.5</v>
      </c>
      <c r="P28" s="17">
        <v>0.5</v>
      </c>
      <c r="Q28" s="17">
        <v>0.5</v>
      </c>
      <c r="R28" s="17"/>
      <c r="S28" s="17"/>
      <c r="T28" s="17"/>
      <c r="U28" s="17"/>
      <c r="V28" s="20"/>
      <c r="AP28" s="19">
        <v>0</v>
      </c>
      <c r="AQ28" s="88">
        <f t="shared" si="0"/>
        <v>0.23052314063309789</v>
      </c>
      <c r="AR28" s="88">
        <f t="shared" si="1"/>
        <v>0</v>
      </c>
      <c r="AS28" s="88"/>
      <c r="AT28" s="88">
        <f t="shared" si="2"/>
        <v>8.9559999999999995</v>
      </c>
      <c r="AU28" s="88">
        <f t="shared" si="3"/>
        <v>0.5</v>
      </c>
      <c r="AV28" s="88">
        <f t="shared" si="4"/>
        <v>1.37</v>
      </c>
      <c r="AW28" s="88">
        <f>PRODUCT(D28:AO28)</f>
        <v>9.9472546260462357E-4</v>
      </c>
      <c r="AX28" s="88">
        <f>COUNT(D28:AO28)</f>
        <v>14</v>
      </c>
      <c r="AY28" s="88">
        <f t="shared" si="5"/>
        <v>0.61030964177802283</v>
      </c>
    </row>
    <row r="29" spans="1:51" ht="18.75" x14ac:dyDescent="0.3">
      <c r="A29" s="14">
        <v>1</v>
      </c>
      <c r="B29" s="15" t="s">
        <v>60</v>
      </c>
      <c r="C29" s="16" t="s">
        <v>86</v>
      </c>
      <c r="D29" s="17">
        <v>2850</v>
      </c>
      <c r="E29" s="17">
        <v>5.58</v>
      </c>
      <c r="F29" s="17">
        <v>160</v>
      </c>
      <c r="G29" s="17">
        <v>106</v>
      </c>
      <c r="H29" s="17">
        <v>28.1</v>
      </c>
      <c r="I29" s="17">
        <v>23.8</v>
      </c>
      <c r="J29" s="17">
        <v>16.5</v>
      </c>
      <c r="K29" s="17">
        <v>12.4</v>
      </c>
      <c r="L29" s="17">
        <v>20.5</v>
      </c>
      <c r="M29" s="17">
        <v>17.5</v>
      </c>
      <c r="N29" s="17">
        <v>11.4</v>
      </c>
      <c r="O29" s="17">
        <v>10.8</v>
      </c>
      <c r="P29" s="17">
        <v>12.8</v>
      </c>
      <c r="Q29" s="17">
        <v>11.6</v>
      </c>
      <c r="R29" s="17"/>
      <c r="S29" s="17"/>
      <c r="T29" s="17"/>
      <c r="U29" s="17"/>
      <c r="V29" s="20"/>
      <c r="AP29" s="19">
        <v>2.64</v>
      </c>
      <c r="AQ29" s="88">
        <f t="shared" si="0"/>
        <v>726.57166812675109</v>
      </c>
      <c r="AR29" s="88">
        <f t="shared" si="1"/>
        <v>6</v>
      </c>
      <c r="AS29" s="88"/>
      <c r="AT29" s="88">
        <f t="shared" si="2"/>
        <v>3286.9800000000005</v>
      </c>
      <c r="AU29" s="88">
        <f t="shared" si="3"/>
        <v>5.58</v>
      </c>
      <c r="AV29" s="88">
        <f t="shared" si="4"/>
        <v>2850</v>
      </c>
      <c r="AW29" s="88">
        <f>PRODUCT(D29:AO29)</f>
        <v>2.4203729389462097E+20</v>
      </c>
      <c r="AX29" s="88">
        <f>COUNT(D29:AO29)</f>
        <v>14</v>
      </c>
      <c r="AY29" s="88">
        <f t="shared" si="5"/>
        <v>28.575352208734927</v>
      </c>
    </row>
    <row r="30" spans="1:51" ht="18.75" x14ac:dyDescent="0.3">
      <c r="A30" s="14">
        <v>1</v>
      </c>
      <c r="B30" s="15" t="s">
        <v>60</v>
      </c>
      <c r="C30" s="16" t="s">
        <v>87</v>
      </c>
      <c r="D30" s="18">
        <v>1.19</v>
      </c>
      <c r="E30" s="18">
        <v>11</v>
      </c>
      <c r="F30" s="18">
        <v>5.77</v>
      </c>
      <c r="G30" s="18">
        <v>4.78</v>
      </c>
      <c r="H30" s="18">
        <v>4</v>
      </c>
      <c r="I30" s="18">
        <v>2.4500000000000002</v>
      </c>
      <c r="J30" s="18">
        <v>1.81</v>
      </c>
      <c r="K30" s="18">
        <v>1.71</v>
      </c>
      <c r="L30" s="18">
        <v>1.74</v>
      </c>
      <c r="M30" s="18">
        <v>1.54</v>
      </c>
      <c r="N30" s="18">
        <v>1.76</v>
      </c>
      <c r="O30" s="18">
        <v>1.72</v>
      </c>
      <c r="P30" s="18">
        <v>2.39</v>
      </c>
      <c r="Q30" s="18">
        <v>1.4</v>
      </c>
      <c r="R30" s="18"/>
      <c r="S30" s="18"/>
      <c r="T30" s="18"/>
      <c r="U30" s="18"/>
      <c r="V30" s="19"/>
      <c r="AP30" s="19">
        <v>3.5</v>
      </c>
      <c r="AQ30" s="88">
        <f t="shared" si="0"/>
        <v>2.5664594845261615</v>
      </c>
      <c r="AR30" s="88">
        <f t="shared" si="1"/>
        <v>0</v>
      </c>
      <c r="AS30" s="88"/>
      <c r="AT30" s="88">
        <f t="shared" si="2"/>
        <v>43.26</v>
      </c>
      <c r="AU30" s="88">
        <f t="shared" si="3"/>
        <v>1.19</v>
      </c>
      <c r="AV30" s="88">
        <f t="shared" si="4"/>
        <v>11</v>
      </c>
      <c r="AW30" s="88">
        <f>PRODUCT(D30:AO30)</f>
        <v>297222.12697143655</v>
      </c>
      <c r="AX30" s="88">
        <f>COUNT(D30:AO30)</f>
        <v>14</v>
      </c>
      <c r="AY30" s="88">
        <f t="shared" si="5"/>
        <v>2.4599958076867257</v>
      </c>
    </row>
    <row r="31" spans="1:51" ht="18.75" x14ac:dyDescent="0.3">
      <c r="A31" s="14">
        <v>1</v>
      </c>
      <c r="B31" s="15" t="s">
        <v>60</v>
      </c>
      <c r="C31" s="16" t="s">
        <v>88</v>
      </c>
      <c r="D31" s="17">
        <v>4.4000000000000004</v>
      </c>
      <c r="E31" s="17">
        <v>37</v>
      </c>
      <c r="F31" s="17">
        <v>110</v>
      </c>
      <c r="G31" s="17">
        <v>54</v>
      </c>
      <c r="H31" s="17">
        <v>34</v>
      </c>
      <c r="I31" s="17">
        <v>26</v>
      </c>
      <c r="J31" s="17">
        <v>66</v>
      </c>
      <c r="K31" s="17">
        <v>19</v>
      </c>
      <c r="L31" s="17">
        <v>17</v>
      </c>
      <c r="M31" s="17">
        <v>12</v>
      </c>
      <c r="N31" s="17">
        <v>11</v>
      </c>
      <c r="O31" s="17">
        <v>11</v>
      </c>
      <c r="P31" s="17">
        <v>7.2</v>
      </c>
      <c r="Q31" s="17">
        <v>7.6</v>
      </c>
      <c r="R31" s="17"/>
      <c r="S31" s="17"/>
      <c r="T31" s="17"/>
      <c r="U31" s="17"/>
      <c r="V31" s="20"/>
      <c r="AP31" s="19">
        <v>1.04</v>
      </c>
      <c r="AQ31" s="88">
        <f t="shared" si="0"/>
        <v>28.491763937055527</v>
      </c>
      <c r="AR31" s="88">
        <f t="shared" si="1"/>
        <v>6</v>
      </c>
      <c r="AS31" s="88"/>
      <c r="AT31" s="88">
        <f t="shared" si="2"/>
        <v>416.2</v>
      </c>
      <c r="AU31" s="88">
        <f t="shared" si="3"/>
        <v>4.4000000000000004</v>
      </c>
      <c r="AV31" s="88">
        <f t="shared" si="4"/>
        <v>110</v>
      </c>
      <c r="AW31" s="88">
        <f>PRODUCT(D31:AO31)</f>
        <v>1.4479456932781844E+18</v>
      </c>
      <c r="AX31" s="88">
        <f>COUNT(D31:AO31)</f>
        <v>14</v>
      </c>
      <c r="AY31" s="88">
        <f t="shared" si="5"/>
        <v>19.824242015837047</v>
      </c>
    </row>
    <row r="32" spans="1:51" ht="18.75" x14ac:dyDescent="0.3">
      <c r="A32" s="14">
        <v>1</v>
      </c>
      <c r="B32" s="15" t="s">
        <v>60</v>
      </c>
      <c r="C32" s="16" t="s">
        <v>89</v>
      </c>
      <c r="D32" s="17">
        <v>1.1000000000000001</v>
      </c>
      <c r="E32" s="17">
        <v>1.4</v>
      </c>
      <c r="F32" s="17">
        <v>2.6</v>
      </c>
      <c r="G32" s="17">
        <v>1.8</v>
      </c>
      <c r="H32" s="17">
        <v>1.5</v>
      </c>
      <c r="I32" s="17">
        <v>1.5</v>
      </c>
      <c r="J32" s="17">
        <v>1.5</v>
      </c>
      <c r="K32" s="17">
        <v>1.5</v>
      </c>
      <c r="L32" s="17">
        <v>1.7</v>
      </c>
      <c r="M32" s="17">
        <v>5</v>
      </c>
      <c r="N32" s="17">
        <v>12</v>
      </c>
      <c r="O32" s="17">
        <v>3.1</v>
      </c>
      <c r="P32" s="17">
        <v>0.9</v>
      </c>
      <c r="Q32" s="17">
        <v>0.71</v>
      </c>
      <c r="R32" s="17"/>
      <c r="S32" s="17"/>
      <c r="T32" s="17"/>
      <c r="U32" s="17"/>
      <c r="V32" s="20"/>
      <c r="AP32" s="19">
        <v>0</v>
      </c>
      <c r="AQ32" s="88">
        <f t="shared" si="0"/>
        <v>2.8133802930761758</v>
      </c>
      <c r="AR32" s="88">
        <f t="shared" si="1"/>
        <v>0</v>
      </c>
      <c r="AS32" s="88"/>
      <c r="AT32" s="88">
        <f t="shared" si="2"/>
        <v>36.309999999999995</v>
      </c>
      <c r="AU32" s="88">
        <f t="shared" si="3"/>
        <v>0.71</v>
      </c>
      <c r="AV32" s="88">
        <f t="shared" si="4"/>
        <v>12</v>
      </c>
      <c r="AW32" s="88">
        <f>PRODUCT(D32:AO32)</f>
        <v>7372.1528981100028</v>
      </c>
      <c r="AX32" s="88">
        <f>COUNT(D32:AO32)</f>
        <v>14</v>
      </c>
      <c r="AY32" s="88">
        <f t="shared" si="5"/>
        <v>1.8891077866742836</v>
      </c>
    </row>
    <row r="33" spans="1:51" ht="18.75" x14ac:dyDescent="0.3">
      <c r="A33" s="14">
        <v>1</v>
      </c>
      <c r="B33" s="15" t="s">
        <v>60</v>
      </c>
      <c r="C33" s="16" t="s">
        <v>90</v>
      </c>
      <c r="D33" s="17">
        <v>4.0999999999999996</v>
      </c>
      <c r="E33" s="17">
        <v>4.8</v>
      </c>
      <c r="F33" s="17">
        <v>5.0999999999999996</v>
      </c>
      <c r="G33" s="17">
        <v>17</v>
      </c>
      <c r="H33" s="17">
        <v>15</v>
      </c>
      <c r="I33" s="17">
        <v>8.6</v>
      </c>
      <c r="J33" s="17">
        <v>5.7</v>
      </c>
      <c r="K33" s="17">
        <v>4.3</v>
      </c>
      <c r="L33" s="17">
        <v>3.6</v>
      </c>
      <c r="M33" s="17">
        <v>3.3</v>
      </c>
      <c r="N33" s="17">
        <v>3.2</v>
      </c>
      <c r="O33" s="17">
        <v>3</v>
      </c>
      <c r="P33" s="17">
        <v>2.7</v>
      </c>
      <c r="Q33" s="17">
        <v>2.7</v>
      </c>
      <c r="R33" s="17"/>
      <c r="S33" s="17"/>
      <c r="T33" s="17"/>
      <c r="U33" s="17"/>
      <c r="V33" s="20"/>
      <c r="AP33" s="19">
        <v>0</v>
      </c>
      <c r="AQ33" s="88">
        <f t="shared" si="0"/>
        <v>4.385138398672292</v>
      </c>
      <c r="AR33" s="88">
        <f t="shared" si="1"/>
        <v>0</v>
      </c>
      <c r="AS33" s="88"/>
      <c r="AT33" s="88">
        <f t="shared" si="2"/>
        <v>83.100000000000009</v>
      </c>
      <c r="AU33" s="88">
        <f t="shared" si="3"/>
        <v>2.7</v>
      </c>
      <c r="AV33" s="88">
        <f t="shared" si="4"/>
        <v>17</v>
      </c>
      <c r="AW33" s="88">
        <f>PRODUCT(D33:AO33)</f>
        <v>4485309490.4064646</v>
      </c>
      <c r="AX33" s="88">
        <f>COUNT(D33:AO33)</f>
        <v>14</v>
      </c>
      <c r="AY33" s="88">
        <f t="shared" si="5"/>
        <v>4.8911811079788023</v>
      </c>
    </row>
    <row r="34" spans="1:51" ht="18.75" x14ac:dyDescent="0.3">
      <c r="A34" s="14">
        <v>1</v>
      </c>
      <c r="B34" s="15" t="s">
        <v>60</v>
      </c>
      <c r="C34" s="16" t="s">
        <v>93</v>
      </c>
      <c r="D34" s="17">
        <v>53</v>
      </c>
      <c r="E34" s="17">
        <v>1.9</v>
      </c>
      <c r="F34" s="17">
        <v>1.8</v>
      </c>
      <c r="G34" s="17">
        <v>0.5</v>
      </c>
      <c r="H34" s="17">
        <v>0.5</v>
      </c>
      <c r="I34" s="17">
        <v>0.5</v>
      </c>
      <c r="J34" s="17">
        <v>0.5</v>
      </c>
      <c r="K34" s="17">
        <v>0.5</v>
      </c>
      <c r="L34" s="17">
        <v>0.5</v>
      </c>
      <c r="M34" s="17">
        <v>0.5</v>
      </c>
      <c r="N34" s="17">
        <v>0.5</v>
      </c>
      <c r="O34" s="17">
        <v>0.5</v>
      </c>
      <c r="P34" s="17">
        <v>0.5</v>
      </c>
      <c r="Q34" s="17">
        <v>0.5</v>
      </c>
      <c r="R34" s="17"/>
      <c r="S34" s="17"/>
      <c r="T34" s="17"/>
      <c r="U34" s="17"/>
      <c r="V34" s="20"/>
      <c r="AP34" s="19">
        <v>0.69699999999999995</v>
      </c>
      <c r="AQ34" s="88">
        <f t="shared" si="0"/>
        <v>13.475518240006011</v>
      </c>
      <c r="AR34" s="88">
        <f t="shared" si="1"/>
        <v>1</v>
      </c>
      <c r="AS34" s="88"/>
      <c r="AT34" s="88">
        <f t="shared" si="2"/>
        <v>62.199999999999996</v>
      </c>
      <c r="AU34" s="88">
        <f t="shared" si="3"/>
        <v>0.5</v>
      </c>
      <c r="AV34" s="88">
        <f t="shared" si="4"/>
        <v>53</v>
      </c>
      <c r="AW34" s="88">
        <f>PRODUCT(D34:AO34)</f>
        <v>8.8505859374999996E-2</v>
      </c>
      <c r="AX34" s="88">
        <f>COUNT(D34:AO34)</f>
        <v>14</v>
      </c>
      <c r="AY34" s="88">
        <f t="shared" si="5"/>
        <v>0.84097622073655254</v>
      </c>
    </row>
    <row r="35" spans="1:51" ht="18.75" x14ac:dyDescent="0.3">
      <c r="A35" s="14">
        <v>1</v>
      </c>
      <c r="B35" s="15" t="s">
        <v>60</v>
      </c>
      <c r="C35" s="16" t="s">
        <v>95</v>
      </c>
      <c r="D35" s="17">
        <v>40</v>
      </c>
      <c r="E35" s="17">
        <v>15</v>
      </c>
      <c r="F35" s="17">
        <v>130</v>
      </c>
      <c r="G35" s="17">
        <v>12</v>
      </c>
      <c r="H35" s="17">
        <v>370</v>
      </c>
      <c r="I35" s="17">
        <v>340</v>
      </c>
      <c r="J35" s="17">
        <v>150</v>
      </c>
      <c r="K35" s="17">
        <v>84</v>
      </c>
      <c r="L35" s="17">
        <v>93</v>
      </c>
      <c r="M35" s="17">
        <v>44</v>
      </c>
      <c r="N35" s="17">
        <v>120</v>
      </c>
      <c r="O35" s="17">
        <v>160</v>
      </c>
      <c r="P35" s="17">
        <v>42</v>
      </c>
      <c r="Q35" s="17">
        <v>39</v>
      </c>
      <c r="R35" s="17"/>
      <c r="S35" s="17"/>
      <c r="T35" s="17"/>
      <c r="U35" s="17"/>
      <c r="V35" s="20"/>
      <c r="AP35" s="19">
        <v>0</v>
      </c>
      <c r="AQ35" s="88">
        <f t="shared" si="0"/>
        <v>107.87391071174206</v>
      </c>
      <c r="AR35" s="88">
        <f t="shared" si="1"/>
        <v>12</v>
      </c>
      <c r="AS35" s="88"/>
      <c r="AT35" s="88">
        <f t="shared" si="2"/>
        <v>1639</v>
      </c>
      <c r="AU35" s="88">
        <f t="shared" si="3"/>
        <v>12</v>
      </c>
      <c r="AV35" s="88">
        <f t="shared" si="4"/>
        <v>370</v>
      </c>
      <c r="AW35" s="88">
        <f>PRODUCT(D35:AO35)</f>
        <v>1.9093158865222043E+26</v>
      </c>
      <c r="AX35" s="88">
        <f>COUNT(D35:AO35)</f>
        <v>14</v>
      </c>
      <c r="AY35" s="88">
        <f t="shared" si="5"/>
        <v>75.371221925426411</v>
      </c>
    </row>
    <row r="36" spans="1:51" ht="18.75" x14ac:dyDescent="0.3">
      <c r="A36" s="14">
        <v>1</v>
      </c>
      <c r="B36" s="15" t="s">
        <v>60</v>
      </c>
      <c r="C36" s="16" t="s">
        <v>96</v>
      </c>
      <c r="D36" s="17">
        <v>1.08</v>
      </c>
      <c r="E36" s="17">
        <v>2.37</v>
      </c>
      <c r="F36" s="17">
        <v>21.8</v>
      </c>
      <c r="G36" s="17">
        <v>40.9</v>
      </c>
      <c r="H36" s="17">
        <v>5.13</v>
      </c>
      <c r="I36" s="17">
        <v>4.55</v>
      </c>
      <c r="J36" s="17">
        <v>3.43</v>
      </c>
      <c r="K36" s="17">
        <v>2.72</v>
      </c>
      <c r="L36" s="17">
        <v>3.75</v>
      </c>
      <c r="M36" s="17">
        <v>3.44</v>
      </c>
      <c r="N36" s="17">
        <v>1.92</v>
      </c>
      <c r="O36" s="17">
        <v>2.21</v>
      </c>
      <c r="P36" s="17">
        <v>3.69</v>
      </c>
      <c r="Q36" s="17">
        <v>2.0699999999999998</v>
      </c>
      <c r="R36" s="17"/>
      <c r="S36" s="17"/>
      <c r="T36" s="17"/>
      <c r="U36" s="17"/>
      <c r="V36" s="20"/>
      <c r="AP36" s="19">
        <v>0.35</v>
      </c>
      <c r="AQ36" s="88">
        <f t="shared" si="0"/>
        <v>10.598056907003361</v>
      </c>
      <c r="AR36" s="88">
        <f t="shared" si="1"/>
        <v>2</v>
      </c>
      <c r="AS36" s="88"/>
      <c r="AT36" s="88">
        <f t="shared" si="2"/>
        <v>99.059999999999988</v>
      </c>
      <c r="AU36" s="88">
        <f t="shared" si="3"/>
        <v>1.08</v>
      </c>
      <c r="AV36" s="88">
        <f t="shared" si="4"/>
        <v>40.9</v>
      </c>
      <c r="AW36" s="88">
        <f>PRODUCT(D36:AO36)</f>
        <v>207789507.2783156</v>
      </c>
      <c r="AX36" s="88">
        <f>COUNT(D36:AO36)</f>
        <v>14</v>
      </c>
      <c r="AY36" s="88">
        <f t="shared" si="5"/>
        <v>3.9274979983664071</v>
      </c>
    </row>
    <row r="37" spans="1:51" ht="18.75" x14ac:dyDescent="0.3">
      <c r="A37" s="14">
        <v>1</v>
      </c>
      <c r="B37" s="15" t="s">
        <v>60</v>
      </c>
      <c r="C37" s="16" t="s">
        <v>99</v>
      </c>
      <c r="D37" s="17">
        <v>17.7</v>
      </c>
      <c r="E37" s="17">
        <v>21</v>
      </c>
      <c r="F37" s="17">
        <v>11.1</v>
      </c>
      <c r="G37" s="17">
        <v>12.1</v>
      </c>
      <c r="H37" s="17">
        <v>6.83</v>
      </c>
      <c r="I37" s="17">
        <v>4.3499999999999996</v>
      </c>
      <c r="J37" s="17">
        <v>3.97</v>
      </c>
      <c r="K37" s="17">
        <v>3.73</v>
      </c>
      <c r="L37" s="17">
        <v>3.46</v>
      </c>
      <c r="M37" s="17">
        <v>3.43</v>
      </c>
      <c r="N37" s="17">
        <v>3.96</v>
      </c>
      <c r="O37" s="17">
        <v>7.62</v>
      </c>
      <c r="P37" s="17">
        <v>20.2</v>
      </c>
      <c r="Q37" s="17">
        <v>28.7</v>
      </c>
      <c r="R37" s="17">
        <v>27.2</v>
      </c>
      <c r="S37" s="17">
        <v>22.4</v>
      </c>
      <c r="T37" s="17">
        <v>21.1</v>
      </c>
      <c r="U37" s="17"/>
      <c r="V37" s="20"/>
      <c r="AP37" s="19">
        <v>0</v>
      </c>
      <c r="AQ37" s="88">
        <f t="shared" si="0"/>
        <v>8.8044299953632787</v>
      </c>
      <c r="AR37" s="88">
        <f t="shared" si="1"/>
        <v>6</v>
      </c>
      <c r="AS37" s="88"/>
      <c r="AT37" s="88">
        <f t="shared" si="2"/>
        <v>218.85</v>
      </c>
      <c r="AU37" s="88">
        <f t="shared" si="3"/>
        <v>3.43</v>
      </c>
      <c r="AV37" s="88">
        <f t="shared" si="4"/>
        <v>28.7</v>
      </c>
      <c r="AW37" s="88">
        <f>PRODUCT(D37:AO37)</f>
        <v>5.8622350714935E+16</v>
      </c>
      <c r="AX37" s="88">
        <f>COUNT(D37:AO37)</f>
        <v>17</v>
      </c>
      <c r="AY37" s="88">
        <f t="shared" si="5"/>
        <v>9.6907337260472062</v>
      </c>
    </row>
    <row r="38" spans="1:51" ht="18.75" x14ac:dyDescent="0.3">
      <c r="A38" s="14">
        <v>1</v>
      </c>
      <c r="B38" s="15" t="s">
        <v>60</v>
      </c>
      <c r="C38" s="16" t="s">
        <v>102</v>
      </c>
      <c r="D38" s="17">
        <v>55.2</v>
      </c>
      <c r="E38" s="17">
        <v>105</v>
      </c>
      <c r="F38" s="17">
        <v>8.06</v>
      </c>
      <c r="G38" s="17">
        <v>11.2</v>
      </c>
      <c r="H38" s="17">
        <v>12.6</v>
      </c>
      <c r="I38" s="17">
        <v>11.2</v>
      </c>
      <c r="J38" s="17">
        <v>17.8</v>
      </c>
      <c r="K38" s="17">
        <v>24.6</v>
      </c>
      <c r="L38" s="17">
        <v>40.700000000000003</v>
      </c>
      <c r="M38" s="17">
        <v>60.3</v>
      </c>
      <c r="N38" s="17">
        <v>49.2</v>
      </c>
      <c r="O38" s="17">
        <v>34.6</v>
      </c>
      <c r="P38" s="17">
        <v>38</v>
      </c>
      <c r="Q38" s="17">
        <v>17.899999999999999</v>
      </c>
      <c r="R38" s="17">
        <v>10.199999999999999</v>
      </c>
      <c r="S38" s="17">
        <v>7.98</v>
      </c>
      <c r="T38" s="17"/>
      <c r="U38" s="17"/>
      <c r="V38" s="20"/>
      <c r="AP38" s="20">
        <v>0.35</v>
      </c>
      <c r="AQ38" s="88">
        <f t="shared" si="0"/>
        <v>25.496465165538147</v>
      </c>
      <c r="AR38" s="88">
        <f t="shared" si="1"/>
        <v>8</v>
      </c>
      <c r="AS38" s="88"/>
      <c r="AT38" s="88">
        <f t="shared" si="2"/>
        <v>504.53999999999996</v>
      </c>
      <c r="AU38" s="88">
        <f t="shared" si="3"/>
        <v>7.98</v>
      </c>
      <c r="AV38" s="88">
        <f t="shared" si="4"/>
        <v>105</v>
      </c>
      <c r="AW38" s="88">
        <f>PRODUCT(D38:AO38)</f>
        <v>7.4785556913364413E+21</v>
      </c>
      <c r="AX38" s="88">
        <f>COUNT(D38:AO38)</f>
        <v>16</v>
      </c>
      <c r="AY38" s="88">
        <f t="shared" si="5"/>
        <v>23.287003489566072</v>
      </c>
    </row>
    <row r="39" spans="1:51" ht="18.75" x14ac:dyDescent="0.3">
      <c r="A39" s="14">
        <v>1</v>
      </c>
      <c r="B39" s="15" t="s">
        <v>60</v>
      </c>
      <c r="C39" s="16" t="s">
        <v>103</v>
      </c>
      <c r="D39" s="17">
        <v>67.900000000000006</v>
      </c>
      <c r="E39" s="17">
        <v>39.4</v>
      </c>
      <c r="F39" s="17">
        <v>13.5</v>
      </c>
      <c r="G39" s="17">
        <v>9.5399999999999991</v>
      </c>
      <c r="H39" s="17">
        <v>6.39</v>
      </c>
      <c r="I39" s="17">
        <v>4.75</v>
      </c>
      <c r="J39" s="17">
        <v>5.14</v>
      </c>
      <c r="K39" s="17">
        <v>5.22</v>
      </c>
      <c r="L39" s="17">
        <v>5.9</v>
      </c>
      <c r="M39" s="17">
        <v>5.96</v>
      </c>
      <c r="N39" s="17">
        <v>5.96</v>
      </c>
      <c r="O39" s="17">
        <v>6.27</v>
      </c>
      <c r="P39" s="17">
        <v>5.85</v>
      </c>
      <c r="Q39" s="17">
        <v>5.45</v>
      </c>
      <c r="R39" s="17">
        <v>4.58</v>
      </c>
      <c r="S39" s="17">
        <v>3.95</v>
      </c>
      <c r="T39" s="17">
        <v>3.1</v>
      </c>
      <c r="U39" s="17">
        <v>2.4900000000000002</v>
      </c>
      <c r="V39" s="20">
        <v>2.04</v>
      </c>
      <c r="AP39" s="20">
        <v>0.35</v>
      </c>
      <c r="AQ39" s="88">
        <f t="shared" si="0"/>
        <v>15.62976154595391</v>
      </c>
      <c r="AR39" s="88">
        <f t="shared" si="1"/>
        <v>2</v>
      </c>
      <c r="AS39" s="88"/>
      <c r="AT39" s="88">
        <f t="shared" si="2"/>
        <v>203.39</v>
      </c>
      <c r="AU39" s="88">
        <f t="shared" si="3"/>
        <v>2.04</v>
      </c>
      <c r="AV39" s="88">
        <f t="shared" si="4"/>
        <v>67.900000000000006</v>
      </c>
      <c r="AW39" s="88">
        <f>PRODUCT(D39:AO39)</f>
        <v>3348840408349289.5</v>
      </c>
      <c r="AX39" s="88">
        <f>COUNT(D39:AO39)</f>
        <v>19</v>
      </c>
      <c r="AY39" s="88">
        <f t="shared" si="5"/>
        <v>6.5629592541636068</v>
      </c>
    </row>
    <row r="40" spans="1:51" ht="18.75" x14ac:dyDescent="0.3">
      <c r="A40" s="14">
        <v>1</v>
      </c>
      <c r="B40" s="15" t="s">
        <v>60</v>
      </c>
      <c r="C40" s="16" t="s">
        <v>106</v>
      </c>
      <c r="D40" s="17">
        <v>2.42</v>
      </c>
      <c r="E40" s="17">
        <v>1.27</v>
      </c>
      <c r="F40" s="17">
        <v>0.5</v>
      </c>
      <c r="G40" s="17">
        <v>0.5</v>
      </c>
      <c r="H40" s="17">
        <v>0.5</v>
      </c>
      <c r="I40" s="17">
        <v>0.5</v>
      </c>
      <c r="J40" s="17">
        <v>0.5</v>
      </c>
      <c r="K40" s="17">
        <v>0.5</v>
      </c>
      <c r="L40" s="17">
        <v>0.5</v>
      </c>
      <c r="M40" s="17">
        <v>0.5</v>
      </c>
      <c r="N40" s="17">
        <v>0.5</v>
      </c>
      <c r="O40" s="17">
        <v>0.5</v>
      </c>
      <c r="P40" s="17">
        <v>0.5</v>
      </c>
      <c r="Q40" s="17">
        <v>0.5</v>
      </c>
      <c r="R40" s="17"/>
      <c r="S40" s="17"/>
      <c r="T40" s="17"/>
      <c r="U40" s="17"/>
      <c r="V40" s="20"/>
      <c r="AP40" s="19">
        <v>0</v>
      </c>
      <c r="AQ40" s="88">
        <f t="shared" si="0"/>
        <v>0.51840660505366376</v>
      </c>
      <c r="AR40" s="88">
        <f t="shared" si="1"/>
        <v>0</v>
      </c>
      <c r="AS40" s="88"/>
      <c r="AT40" s="88">
        <f t="shared" si="2"/>
        <v>9.69</v>
      </c>
      <c r="AU40" s="88">
        <f t="shared" si="3"/>
        <v>0.5</v>
      </c>
      <c r="AV40" s="88">
        <f t="shared" si="4"/>
        <v>2.42</v>
      </c>
      <c r="AW40" s="88">
        <f>PRODUCT(D40:AO40)</f>
        <v>7.5034179687499998E-4</v>
      </c>
      <c r="AX40" s="88">
        <f>COUNT(D40:AO40)</f>
        <v>14</v>
      </c>
      <c r="AY40" s="88">
        <f t="shared" si="5"/>
        <v>0.5981418976445565</v>
      </c>
    </row>
    <row r="41" spans="1:51" ht="18.75" x14ac:dyDescent="0.3">
      <c r="A41" s="14">
        <v>1</v>
      </c>
      <c r="B41" s="15" t="s">
        <v>60</v>
      </c>
      <c r="C41" s="16" t="s">
        <v>107</v>
      </c>
      <c r="D41" s="17">
        <v>100</v>
      </c>
      <c r="E41" s="17">
        <v>68.5</v>
      </c>
      <c r="F41" s="17">
        <v>22.2</v>
      </c>
      <c r="G41" s="17">
        <v>1.6</v>
      </c>
      <c r="H41" s="17">
        <v>1.1000000000000001</v>
      </c>
      <c r="I41" s="17">
        <v>1.2</v>
      </c>
      <c r="J41" s="17">
        <v>1.3</v>
      </c>
      <c r="K41" s="17">
        <v>4</v>
      </c>
      <c r="L41" s="17">
        <v>3.9</v>
      </c>
      <c r="M41" s="17">
        <v>1.8</v>
      </c>
      <c r="N41" s="17">
        <v>1.3</v>
      </c>
      <c r="O41" s="17">
        <v>1.1000000000000001</v>
      </c>
      <c r="P41" s="17">
        <v>0.96</v>
      </c>
      <c r="Q41" s="17">
        <v>0.87</v>
      </c>
      <c r="R41" s="17"/>
      <c r="S41" s="17"/>
      <c r="T41" s="17"/>
      <c r="U41" s="17"/>
      <c r="V41" s="20"/>
      <c r="AP41" s="19">
        <v>0</v>
      </c>
      <c r="AQ41" s="88">
        <f t="shared" si="0"/>
        <v>29.381865684848005</v>
      </c>
      <c r="AR41" s="88">
        <f t="shared" si="1"/>
        <v>3</v>
      </c>
      <c r="AS41" s="88"/>
      <c r="AT41" s="88">
        <f t="shared" si="2"/>
        <v>209.83</v>
      </c>
      <c r="AU41" s="88">
        <f t="shared" si="3"/>
        <v>0.87</v>
      </c>
      <c r="AV41" s="88">
        <f t="shared" si="4"/>
        <v>100</v>
      </c>
      <c r="AW41" s="88">
        <f>PRODUCT(D41:AO41)</f>
        <v>14002463.158848558</v>
      </c>
      <c r="AX41" s="88">
        <f>COUNT(D41:AO41)</f>
        <v>14</v>
      </c>
      <c r="AY41" s="88">
        <f t="shared" si="5"/>
        <v>3.2392403541402444</v>
      </c>
    </row>
    <row r="42" spans="1:51" ht="18.75" x14ac:dyDescent="0.3">
      <c r="A42" s="14">
        <v>1</v>
      </c>
      <c r="B42" s="15" t="s">
        <v>60</v>
      </c>
      <c r="C42" s="16" t="s">
        <v>108</v>
      </c>
      <c r="D42" s="18">
        <v>3.7</v>
      </c>
      <c r="E42" s="18">
        <v>2.34</v>
      </c>
      <c r="F42" s="18">
        <v>2.0099999999999998</v>
      </c>
      <c r="G42" s="18">
        <v>1.61</v>
      </c>
      <c r="H42" s="18">
        <v>1.87</v>
      </c>
      <c r="I42" s="18">
        <v>1.73</v>
      </c>
      <c r="J42" s="18">
        <v>1.36</v>
      </c>
      <c r="K42" s="18">
        <v>1.43</v>
      </c>
      <c r="L42" s="18" t="s">
        <v>111</v>
      </c>
      <c r="M42" s="18">
        <v>6.83</v>
      </c>
      <c r="N42" s="18">
        <v>5.41</v>
      </c>
      <c r="O42" s="18">
        <v>7.44</v>
      </c>
      <c r="P42" s="18">
        <v>1.45</v>
      </c>
      <c r="Q42" s="18">
        <v>1.23</v>
      </c>
      <c r="R42" s="18">
        <v>1.17</v>
      </c>
      <c r="S42" s="18"/>
      <c r="T42" s="18"/>
      <c r="U42" s="18"/>
      <c r="V42" s="19"/>
      <c r="AP42" s="19">
        <v>0</v>
      </c>
      <c r="AQ42" s="88">
        <f t="shared" si="0"/>
        <v>2.0794691237752709</v>
      </c>
      <c r="AR42" s="88">
        <f t="shared" si="1"/>
        <v>0</v>
      </c>
      <c r="AS42" s="88"/>
      <c r="AT42" s="88">
        <f t="shared" si="2"/>
        <v>39.580000000000005</v>
      </c>
      <c r="AU42" s="88">
        <f t="shared" si="3"/>
        <v>1.17</v>
      </c>
      <c r="AV42" s="88">
        <f t="shared" si="4"/>
        <v>7.44</v>
      </c>
      <c r="AW42" s="88">
        <f>PRODUCT(D42:AO42)</f>
        <v>101123.49011742372</v>
      </c>
      <c r="AX42" s="88">
        <f>COUNT(D42:AO42)</f>
        <v>14</v>
      </c>
      <c r="AY42" s="88">
        <f t="shared" si="5"/>
        <v>2.2776628179937681</v>
      </c>
    </row>
    <row r="43" spans="1:51" ht="18.75" x14ac:dyDescent="0.3">
      <c r="A43" s="14">
        <v>1</v>
      </c>
      <c r="B43" s="15" t="s">
        <v>60</v>
      </c>
      <c r="C43" s="16" t="s">
        <v>112</v>
      </c>
      <c r="D43" s="18">
        <v>2.2400000000000002</v>
      </c>
      <c r="E43" s="18">
        <v>4.9400000000000004</v>
      </c>
      <c r="F43" s="18">
        <v>10.199999999999999</v>
      </c>
      <c r="G43" s="18">
        <v>9.2899999999999991</v>
      </c>
      <c r="H43" s="18">
        <v>7.14</v>
      </c>
      <c r="I43" s="18">
        <v>5.63</v>
      </c>
      <c r="J43" s="18">
        <v>5.26</v>
      </c>
      <c r="K43" s="18">
        <v>4.78</v>
      </c>
      <c r="L43" s="18">
        <v>14.6</v>
      </c>
      <c r="M43" s="18">
        <v>3.75</v>
      </c>
      <c r="N43" s="18">
        <v>3.63</v>
      </c>
      <c r="O43" s="18">
        <v>3.64</v>
      </c>
      <c r="P43" s="18">
        <v>3.41</v>
      </c>
      <c r="Q43" s="18">
        <v>3.17</v>
      </c>
      <c r="R43" s="18"/>
      <c r="S43" s="18"/>
      <c r="T43" s="18"/>
      <c r="U43" s="18"/>
      <c r="V43" s="19"/>
      <c r="AP43" s="20">
        <v>5.25</v>
      </c>
      <c r="AQ43" s="88">
        <f t="shared" si="0"/>
        <v>3.2921914418508424</v>
      </c>
      <c r="AR43" s="88">
        <f t="shared" si="1"/>
        <v>0</v>
      </c>
      <c r="AS43" s="88"/>
      <c r="AT43" s="88">
        <f t="shared" si="2"/>
        <v>81.679999999999993</v>
      </c>
      <c r="AU43" s="88">
        <f t="shared" si="3"/>
        <v>2.2400000000000002</v>
      </c>
      <c r="AV43" s="88">
        <f t="shared" si="4"/>
        <v>14.6</v>
      </c>
      <c r="AW43" s="88">
        <f>PRODUCT(D43:AO43)</f>
        <v>8287372765.3682823</v>
      </c>
      <c r="AX43" s="88">
        <f>COUNT(D43:AO43)</f>
        <v>14</v>
      </c>
      <c r="AY43" s="88">
        <f t="shared" si="5"/>
        <v>5.1104406399626106</v>
      </c>
    </row>
    <row r="44" spans="1:51" ht="18.75" x14ac:dyDescent="0.3">
      <c r="A44" s="14">
        <v>1</v>
      </c>
      <c r="B44" s="15" t="s">
        <v>60</v>
      </c>
      <c r="C44" s="16" t="s">
        <v>115</v>
      </c>
      <c r="D44" s="18">
        <v>19.100000000000001</v>
      </c>
      <c r="E44" s="18">
        <v>4.75</v>
      </c>
      <c r="F44" s="18">
        <v>11.2</v>
      </c>
      <c r="G44" s="18">
        <v>4.9400000000000004</v>
      </c>
      <c r="H44" s="18">
        <v>4.58</v>
      </c>
      <c r="I44" s="18">
        <v>3.46</v>
      </c>
      <c r="J44" s="18">
        <v>2.92</v>
      </c>
      <c r="K44" s="18">
        <v>2.77</v>
      </c>
      <c r="L44" s="18">
        <v>2.57</v>
      </c>
      <c r="M44" s="18">
        <v>2.4300000000000002</v>
      </c>
      <c r="N44" s="18">
        <v>2.31</v>
      </c>
      <c r="O44" s="18">
        <v>2.2200000000000002</v>
      </c>
      <c r="P44" s="18">
        <v>2.08</v>
      </c>
      <c r="Q44" s="18">
        <v>2.0699999999999998</v>
      </c>
      <c r="R44" s="18"/>
      <c r="S44" s="18"/>
      <c r="T44" s="18"/>
      <c r="U44" s="18"/>
      <c r="V44" s="19"/>
      <c r="AP44" s="19">
        <v>0</v>
      </c>
      <c r="AQ44" s="88">
        <f t="shared" si="0"/>
        <v>4.5768528087161675</v>
      </c>
      <c r="AR44" s="88">
        <f t="shared" si="1"/>
        <v>0</v>
      </c>
      <c r="AS44" s="88"/>
      <c r="AT44" s="88">
        <f t="shared" si="2"/>
        <v>67.399999999999991</v>
      </c>
      <c r="AU44" s="88">
        <f t="shared" si="3"/>
        <v>2.0699999999999998</v>
      </c>
      <c r="AV44" s="88">
        <f t="shared" si="4"/>
        <v>19.100000000000001</v>
      </c>
      <c r="AW44" s="88">
        <f>PRODUCT(D44:AO44)</f>
        <v>88718497.356475681</v>
      </c>
      <c r="AX44" s="88">
        <f>COUNT(D44:AO44)</f>
        <v>14</v>
      </c>
      <c r="AY44" s="88">
        <f t="shared" si="5"/>
        <v>3.6958581848329786</v>
      </c>
    </row>
    <row r="45" spans="1:51" ht="18.75" x14ac:dyDescent="0.3">
      <c r="A45" s="14">
        <v>1</v>
      </c>
      <c r="B45" s="15" t="s">
        <v>60</v>
      </c>
      <c r="C45" s="16" t="s">
        <v>118</v>
      </c>
      <c r="D45" s="18">
        <v>1.2</v>
      </c>
      <c r="E45" s="18">
        <v>1.23</v>
      </c>
      <c r="F45" s="18">
        <v>1.83</v>
      </c>
      <c r="G45" s="18">
        <v>2.17</v>
      </c>
      <c r="H45" s="18">
        <v>1.48</v>
      </c>
      <c r="I45" s="18">
        <v>1.49</v>
      </c>
      <c r="J45" s="18">
        <v>1.49</v>
      </c>
      <c r="K45" s="18">
        <v>1.61</v>
      </c>
      <c r="L45" s="18">
        <v>4.24</v>
      </c>
      <c r="M45" s="18">
        <v>6.5</v>
      </c>
      <c r="N45" s="18">
        <v>3.63</v>
      </c>
      <c r="O45" s="18">
        <v>1.1399999999999999</v>
      </c>
      <c r="P45" s="18">
        <v>0.69099999999999995</v>
      </c>
      <c r="Q45" s="18">
        <v>0.7</v>
      </c>
      <c r="R45" s="18"/>
      <c r="S45" s="18"/>
      <c r="T45" s="18"/>
      <c r="U45" s="18"/>
      <c r="V45" s="19"/>
      <c r="AP45" s="19">
        <v>0</v>
      </c>
      <c r="AQ45" s="88">
        <f t="shared" si="0"/>
        <v>1.5620677900181685</v>
      </c>
      <c r="AR45" s="88">
        <f t="shared" si="1"/>
        <v>0</v>
      </c>
      <c r="AS45" s="88"/>
      <c r="AT45" s="88">
        <f t="shared" si="2"/>
        <v>29.401</v>
      </c>
      <c r="AU45" s="88">
        <f t="shared" si="3"/>
        <v>0.69099999999999995</v>
      </c>
      <c r="AV45" s="88">
        <f t="shared" si="4"/>
        <v>6.5</v>
      </c>
      <c r="AW45" s="88">
        <f>PRODUCT(D45:AO45)</f>
        <v>1710.503969269241</v>
      </c>
      <c r="AX45" s="88">
        <f>COUNT(D45:AO45)</f>
        <v>14</v>
      </c>
      <c r="AY45" s="88">
        <f t="shared" si="5"/>
        <v>1.7019133099661496</v>
      </c>
    </row>
    <row r="46" spans="1:51" ht="18.75" x14ac:dyDescent="0.3">
      <c r="A46" s="14">
        <v>1</v>
      </c>
      <c r="B46" s="15" t="s">
        <v>60</v>
      </c>
      <c r="C46" s="16" t="s">
        <v>119</v>
      </c>
      <c r="D46" s="18">
        <v>0.51300000000000001</v>
      </c>
      <c r="E46" s="18">
        <v>0.5</v>
      </c>
      <c r="F46" s="18">
        <v>14.9</v>
      </c>
      <c r="G46" s="18">
        <v>14.6</v>
      </c>
      <c r="H46" s="18">
        <v>6.11</v>
      </c>
      <c r="I46" s="18">
        <v>4.8099999999999996</v>
      </c>
      <c r="J46" s="18">
        <v>4</v>
      </c>
      <c r="K46" s="18">
        <v>3.28</v>
      </c>
      <c r="L46" s="18">
        <v>2.73</v>
      </c>
      <c r="M46" s="18">
        <v>3.38</v>
      </c>
      <c r="N46" s="18">
        <v>1.54</v>
      </c>
      <c r="O46" s="18">
        <v>1.45</v>
      </c>
      <c r="P46" s="18">
        <v>1.3</v>
      </c>
      <c r="Q46" s="18">
        <v>1.22</v>
      </c>
      <c r="R46" s="18"/>
      <c r="S46" s="18"/>
      <c r="T46" s="18"/>
      <c r="U46" s="18"/>
      <c r="V46" s="19"/>
      <c r="AP46" s="19">
        <v>0</v>
      </c>
      <c r="AQ46" s="88">
        <f t="shared" si="0"/>
        <v>4.5468553143903758</v>
      </c>
      <c r="AR46" s="88">
        <f t="shared" si="1"/>
        <v>0</v>
      </c>
      <c r="AS46" s="88"/>
      <c r="AT46" s="88">
        <f t="shared" si="2"/>
        <v>60.332999999999998</v>
      </c>
      <c r="AU46" s="88">
        <f t="shared" si="3"/>
        <v>0.5</v>
      </c>
      <c r="AV46" s="88">
        <f t="shared" si="4"/>
        <v>14.9</v>
      </c>
      <c r="AW46" s="88">
        <f>PRODUCT(D46:AO46)</f>
        <v>703101.24778334575</v>
      </c>
      <c r="AX46" s="88">
        <f>COUNT(D46:AO46)</f>
        <v>14</v>
      </c>
      <c r="AY46" s="88">
        <f t="shared" si="5"/>
        <v>2.6160385138847064</v>
      </c>
    </row>
    <row r="47" spans="1:51" ht="18.75" x14ac:dyDescent="0.3">
      <c r="A47" s="14">
        <v>1</v>
      </c>
      <c r="B47" s="15" t="s">
        <v>60</v>
      </c>
      <c r="C47" s="16" t="s">
        <v>121</v>
      </c>
      <c r="D47" s="18">
        <v>28</v>
      </c>
      <c r="E47" s="18">
        <v>10</v>
      </c>
      <c r="F47" s="18">
        <v>56.2</v>
      </c>
      <c r="G47" s="18">
        <v>44.7</v>
      </c>
      <c r="H47" s="18">
        <v>48.4</v>
      </c>
      <c r="I47" s="18">
        <v>79.400000000000006</v>
      </c>
      <c r="J47" s="18">
        <v>75.099999999999994</v>
      </c>
      <c r="K47" s="18">
        <v>38.4</v>
      </c>
      <c r="L47" s="18">
        <v>29.6</v>
      </c>
      <c r="M47" s="18">
        <v>25.9</v>
      </c>
      <c r="N47" s="18">
        <v>25</v>
      </c>
      <c r="O47" s="18">
        <v>22.3</v>
      </c>
      <c r="P47" s="18">
        <v>21.3</v>
      </c>
      <c r="Q47" s="18">
        <v>21</v>
      </c>
      <c r="R47" s="18">
        <v>19.7</v>
      </c>
      <c r="S47" s="18">
        <v>19.8</v>
      </c>
      <c r="T47" s="18"/>
      <c r="U47" s="18"/>
      <c r="V47" s="19"/>
      <c r="AP47" s="19">
        <v>0</v>
      </c>
      <c r="AQ47" s="88">
        <f t="shared" si="0"/>
        <v>19.698762651496661</v>
      </c>
      <c r="AR47" s="88">
        <f t="shared" si="1"/>
        <v>13</v>
      </c>
      <c r="AS47" s="88"/>
      <c r="AT47" s="88">
        <f t="shared" si="2"/>
        <v>564.80000000000007</v>
      </c>
      <c r="AU47" s="88">
        <f t="shared" si="3"/>
        <v>10</v>
      </c>
      <c r="AV47" s="88">
        <f t="shared" si="4"/>
        <v>79.400000000000006</v>
      </c>
      <c r="AW47" s="88">
        <f>PRODUCT(D47:AO47)</f>
        <v>5.8130700569462053E+23</v>
      </c>
      <c r="AX47" s="88">
        <f>COUNT(D47:AO47)</f>
        <v>16</v>
      </c>
      <c r="AY47" s="88">
        <f t="shared" si="5"/>
        <v>30.568585797328986</v>
      </c>
    </row>
    <row r="48" spans="1:51" ht="18.75" x14ac:dyDescent="0.3">
      <c r="A48" s="14">
        <v>1</v>
      </c>
      <c r="B48" s="15" t="s">
        <v>60</v>
      </c>
      <c r="C48" s="16" t="s">
        <v>122</v>
      </c>
      <c r="D48" s="18">
        <v>1.23</v>
      </c>
      <c r="E48" s="18">
        <v>2.23</v>
      </c>
      <c r="F48" s="18">
        <v>1.77</v>
      </c>
      <c r="G48" s="18">
        <v>0.71499999999999997</v>
      </c>
      <c r="H48" s="18">
        <v>0.64700000000000002</v>
      </c>
      <c r="I48" s="18">
        <v>9.07</v>
      </c>
      <c r="J48" s="18">
        <v>13.4</v>
      </c>
      <c r="K48" s="18">
        <v>6.07</v>
      </c>
      <c r="L48" s="18">
        <v>3.24</v>
      </c>
      <c r="M48" s="18">
        <v>3.39</v>
      </c>
      <c r="N48" s="18">
        <v>2.86</v>
      </c>
      <c r="O48" s="18">
        <v>3.19</v>
      </c>
      <c r="P48" s="18">
        <v>2.21</v>
      </c>
      <c r="Q48" s="18">
        <v>2.1800000000000002</v>
      </c>
      <c r="R48" s="18">
        <v>2.31</v>
      </c>
      <c r="S48" s="18">
        <v>2.1</v>
      </c>
      <c r="T48" s="18"/>
      <c r="U48" s="18"/>
      <c r="V48" s="19"/>
      <c r="AP48" s="20">
        <v>0.52</v>
      </c>
      <c r="AQ48" s="88">
        <f t="shared" si="0"/>
        <v>3.2465262685676821</v>
      </c>
      <c r="AR48" s="88">
        <f t="shared" si="1"/>
        <v>0</v>
      </c>
      <c r="AS48" s="88"/>
      <c r="AT48" s="88">
        <f t="shared" si="2"/>
        <v>56.612000000000009</v>
      </c>
      <c r="AU48" s="88">
        <f t="shared" si="3"/>
        <v>0.64700000000000002</v>
      </c>
      <c r="AV48" s="88">
        <f t="shared" si="4"/>
        <v>13.4</v>
      </c>
      <c r="AW48" s="88">
        <f>PRODUCT(D48:AO48)</f>
        <v>3880393.8386189593</v>
      </c>
      <c r="AX48" s="88">
        <f>COUNT(D48:AO48)</f>
        <v>16</v>
      </c>
      <c r="AY48" s="88">
        <f t="shared" si="5"/>
        <v>2.5810994477592653</v>
      </c>
    </row>
    <row r="49" spans="1:51" ht="18.75" x14ac:dyDescent="0.3">
      <c r="A49" s="14">
        <v>1</v>
      </c>
      <c r="B49" s="15" t="s">
        <v>60</v>
      </c>
      <c r="C49" s="16" t="s">
        <v>123</v>
      </c>
      <c r="D49" s="18">
        <v>2.02</v>
      </c>
      <c r="E49" s="18">
        <v>4.88</v>
      </c>
      <c r="F49" s="18">
        <v>169</v>
      </c>
      <c r="G49" s="18">
        <v>109</v>
      </c>
      <c r="H49" s="18">
        <v>81.5</v>
      </c>
      <c r="I49" s="18">
        <v>66.900000000000006</v>
      </c>
      <c r="J49" s="18">
        <v>51.1</v>
      </c>
      <c r="K49" s="18">
        <v>57.1</v>
      </c>
      <c r="L49" s="18">
        <v>45.2</v>
      </c>
      <c r="M49" s="18">
        <v>39.1</v>
      </c>
      <c r="N49" s="18">
        <v>31.1</v>
      </c>
      <c r="O49" s="18">
        <v>28.9</v>
      </c>
      <c r="P49" s="18">
        <v>24.7</v>
      </c>
      <c r="Q49" s="18">
        <v>19.100000000000001</v>
      </c>
      <c r="R49" s="18"/>
      <c r="S49" s="18"/>
      <c r="T49" s="18"/>
      <c r="U49" s="18"/>
      <c r="V49" s="19"/>
      <c r="AP49" s="20">
        <v>0.88</v>
      </c>
      <c r="AQ49" s="88">
        <f t="shared" si="0"/>
        <v>42.916831482412519</v>
      </c>
      <c r="AR49" s="88">
        <f t="shared" si="1"/>
        <v>11</v>
      </c>
      <c r="AS49" s="88"/>
      <c r="AT49" s="88">
        <f t="shared" si="2"/>
        <v>729.60000000000014</v>
      </c>
      <c r="AU49" s="88">
        <f t="shared" si="3"/>
        <v>2.02</v>
      </c>
      <c r="AV49" s="88">
        <f t="shared" si="4"/>
        <v>169</v>
      </c>
      <c r="AW49" s="88">
        <f>PRODUCT(D49:AO49)</f>
        <v>2.1648553009407024E+21</v>
      </c>
      <c r="AX49" s="88">
        <f>COUNT(D49:AO49)</f>
        <v>14</v>
      </c>
      <c r="AY49" s="88">
        <f t="shared" si="5"/>
        <v>33.416364942363955</v>
      </c>
    </row>
    <row r="50" spans="1:51" ht="18.75" x14ac:dyDescent="0.3">
      <c r="A50" s="14">
        <v>1</v>
      </c>
      <c r="B50" s="15" t="s">
        <v>60</v>
      </c>
      <c r="C50" s="16" t="s">
        <v>126</v>
      </c>
      <c r="D50" s="18">
        <v>1.4</v>
      </c>
      <c r="E50" s="18">
        <v>6.5</v>
      </c>
      <c r="F50" s="18">
        <v>3.8</v>
      </c>
      <c r="G50" s="18">
        <v>2.7</v>
      </c>
      <c r="H50" s="18">
        <v>2.7</v>
      </c>
      <c r="I50" s="18">
        <v>2.1</v>
      </c>
      <c r="J50" s="18">
        <v>1.6</v>
      </c>
      <c r="K50" s="18">
        <v>1.4</v>
      </c>
      <c r="L50" s="18">
        <v>1.4</v>
      </c>
      <c r="M50" s="18">
        <v>1.3</v>
      </c>
      <c r="N50" s="18">
        <v>1.6</v>
      </c>
      <c r="O50" s="18">
        <v>3.5</v>
      </c>
      <c r="P50" s="18">
        <v>2.6</v>
      </c>
      <c r="Q50" s="18">
        <v>1</v>
      </c>
      <c r="R50" s="18"/>
      <c r="S50" s="18"/>
      <c r="T50" s="18"/>
      <c r="U50" s="18"/>
      <c r="V50" s="19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9">
        <v>1.47</v>
      </c>
      <c r="AQ50" s="88">
        <f t="shared" si="0"/>
        <v>1.4076322571710875</v>
      </c>
      <c r="AR50" s="88">
        <f t="shared" si="1"/>
        <v>0</v>
      </c>
      <c r="AS50" s="88"/>
      <c r="AT50" s="88">
        <f t="shared" si="2"/>
        <v>33.6</v>
      </c>
      <c r="AU50" s="88">
        <f t="shared" si="3"/>
        <v>1</v>
      </c>
      <c r="AV50" s="88">
        <f t="shared" si="4"/>
        <v>6.5</v>
      </c>
      <c r="AW50" s="88">
        <f>PRODUCT(D50:AO50)</f>
        <v>31423.358000885768</v>
      </c>
      <c r="AX50" s="88">
        <f>COUNT(D50:AO50)</f>
        <v>14</v>
      </c>
      <c r="AY50" s="88">
        <f t="shared" si="5"/>
        <v>2.0952330118975544</v>
      </c>
    </row>
    <row r="51" spans="1:51" ht="30.75" x14ac:dyDescent="0.3">
      <c r="A51" s="14">
        <v>1</v>
      </c>
      <c r="B51" s="15" t="s">
        <v>129</v>
      </c>
      <c r="C51" s="16" t="s">
        <v>130</v>
      </c>
      <c r="D51" s="18">
        <v>4.45</v>
      </c>
      <c r="E51" s="18">
        <v>2.74</v>
      </c>
      <c r="F51" s="18">
        <v>22.5</v>
      </c>
      <c r="G51" s="18">
        <v>70.400000000000006</v>
      </c>
      <c r="H51" s="18">
        <v>60.2</v>
      </c>
      <c r="I51" s="18">
        <v>34.200000000000003</v>
      </c>
      <c r="J51" s="18">
        <v>26.4</v>
      </c>
      <c r="K51" s="18">
        <v>20.7</v>
      </c>
      <c r="L51" s="18">
        <v>19.100000000000001</v>
      </c>
      <c r="M51" s="18">
        <v>15.1</v>
      </c>
      <c r="N51" s="18">
        <v>11.9</v>
      </c>
      <c r="O51" s="18">
        <v>10.4</v>
      </c>
      <c r="P51" s="18">
        <v>0.5</v>
      </c>
      <c r="Q51" s="18">
        <v>0.5</v>
      </c>
      <c r="R51" s="18"/>
      <c r="S51" s="18"/>
      <c r="T51" s="18"/>
      <c r="U51" s="18"/>
      <c r="V51" s="19"/>
      <c r="AP51" s="20">
        <v>0.35</v>
      </c>
      <c r="AQ51" s="88">
        <f t="shared" si="0"/>
        <v>20.463049488963151</v>
      </c>
      <c r="AR51" s="88">
        <f t="shared" si="1"/>
        <v>6</v>
      </c>
      <c r="AS51" s="88"/>
      <c r="AT51" s="88">
        <f t="shared" si="2"/>
        <v>299.08999999999997</v>
      </c>
      <c r="AU51" s="88">
        <f t="shared" si="3"/>
        <v>0.5</v>
      </c>
      <c r="AV51" s="88">
        <f t="shared" si="4"/>
        <v>70.400000000000006</v>
      </c>
      <c r="AW51" s="88">
        <f>PRODUCT(D51:AO51)</f>
        <v>193906891638836.53</v>
      </c>
      <c r="AX51" s="88">
        <f>COUNT(D51:AO51)</f>
        <v>14</v>
      </c>
      <c r="AY51" s="88">
        <f t="shared" si="5"/>
        <v>10.484370858080826</v>
      </c>
    </row>
    <row r="52" spans="1:51" ht="30.75" x14ac:dyDescent="0.3">
      <c r="A52" s="14">
        <v>1</v>
      </c>
      <c r="B52" s="15" t="s">
        <v>129</v>
      </c>
      <c r="C52" s="16" t="s">
        <v>133</v>
      </c>
      <c r="D52" s="18">
        <v>72</v>
      </c>
      <c r="E52" s="18">
        <v>8</v>
      </c>
      <c r="F52" s="18">
        <v>16</v>
      </c>
      <c r="G52" s="18">
        <v>8</v>
      </c>
      <c r="H52" s="18">
        <v>5.2</v>
      </c>
      <c r="I52" s="18">
        <v>5.3</v>
      </c>
      <c r="J52" s="18">
        <v>4.9000000000000004</v>
      </c>
      <c r="K52" s="18">
        <v>4.4000000000000004</v>
      </c>
      <c r="L52" s="18">
        <v>3.8</v>
      </c>
      <c r="M52" s="18">
        <v>5.2</v>
      </c>
      <c r="N52" s="18">
        <v>11</v>
      </c>
      <c r="O52" s="18">
        <v>14</v>
      </c>
      <c r="P52" s="18">
        <v>15</v>
      </c>
      <c r="Q52" s="18">
        <v>10</v>
      </c>
      <c r="R52" s="18">
        <v>5</v>
      </c>
      <c r="S52" s="18">
        <v>3.1</v>
      </c>
      <c r="T52" s="18"/>
      <c r="U52" s="18"/>
      <c r="V52" s="19"/>
      <c r="AP52" s="19">
        <v>0</v>
      </c>
      <c r="AQ52" s="88">
        <f t="shared" si="0"/>
        <v>16.021302956922696</v>
      </c>
      <c r="AR52" s="88">
        <f t="shared" si="1"/>
        <v>1</v>
      </c>
      <c r="AS52" s="88"/>
      <c r="AT52" s="88">
        <f t="shared" si="2"/>
        <v>190.9</v>
      </c>
      <c r="AU52" s="88">
        <f t="shared" si="3"/>
        <v>3.1</v>
      </c>
      <c r="AV52" s="88">
        <f t="shared" si="4"/>
        <v>72</v>
      </c>
      <c r="AW52" s="88">
        <f>PRODUCT(D52:AO52)</f>
        <v>309949572108150.44</v>
      </c>
      <c r="AX52" s="88">
        <f>COUNT(D52:AO52)</f>
        <v>16</v>
      </c>
      <c r="AY52" s="88">
        <f t="shared" si="5"/>
        <v>8.0483284233677157</v>
      </c>
    </row>
    <row r="53" spans="1:51" ht="30.75" x14ac:dyDescent="0.3">
      <c r="A53" s="14">
        <v>1</v>
      </c>
      <c r="B53" s="15" t="s">
        <v>129</v>
      </c>
      <c r="C53" s="16" t="s">
        <v>134</v>
      </c>
      <c r="D53" s="18">
        <v>8.3000000000000007</v>
      </c>
      <c r="E53" s="18">
        <v>6.5</v>
      </c>
      <c r="F53" s="18">
        <v>5.0999999999999996</v>
      </c>
      <c r="G53" s="18">
        <v>5.6</v>
      </c>
      <c r="H53" s="18">
        <v>4.5999999999999996</v>
      </c>
      <c r="I53" s="18">
        <v>4.3</v>
      </c>
      <c r="J53" s="18">
        <v>4.7</v>
      </c>
      <c r="K53" s="18">
        <v>5.0999999999999996</v>
      </c>
      <c r="L53" s="18">
        <v>15</v>
      </c>
      <c r="M53" s="18">
        <v>56</v>
      </c>
      <c r="N53" s="18">
        <v>79</v>
      </c>
      <c r="O53" s="18">
        <v>37</v>
      </c>
      <c r="P53" s="18">
        <v>4.8</v>
      </c>
      <c r="Q53" s="18">
        <v>1.5</v>
      </c>
      <c r="R53" s="18">
        <v>1.2</v>
      </c>
      <c r="S53" s="18">
        <v>1.1000000000000001</v>
      </c>
      <c r="T53" s="18"/>
      <c r="U53" s="18"/>
      <c r="V53" s="19"/>
      <c r="AP53" s="19">
        <v>0</v>
      </c>
      <c r="AQ53" s="88">
        <f t="shared" si="0"/>
        <v>21.882066715692101</v>
      </c>
      <c r="AR53" s="88">
        <f t="shared" si="1"/>
        <v>3</v>
      </c>
      <c r="AS53" s="88"/>
      <c r="AT53" s="88">
        <f t="shared" si="2"/>
        <v>239.79999999999998</v>
      </c>
      <c r="AU53" s="88">
        <f t="shared" si="3"/>
        <v>1.1000000000000001</v>
      </c>
      <c r="AV53" s="88">
        <f t="shared" si="4"/>
        <v>79</v>
      </c>
      <c r="AW53" s="88">
        <f>PRODUCT(D53:AO53)</f>
        <v>17047413774714.197</v>
      </c>
      <c r="AX53" s="88">
        <f>COUNT(D53:AO53)</f>
        <v>16</v>
      </c>
      <c r="AY53" s="88">
        <f t="shared" si="5"/>
        <v>6.7139585606735732</v>
      </c>
    </row>
    <row r="54" spans="1:51" ht="30.75" x14ac:dyDescent="0.3">
      <c r="A54" s="14">
        <v>1</v>
      </c>
      <c r="B54" s="15" t="s">
        <v>129</v>
      </c>
      <c r="C54" s="16" t="s">
        <v>135</v>
      </c>
      <c r="D54" s="18">
        <v>3.04</v>
      </c>
      <c r="E54" s="18">
        <v>3.76</v>
      </c>
      <c r="F54" s="18">
        <v>3.15</v>
      </c>
      <c r="G54" s="18">
        <v>3.61</v>
      </c>
      <c r="H54" s="18">
        <v>2.97</v>
      </c>
      <c r="I54" s="18">
        <v>2.14</v>
      </c>
      <c r="J54" s="18">
        <v>2.14</v>
      </c>
      <c r="K54" s="18">
        <v>3.02</v>
      </c>
      <c r="L54" s="18">
        <v>4.7699999999999996</v>
      </c>
      <c r="M54" s="18">
        <v>6.22</v>
      </c>
      <c r="N54" s="18">
        <v>4.79</v>
      </c>
      <c r="O54" s="18">
        <v>1.88</v>
      </c>
      <c r="P54" s="18">
        <v>1.21</v>
      </c>
      <c r="Q54" s="18">
        <v>1.04</v>
      </c>
      <c r="R54" s="18"/>
      <c r="S54" s="18"/>
      <c r="T54" s="18"/>
      <c r="U54" s="18"/>
      <c r="V54" s="19"/>
      <c r="AP54" s="19">
        <v>5.0999999999999996</v>
      </c>
      <c r="AQ54" s="88">
        <f t="shared" si="0"/>
        <v>1.3949793356672977</v>
      </c>
      <c r="AR54" s="88">
        <f t="shared" si="1"/>
        <v>0</v>
      </c>
      <c r="AS54" s="88"/>
      <c r="AT54" s="88">
        <f t="shared" si="2"/>
        <v>43.74</v>
      </c>
      <c r="AU54" s="88">
        <f t="shared" si="3"/>
        <v>1.04</v>
      </c>
      <c r="AV54" s="88">
        <f t="shared" si="4"/>
        <v>6.22</v>
      </c>
      <c r="AW54" s="88">
        <f>PRODUCT(D54:AO54)</f>
        <v>1795109.5576583517</v>
      </c>
      <c r="AX54" s="88">
        <f>COUNT(D54:AO54)</f>
        <v>14</v>
      </c>
      <c r="AY54" s="88">
        <f t="shared" si="5"/>
        <v>2.7971823731167373</v>
      </c>
    </row>
    <row r="55" spans="1:51" ht="30.75" x14ac:dyDescent="0.3">
      <c r="A55" s="14">
        <v>1</v>
      </c>
      <c r="B55" s="15" t="s">
        <v>129</v>
      </c>
      <c r="C55" s="16" t="s">
        <v>137</v>
      </c>
      <c r="D55" s="18">
        <v>1.76</v>
      </c>
      <c r="E55" s="18">
        <v>1.55</v>
      </c>
      <c r="F55" s="18">
        <v>107</v>
      </c>
      <c r="G55" s="18">
        <v>16.3</v>
      </c>
      <c r="H55" s="18">
        <v>16.5</v>
      </c>
      <c r="I55" s="18">
        <v>21.8</v>
      </c>
      <c r="J55" s="18">
        <v>14.3</v>
      </c>
      <c r="K55" s="18">
        <v>3.02</v>
      </c>
      <c r="L55" s="18">
        <v>6.97</v>
      </c>
      <c r="M55" s="18">
        <v>12.3</v>
      </c>
      <c r="N55" s="18">
        <v>11.8</v>
      </c>
      <c r="O55" s="18">
        <v>5.85</v>
      </c>
      <c r="P55" s="18">
        <v>1.31</v>
      </c>
      <c r="Q55" s="18">
        <v>0.73799999999999999</v>
      </c>
      <c r="R55" s="18"/>
      <c r="S55" s="18"/>
      <c r="T55" s="18"/>
      <c r="U55" s="18"/>
      <c r="V55" s="19"/>
      <c r="AP55" s="20">
        <v>2.4900000000000002</v>
      </c>
      <c r="AQ55" s="88">
        <f t="shared" si="0"/>
        <v>26.134252078333471</v>
      </c>
      <c r="AR55" s="88">
        <f t="shared" si="1"/>
        <v>2</v>
      </c>
      <c r="AS55" s="88"/>
      <c r="AT55" s="88">
        <f t="shared" si="2"/>
        <v>221.19800000000006</v>
      </c>
      <c r="AU55" s="88">
        <f t="shared" si="3"/>
        <v>0.73799999999999999</v>
      </c>
      <c r="AV55" s="88">
        <f t="shared" si="4"/>
        <v>107</v>
      </c>
      <c r="AW55" s="88">
        <f>PRODUCT(D55:AO55)</f>
        <v>422865823822.15924</v>
      </c>
      <c r="AX55" s="88">
        <f>COUNT(D55:AO55)</f>
        <v>14</v>
      </c>
      <c r="AY55" s="88">
        <f t="shared" si="5"/>
        <v>6.76773027739564</v>
      </c>
    </row>
    <row r="56" spans="1:51" ht="30.75" x14ac:dyDescent="0.3">
      <c r="A56" s="14">
        <v>1</v>
      </c>
      <c r="B56" s="15" t="s">
        <v>129</v>
      </c>
      <c r="C56" s="16" t="s">
        <v>138</v>
      </c>
      <c r="D56" s="18">
        <v>4.9400000000000004</v>
      </c>
      <c r="E56" s="18">
        <v>4.26</v>
      </c>
      <c r="F56" s="18">
        <v>274</v>
      </c>
      <c r="G56" s="18">
        <v>181</v>
      </c>
      <c r="H56" s="18">
        <v>92.4</v>
      </c>
      <c r="I56" s="18">
        <v>47</v>
      </c>
      <c r="J56" s="18">
        <v>32.1</v>
      </c>
      <c r="K56" s="18">
        <v>22.9</v>
      </c>
      <c r="L56" s="18">
        <v>17.399999999999999</v>
      </c>
      <c r="M56" s="18">
        <v>16.8</v>
      </c>
      <c r="N56" s="18">
        <v>24.5</v>
      </c>
      <c r="O56" s="18">
        <v>29.6</v>
      </c>
      <c r="P56" s="18">
        <v>22.6</v>
      </c>
      <c r="Q56" s="18">
        <v>12.8</v>
      </c>
      <c r="R56" s="18"/>
      <c r="S56" s="18"/>
      <c r="T56" s="18"/>
      <c r="U56" s="18"/>
      <c r="V56" s="19"/>
      <c r="AP56" s="19">
        <v>0</v>
      </c>
      <c r="AQ56" s="88">
        <f t="shared" si="0"/>
        <v>75.215563915336318</v>
      </c>
      <c r="AR56" s="88">
        <f t="shared" si="1"/>
        <v>9</v>
      </c>
      <c r="AS56" s="88"/>
      <c r="AT56" s="88">
        <f t="shared" si="2"/>
        <v>782.3</v>
      </c>
      <c r="AU56" s="88">
        <f t="shared" si="3"/>
        <v>4.26</v>
      </c>
      <c r="AV56" s="88">
        <f t="shared" si="4"/>
        <v>274</v>
      </c>
      <c r="AW56" s="88">
        <f>PRODUCT(D56:AO56)</f>
        <v>2.0431994539058774E+20</v>
      </c>
      <c r="AX56" s="88">
        <f>COUNT(D56:AO56)</f>
        <v>14</v>
      </c>
      <c r="AY56" s="88">
        <f t="shared" si="5"/>
        <v>28.2316644237007</v>
      </c>
    </row>
    <row r="57" spans="1:51" ht="30.75" x14ac:dyDescent="0.3">
      <c r="A57" s="14">
        <v>1</v>
      </c>
      <c r="B57" s="15" t="s">
        <v>129</v>
      </c>
      <c r="C57" s="16" t="s">
        <v>140</v>
      </c>
      <c r="D57" s="18">
        <v>2.21</v>
      </c>
      <c r="E57" s="18">
        <v>2.31</v>
      </c>
      <c r="F57" s="18">
        <v>1.03</v>
      </c>
      <c r="G57" s="18">
        <v>1.36</v>
      </c>
      <c r="H57" s="18">
        <v>1.1499999999999999</v>
      </c>
      <c r="I57" s="18">
        <v>1.1399999999999999</v>
      </c>
      <c r="J57" s="18">
        <v>2.29</v>
      </c>
      <c r="K57" s="18">
        <v>4.4400000000000004</v>
      </c>
      <c r="L57" s="18">
        <v>3.18</v>
      </c>
      <c r="M57" s="18">
        <v>1.37</v>
      </c>
      <c r="N57" s="18">
        <v>0.88</v>
      </c>
      <c r="O57" s="18">
        <v>0.86799999999999999</v>
      </c>
      <c r="P57" s="18">
        <v>0.81100000000000005</v>
      </c>
      <c r="Q57" s="18">
        <v>0.82</v>
      </c>
      <c r="R57" s="18"/>
      <c r="S57" s="18"/>
      <c r="T57" s="18"/>
      <c r="U57" s="18"/>
      <c r="V57" s="19"/>
      <c r="AP57" s="20">
        <v>2.8</v>
      </c>
      <c r="AQ57" s="88">
        <f t="shared" si="0"/>
        <v>1.0315347912262602</v>
      </c>
      <c r="AR57" s="88">
        <f t="shared" si="1"/>
        <v>0</v>
      </c>
      <c r="AS57" s="88"/>
      <c r="AT57" s="88">
        <f t="shared" si="2"/>
        <v>23.859000000000002</v>
      </c>
      <c r="AU57" s="88">
        <f t="shared" si="3"/>
        <v>0.81100000000000005</v>
      </c>
      <c r="AV57" s="88">
        <f t="shared" si="4"/>
        <v>4.4400000000000004</v>
      </c>
      <c r="AW57" s="88">
        <f>PRODUCT(D57:AO57)</f>
        <v>210.95329917500132</v>
      </c>
      <c r="AX57" s="88">
        <f>COUNT(D57:AO57)</f>
        <v>14</v>
      </c>
      <c r="AY57" s="88">
        <f t="shared" si="5"/>
        <v>1.4655927525135286</v>
      </c>
    </row>
    <row r="58" spans="1:51" ht="30.75" x14ac:dyDescent="0.3">
      <c r="A58" s="14">
        <v>1</v>
      </c>
      <c r="B58" s="15" t="s">
        <v>129</v>
      </c>
      <c r="C58" s="16" t="s">
        <v>141</v>
      </c>
      <c r="D58" s="18">
        <v>1.41</v>
      </c>
      <c r="E58" s="18">
        <v>0.92300000000000004</v>
      </c>
      <c r="F58" s="18">
        <v>1.47</v>
      </c>
      <c r="G58" s="18">
        <v>1.97</v>
      </c>
      <c r="H58" s="18">
        <v>2.68</v>
      </c>
      <c r="I58" s="18">
        <v>1.69</v>
      </c>
      <c r="J58" s="18">
        <v>0.96399999999999997</v>
      </c>
      <c r="K58" s="18">
        <v>1.04</v>
      </c>
      <c r="L58" s="18">
        <v>2.39</v>
      </c>
      <c r="M58" s="18">
        <v>7.1</v>
      </c>
      <c r="N58" s="18">
        <v>4.7</v>
      </c>
      <c r="O58" s="18">
        <v>1.08</v>
      </c>
      <c r="P58" s="18">
        <v>0.51400000000000001</v>
      </c>
      <c r="Q58" s="18">
        <v>0.5</v>
      </c>
      <c r="R58" s="18">
        <v>0.5</v>
      </c>
      <c r="S58" s="18">
        <v>0.5</v>
      </c>
      <c r="T58" s="18"/>
      <c r="U58" s="18"/>
      <c r="V58" s="19"/>
      <c r="AP58" s="19">
        <v>0</v>
      </c>
      <c r="AQ58" s="88">
        <f t="shared" si="0"/>
        <v>1.7173277922673207</v>
      </c>
      <c r="AR58" s="88">
        <f t="shared" si="1"/>
        <v>0</v>
      </c>
      <c r="AS58" s="88"/>
      <c r="AT58" s="88">
        <f t="shared" si="2"/>
        <v>29.431000000000001</v>
      </c>
      <c r="AU58" s="88">
        <f t="shared" si="3"/>
        <v>0.5</v>
      </c>
      <c r="AV58" s="88">
        <f t="shared" si="4"/>
        <v>7.1</v>
      </c>
      <c r="AW58" s="88">
        <f>PRODUCT(D58:AO58)</f>
        <v>94.708125621346625</v>
      </c>
      <c r="AX58" s="88">
        <f>COUNT(D58:AO58)</f>
        <v>16</v>
      </c>
      <c r="AY58" s="88">
        <f t="shared" si="5"/>
        <v>1.3289976181541359</v>
      </c>
    </row>
    <row r="59" spans="1:51" ht="30.75" x14ac:dyDescent="0.3">
      <c r="A59" s="14">
        <v>1</v>
      </c>
      <c r="B59" s="15" t="s">
        <v>129</v>
      </c>
      <c r="C59" s="16" t="s">
        <v>142</v>
      </c>
      <c r="D59" s="18">
        <v>3.1</v>
      </c>
      <c r="E59" s="18">
        <v>4.2</v>
      </c>
      <c r="F59" s="18">
        <v>0.9</v>
      </c>
      <c r="G59" s="18">
        <v>1</v>
      </c>
      <c r="H59" s="18">
        <v>0.54</v>
      </c>
      <c r="I59" s="18">
        <v>0.35</v>
      </c>
      <c r="J59" s="18">
        <v>0.4</v>
      </c>
      <c r="K59" s="18">
        <v>0.35</v>
      </c>
      <c r="L59" s="18">
        <v>0.46</v>
      </c>
      <c r="M59" s="18">
        <v>0.48</v>
      </c>
      <c r="N59" s="18">
        <v>0.35</v>
      </c>
      <c r="O59" s="18">
        <v>0.35</v>
      </c>
      <c r="P59" s="18">
        <v>0.36</v>
      </c>
      <c r="Q59" s="18">
        <v>0.69</v>
      </c>
      <c r="R59" s="18"/>
      <c r="S59" s="18"/>
      <c r="T59" s="18"/>
      <c r="U59" s="18"/>
      <c r="V59" s="19"/>
      <c r="AP59" s="19"/>
      <c r="AQ59" s="88">
        <f t="shared" si="0"/>
        <v>1.1330591154850098</v>
      </c>
      <c r="AR59" s="88">
        <f t="shared" si="1"/>
        <v>0</v>
      </c>
      <c r="AS59" s="88"/>
      <c r="AT59" s="88">
        <f t="shared" si="2"/>
        <v>13.530000000000001</v>
      </c>
      <c r="AU59" s="88">
        <f t="shared" si="3"/>
        <v>0.35</v>
      </c>
      <c r="AV59" s="88">
        <f t="shared" si="4"/>
        <v>4.2</v>
      </c>
      <c r="AW59" s="88">
        <f>PRODUCT(D59:AO59)</f>
        <v>2.083195759188096E-3</v>
      </c>
      <c r="AX59" s="88">
        <f>COUNT(D59:AO59)</f>
        <v>14</v>
      </c>
      <c r="AY59" s="88">
        <f t="shared" si="5"/>
        <v>0.64339950167810867</v>
      </c>
    </row>
    <row r="60" spans="1:51" ht="30.75" x14ac:dyDescent="0.3">
      <c r="A60" s="14">
        <v>1</v>
      </c>
      <c r="B60" s="15" t="s">
        <v>129</v>
      </c>
      <c r="C60" s="16" t="s">
        <v>145</v>
      </c>
      <c r="D60" s="17">
        <v>1.06</v>
      </c>
      <c r="E60" s="17">
        <v>3</v>
      </c>
      <c r="F60" s="17">
        <v>4.57</v>
      </c>
      <c r="G60" s="17">
        <v>1.76</v>
      </c>
      <c r="H60" s="17">
        <v>1.34</v>
      </c>
      <c r="I60" s="17">
        <v>2.38</v>
      </c>
      <c r="J60" s="17">
        <v>1.39</v>
      </c>
      <c r="K60" s="17">
        <v>0.76200000000000001</v>
      </c>
      <c r="L60" s="17">
        <v>0.66700000000000004</v>
      </c>
      <c r="M60" s="17">
        <v>0.63600000000000001</v>
      </c>
      <c r="N60" s="17">
        <v>0.91300000000000003</v>
      </c>
      <c r="O60" s="17">
        <v>1.49</v>
      </c>
      <c r="P60" s="17">
        <v>1.46</v>
      </c>
      <c r="Q60" s="17">
        <v>1.1399999999999999</v>
      </c>
      <c r="R60" s="17">
        <v>0.54800000000000004</v>
      </c>
      <c r="S60" s="17">
        <v>0.63500000000000001</v>
      </c>
      <c r="T60" s="17">
        <v>0.5</v>
      </c>
      <c r="U60" s="17"/>
      <c r="V60" s="20"/>
      <c r="AP60" s="19">
        <v>0</v>
      </c>
      <c r="AQ60" s="88">
        <f t="shared" si="0"/>
        <v>1.0224498329500833</v>
      </c>
      <c r="AR60" s="88">
        <f t="shared" si="1"/>
        <v>0</v>
      </c>
      <c r="AS60" s="88"/>
      <c r="AT60" s="88">
        <f t="shared" si="2"/>
        <v>24.251000000000001</v>
      </c>
      <c r="AU60" s="88">
        <f t="shared" si="3"/>
        <v>0.5</v>
      </c>
      <c r="AV60" s="88">
        <f t="shared" si="4"/>
        <v>4.57</v>
      </c>
      <c r="AW60" s="88">
        <f>PRODUCT(D60:AO60)</f>
        <v>14.438746966788967</v>
      </c>
      <c r="AX60" s="88">
        <f>COUNT(D60:AO60)</f>
        <v>17</v>
      </c>
      <c r="AY60" s="88">
        <f t="shared" si="5"/>
        <v>1.1700586132913582</v>
      </c>
    </row>
    <row r="61" spans="1:51" ht="30.75" x14ac:dyDescent="0.3">
      <c r="A61" s="14">
        <v>1</v>
      </c>
      <c r="B61" s="15" t="s">
        <v>129</v>
      </c>
      <c r="C61" s="16" t="s">
        <v>148</v>
      </c>
      <c r="D61" s="17">
        <v>1.1000000000000001</v>
      </c>
      <c r="E61" s="17">
        <v>2.9</v>
      </c>
      <c r="F61" s="17">
        <v>13</v>
      </c>
      <c r="G61" s="17">
        <v>2.7</v>
      </c>
      <c r="H61" s="17">
        <v>133</v>
      </c>
      <c r="I61" s="17">
        <v>133</v>
      </c>
      <c r="J61" s="17">
        <v>47.5</v>
      </c>
      <c r="K61" s="17">
        <v>29.9</v>
      </c>
      <c r="L61" s="17">
        <v>15.7</v>
      </c>
      <c r="M61" s="17">
        <v>16</v>
      </c>
      <c r="N61" s="17">
        <v>172</v>
      </c>
      <c r="O61" s="17">
        <v>693</v>
      </c>
      <c r="P61" s="17">
        <v>327</v>
      </c>
      <c r="Q61" s="17">
        <v>190</v>
      </c>
      <c r="R61" s="17"/>
      <c r="S61" s="17"/>
      <c r="T61" s="17"/>
      <c r="U61" s="17"/>
      <c r="V61" s="20"/>
      <c r="AP61" s="19">
        <v>0.5</v>
      </c>
      <c r="AQ61" s="88">
        <f t="shared" si="0"/>
        <v>182.55671469883723</v>
      </c>
      <c r="AR61" s="88">
        <f t="shared" si="1"/>
        <v>8</v>
      </c>
      <c r="AS61" s="88"/>
      <c r="AT61" s="88">
        <f t="shared" si="2"/>
        <v>1776.8</v>
      </c>
      <c r="AU61" s="88">
        <f t="shared" si="3"/>
        <v>1.1000000000000001</v>
      </c>
      <c r="AV61" s="88">
        <f t="shared" si="4"/>
        <v>693</v>
      </c>
      <c r="AW61" s="88">
        <f>PRODUCT(D61:AO61)</f>
        <v>5.2329736704330564E+21</v>
      </c>
      <c r="AX61" s="88">
        <f>COUNT(D61:AO61)</f>
        <v>14</v>
      </c>
      <c r="AY61" s="88">
        <f t="shared" si="5"/>
        <v>35.590917358041743</v>
      </c>
    </row>
    <row r="62" spans="1:51" ht="30.75" x14ac:dyDescent="0.3">
      <c r="A62" s="14">
        <v>1</v>
      </c>
      <c r="B62" s="15" t="s">
        <v>129</v>
      </c>
      <c r="C62" s="16" t="s">
        <v>150</v>
      </c>
      <c r="D62" s="17">
        <v>4.9000000000000004</v>
      </c>
      <c r="E62" s="17">
        <v>7.71</v>
      </c>
      <c r="F62" s="17">
        <v>14.9</v>
      </c>
      <c r="G62" s="17">
        <v>12.1</v>
      </c>
      <c r="H62" s="17">
        <v>8.6</v>
      </c>
      <c r="I62" s="17">
        <v>6.03</v>
      </c>
      <c r="J62" s="17">
        <v>6.01</v>
      </c>
      <c r="K62" s="17">
        <v>5.33</v>
      </c>
      <c r="L62" s="17">
        <v>9.58</v>
      </c>
      <c r="M62" s="17">
        <v>11</v>
      </c>
      <c r="N62" s="17">
        <v>7.39</v>
      </c>
      <c r="O62" s="17">
        <v>3.1</v>
      </c>
      <c r="P62" s="17">
        <v>1.7</v>
      </c>
      <c r="Q62" s="17">
        <v>1.3</v>
      </c>
      <c r="R62" s="17"/>
      <c r="S62" s="17"/>
      <c r="T62" s="17"/>
      <c r="U62" s="17"/>
      <c r="V62" s="20"/>
      <c r="AP62" s="19">
        <v>0.49</v>
      </c>
      <c r="AQ62" s="88">
        <f t="shared" si="0"/>
        <v>3.7702598973913677</v>
      </c>
      <c r="AR62" s="88">
        <f t="shared" si="1"/>
        <v>0</v>
      </c>
      <c r="AS62" s="88"/>
      <c r="AT62" s="88">
        <f t="shared" si="2"/>
        <v>99.649999999999991</v>
      </c>
      <c r="AU62" s="88">
        <f t="shared" si="3"/>
        <v>1.3</v>
      </c>
      <c r="AV62" s="88">
        <f t="shared" si="4"/>
        <v>14.9</v>
      </c>
      <c r="AW62" s="88">
        <f>PRODUCT(D62:AO62)</f>
        <v>60366520130.606316</v>
      </c>
      <c r="AX62" s="88">
        <f>COUNT(D62:AO62)</f>
        <v>14</v>
      </c>
      <c r="AY62" s="88">
        <f t="shared" si="5"/>
        <v>5.8892076457024993</v>
      </c>
    </row>
    <row r="63" spans="1:51" ht="30.75" x14ac:dyDescent="0.3">
      <c r="A63" s="14">
        <v>1</v>
      </c>
      <c r="B63" s="15" t="s">
        <v>129</v>
      </c>
      <c r="C63" s="16" t="s">
        <v>153</v>
      </c>
      <c r="D63" s="17">
        <v>2.09</v>
      </c>
      <c r="E63" s="17">
        <v>2.21</v>
      </c>
      <c r="F63" s="17">
        <v>9.9499999999999993</v>
      </c>
      <c r="G63" s="17">
        <v>20.3</v>
      </c>
      <c r="H63" s="17">
        <v>12.2</v>
      </c>
      <c r="I63" s="17">
        <v>5.87</v>
      </c>
      <c r="J63" s="17">
        <v>7.2</v>
      </c>
      <c r="K63" s="17">
        <v>3.77</v>
      </c>
      <c r="L63" s="17">
        <v>3.13</v>
      </c>
      <c r="M63" s="17">
        <v>2.86</v>
      </c>
      <c r="N63" s="17">
        <v>2.5</v>
      </c>
      <c r="O63" s="17">
        <v>1.88</v>
      </c>
      <c r="P63" s="17">
        <v>1.88</v>
      </c>
      <c r="Q63" s="17">
        <v>2.2400000000000002</v>
      </c>
      <c r="R63" s="17"/>
      <c r="S63" s="17"/>
      <c r="T63" s="17"/>
      <c r="U63" s="17"/>
      <c r="V63" s="20"/>
      <c r="AP63" s="19">
        <v>0.71799999999999997</v>
      </c>
      <c r="AQ63" s="88">
        <f t="shared" si="0"/>
        <v>5.1446510760087092</v>
      </c>
      <c r="AR63" s="88">
        <f t="shared" si="1"/>
        <v>1</v>
      </c>
      <c r="AS63" s="88"/>
      <c r="AT63" s="88">
        <f t="shared" si="2"/>
        <v>78.079999999999984</v>
      </c>
      <c r="AU63" s="88">
        <f t="shared" si="3"/>
        <v>1.88</v>
      </c>
      <c r="AV63" s="88">
        <f t="shared" si="4"/>
        <v>20.3</v>
      </c>
      <c r="AW63" s="88">
        <f>PRODUCT(D63:AO63)</f>
        <v>321324287.50564122</v>
      </c>
      <c r="AX63" s="88">
        <f>COUNT(D63:AO63)</f>
        <v>14</v>
      </c>
      <c r="AY63" s="88">
        <f t="shared" si="5"/>
        <v>4.0517144028726841</v>
      </c>
    </row>
    <row r="64" spans="1:51" ht="30.75" x14ac:dyDescent="0.3">
      <c r="A64" s="14">
        <v>1</v>
      </c>
      <c r="B64" s="15" t="s">
        <v>129</v>
      </c>
      <c r="C64" s="16" t="s">
        <v>156</v>
      </c>
      <c r="D64" s="17">
        <v>16</v>
      </c>
      <c r="E64" s="17">
        <v>13</v>
      </c>
      <c r="F64" s="17">
        <v>13</v>
      </c>
      <c r="G64" s="17">
        <v>10</v>
      </c>
      <c r="H64" s="17">
        <v>8.9</v>
      </c>
      <c r="I64" s="17">
        <v>8.6999999999999993</v>
      </c>
      <c r="J64" s="17">
        <v>11</v>
      </c>
      <c r="K64" s="17">
        <v>18</v>
      </c>
      <c r="L64" s="17">
        <v>31</v>
      </c>
      <c r="M64" s="17">
        <v>38</v>
      </c>
      <c r="N64" s="17">
        <v>22</v>
      </c>
      <c r="O64" s="17">
        <v>9</v>
      </c>
      <c r="P64" s="17">
        <v>6</v>
      </c>
      <c r="Q64" s="17">
        <v>4.9000000000000004</v>
      </c>
      <c r="R64" s="17"/>
      <c r="S64" s="17"/>
      <c r="T64" s="17"/>
      <c r="U64" s="17"/>
      <c r="V64" s="20"/>
      <c r="AP64" s="19">
        <v>0.72499999999999998</v>
      </c>
      <c r="AQ64" s="88">
        <f t="shared" si="0"/>
        <v>9.2152518873299805</v>
      </c>
      <c r="AR64" s="88">
        <f t="shared" si="1"/>
        <v>3</v>
      </c>
      <c r="AS64" s="88"/>
      <c r="AT64" s="88">
        <f t="shared" si="2"/>
        <v>209.5</v>
      </c>
      <c r="AU64" s="88">
        <f t="shared" si="3"/>
        <v>4.9000000000000004</v>
      </c>
      <c r="AV64" s="88">
        <f t="shared" si="4"/>
        <v>38</v>
      </c>
      <c r="AW64" s="88">
        <f>PRODUCT(D64:AO64)</f>
        <v>2842751830923163.5</v>
      </c>
      <c r="AX64" s="88">
        <f>COUNT(D64:AO64)</f>
        <v>14</v>
      </c>
      <c r="AY64" s="88">
        <f t="shared" si="5"/>
        <v>12.701016969627116</v>
      </c>
    </row>
    <row r="65" spans="1:51" ht="30.75" x14ac:dyDescent="0.3">
      <c r="A65" s="14">
        <v>1</v>
      </c>
      <c r="B65" s="15" t="s">
        <v>129</v>
      </c>
      <c r="C65" s="16" t="s">
        <v>157</v>
      </c>
      <c r="D65" s="17">
        <v>11.1</v>
      </c>
      <c r="E65" s="17">
        <v>3.06</v>
      </c>
      <c r="F65" s="17">
        <v>2.71</v>
      </c>
      <c r="G65" s="17">
        <v>4.84</v>
      </c>
      <c r="H65" s="17">
        <v>5.6</v>
      </c>
      <c r="I65" s="17">
        <v>2.56</v>
      </c>
      <c r="J65" s="17">
        <v>2.5299999999999998</v>
      </c>
      <c r="K65" s="17">
        <v>4.63</v>
      </c>
      <c r="L65" s="17">
        <v>7.54</v>
      </c>
      <c r="M65" s="17">
        <v>6.52</v>
      </c>
      <c r="N65" s="17">
        <v>4.2699999999999996</v>
      </c>
      <c r="O65" s="17">
        <v>1.71</v>
      </c>
      <c r="P65" s="17">
        <v>1.2</v>
      </c>
      <c r="Q65" s="17">
        <v>0.79200000000000004</v>
      </c>
      <c r="R65" s="17"/>
      <c r="S65" s="17"/>
      <c r="T65" s="17"/>
      <c r="U65" s="17"/>
      <c r="V65" s="20"/>
      <c r="AP65" s="19">
        <v>0.95699999999999996</v>
      </c>
      <c r="AQ65" s="88">
        <f t="shared" si="0"/>
        <v>2.7060152683702765</v>
      </c>
      <c r="AR65" s="88">
        <f t="shared" si="1"/>
        <v>0</v>
      </c>
      <c r="AS65" s="88"/>
      <c r="AT65" s="88">
        <f t="shared" si="2"/>
        <v>59.062000000000005</v>
      </c>
      <c r="AU65" s="88">
        <f t="shared" si="3"/>
        <v>0.79200000000000004</v>
      </c>
      <c r="AV65" s="88">
        <f t="shared" si="4"/>
        <v>11.1</v>
      </c>
      <c r="AW65" s="88">
        <f>PRODUCT(D65:AO65)</f>
        <v>25523364.162768021</v>
      </c>
      <c r="AX65" s="88">
        <f>COUNT(D65:AO65)</f>
        <v>14</v>
      </c>
      <c r="AY65" s="88">
        <f t="shared" si="5"/>
        <v>3.381169899555438</v>
      </c>
    </row>
    <row r="66" spans="1:51" ht="30.75" x14ac:dyDescent="0.3">
      <c r="A66" s="14">
        <v>1</v>
      </c>
      <c r="B66" s="15" t="s">
        <v>129</v>
      </c>
      <c r="C66" s="16" t="s">
        <v>158</v>
      </c>
      <c r="D66" s="17">
        <v>3.09</v>
      </c>
      <c r="E66" s="17">
        <v>3.51</v>
      </c>
      <c r="F66" s="17">
        <v>2.79</v>
      </c>
      <c r="G66" s="17">
        <v>1.87</v>
      </c>
      <c r="H66" s="17">
        <v>1.03</v>
      </c>
      <c r="I66" s="17">
        <v>0.98799999999999999</v>
      </c>
      <c r="J66" s="17">
        <v>1.22</v>
      </c>
      <c r="K66" s="17">
        <v>1.42</v>
      </c>
      <c r="L66" s="17">
        <v>1.87</v>
      </c>
      <c r="M66" s="17">
        <v>2.27</v>
      </c>
      <c r="N66" s="17">
        <v>2</v>
      </c>
      <c r="O66" s="17">
        <v>1.33</v>
      </c>
      <c r="P66" s="17">
        <v>0.91400000000000003</v>
      </c>
      <c r="Q66" s="17">
        <v>0.53900000000000003</v>
      </c>
      <c r="R66" s="17"/>
      <c r="S66" s="17"/>
      <c r="T66" s="17"/>
      <c r="U66" s="17"/>
      <c r="V66" s="20"/>
      <c r="AP66" s="19">
        <v>0</v>
      </c>
      <c r="AQ66" s="88">
        <f t="shared" si="0"/>
        <v>0.85184066309734385</v>
      </c>
      <c r="AR66" s="88">
        <f t="shared" si="1"/>
        <v>0</v>
      </c>
      <c r="AS66" s="88"/>
      <c r="AT66" s="88">
        <f t="shared" si="2"/>
        <v>24.841000000000001</v>
      </c>
      <c r="AU66" s="88">
        <f t="shared" si="3"/>
        <v>0.53900000000000003</v>
      </c>
      <c r="AV66" s="88">
        <f t="shared" si="4"/>
        <v>3.51</v>
      </c>
      <c r="AW66" s="88">
        <f>PRODUCT(D66:AO66)</f>
        <v>554.92949853182517</v>
      </c>
      <c r="AX66" s="88">
        <f>COUNT(D66:AO66)</f>
        <v>14</v>
      </c>
      <c r="AY66" s="88">
        <f t="shared" si="5"/>
        <v>1.5704242270038196</v>
      </c>
    </row>
    <row r="67" spans="1:51" ht="30.75" x14ac:dyDescent="0.3">
      <c r="A67" s="14">
        <v>1</v>
      </c>
      <c r="B67" s="15" t="s">
        <v>129</v>
      </c>
      <c r="C67" s="16" t="s">
        <v>159</v>
      </c>
      <c r="D67" s="17">
        <v>16.2</v>
      </c>
      <c r="E67" s="17">
        <v>8.5</v>
      </c>
      <c r="F67" s="17">
        <v>4.0999999999999996</v>
      </c>
      <c r="G67" s="17">
        <v>0.98</v>
      </c>
      <c r="H67" s="17">
        <v>0.57999999999999996</v>
      </c>
      <c r="I67" s="17">
        <v>0.59</v>
      </c>
      <c r="J67" s="17">
        <v>0.44</v>
      </c>
      <c r="K67" s="17">
        <v>0.35</v>
      </c>
      <c r="L67" s="17">
        <v>0.35</v>
      </c>
      <c r="M67" s="17">
        <v>0.35</v>
      </c>
      <c r="N67" s="17">
        <v>0.35</v>
      </c>
      <c r="O67" s="17">
        <v>0.35</v>
      </c>
      <c r="P67" s="17">
        <v>0.35</v>
      </c>
      <c r="Q67" s="17">
        <v>0.35</v>
      </c>
      <c r="R67" s="17">
        <v>0.35</v>
      </c>
      <c r="S67" s="17">
        <v>0.4</v>
      </c>
      <c r="T67" s="17">
        <v>0.35</v>
      </c>
      <c r="U67" s="17">
        <v>0.35</v>
      </c>
      <c r="V67" s="20">
        <v>0.35</v>
      </c>
      <c r="AP67" s="19">
        <v>0</v>
      </c>
      <c r="AQ67" s="88">
        <f t="shared" ref="AQ67:AQ78" si="6">_xlfn.STDEV.P(D67:AO67)</f>
        <v>3.8932658673115825</v>
      </c>
      <c r="AR67" s="88">
        <f t="shared" ref="AR67:AR134" si="7">COUNTIF(D67:AO67,"&gt;20")</f>
        <v>0</v>
      </c>
      <c r="AS67" s="88"/>
      <c r="AT67" s="88">
        <f t="shared" ref="AT67:AT130" si="8">SUM(D67:AO67)</f>
        <v>35.640000000000008</v>
      </c>
      <c r="AU67" s="88">
        <f t="shared" si="3"/>
        <v>0.35</v>
      </c>
      <c r="AV67" s="88">
        <f t="shared" si="4"/>
        <v>16.2</v>
      </c>
      <c r="AW67" s="88">
        <f>PRODUCT(D67:AO67)</f>
        <v>3.2172516593241806E-4</v>
      </c>
      <c r="AX67" s="88">
        <f>COUNT(D67:AO67)</f>
        <v>19</v>
      </c>
      <c r="AY67" s="88">
        <f t="shared" si="5"/>
        <v>0.65491271585412292</v>
      </c>
    </row>
    <row r="68" spans="1:51" ht="30.75" x14ac:dyDescent="0.3">
      <c r="A68" s="14">
        <v>1</v>
      </c>
      <c r="B68" s="15" t="s">
        <v>129</v>
      </c>
      <c r="C68" s="16" t="s">
        <v>160</v>
      </c>
      <c r="D68" s="18">
        <v>176</v>
      </c>
      <c r="E68" s="18">
        <v>0.63200000000000001</v>
      </c>
      <c r="F68" s="18">
        <v>14</v>
      </c>
      <c r="G68" s="18">
        <v>0.99</v>
      </c>
      <c r="H68" s="18">
        <v>0.90200000000000002</v>
      </c>
      <c r="I68" s="18">
        <v>0.94299999999999995</v>
      </c>
      <c r="J68" s="18">
        <v>0.85799999999999998</v>
      </c>
      <c r="K68" s="18">
        <v>0.82399999999999995</v>
      </c>
      <c r="L68" s="18">
        <v>0.83599999999999997</v>
      </c>
      <c r="M68" s="18">
        <v>0.93500000000000005</v>
      </c>
      <c r="N68" s="18">
        <v>0.88200000000000001</v>
      </c>
      <c r="O68" s="18">
        <v>0.875</v>
      </c>
      <c r="P68" s="18">
        <v>0.93100000000000005</v>
      </c>
      <c r="Q68" s="18">
        <v>0.96</v>
      </c>
      <c r="R68" s="18">
        <v>0.97299999999999998</v>
      </c>
      <c r="S68" s="18">
        <v>0.94299999999999995</v>
      </c>
      <c r="T68" s="18">
        <v>0.72199999999999998</v>
      </c>
      <c r="U68" s="18">
        <v>0.5</v>
      </c>
      <c r="V68" s="19">
        <v>0.5</v>
      </c>
      <c r="AP68" s="20">
        <v>1.2</v>
      </c>
      <c r="AQ68" s="88">
        <f t="shared" si="6"/>
        <v>39.061030659930957</v>
      </c>
      <c r="AR68" s="88">
        <f t="shared" si="7"/>
        <v>1</v>
      </c>
      <c r="AS68" s="88"/>
      <c r="AT68" s="88">
        <f t="shared" si="8"/>
        <v>204.2060000000001</v>
      </c>
      <c r="AU68" s="88">
        <f t="shared" ref="AU68:AU131" si="9">MIN(D68:AO68)</f>
        <v>0.5</v>
      </c>
      <c r="AV68" s="88">
        <f t="shared" ref="AV68:AV131" si="10">MAX(D68:AO68)</f>
        <v>176</v>
      </c>
      <c r="AW68" s="88">
        <f>PRODUCT(D68:AO68)</f>
        <v>82.783328819510473</v>
      </c>
      <c r="AX68" s="88">
        <f>COUNT(D68:AO68)</f>
        <v>19</v>
      </c>
      <c r="AY68" s="88">
        <f t="shared" ref="AY68:AY131" si="11">AW68^(1/AX68)</f>
        <v>1.2616658918810406</v>
      </c>
    </row>
    <row r="69" spans="1:51" ht="30.75" x14ac:dyDescent="0.3">
      <c r="A69" s="14">
        <v>1</v>
      </c>
      <c r="B69" s="15" t="s">
        <v>129</v>
      </c>
      <c r="C69" s="16" t="s">
        <v>161</v>
      </c>
      <c r="D69" s="18">
        <v>0.69699999999999995</v>
      </c>
      <c r="E69" s="18">
        <v>1.76</v>
      </c>
      <c r="F69" s="18">
        <v>1.59</v>
      </c>
      <c r="G69" s="18">
        <v>1.1299999999999999</v>
      </c>
      <c r="H69" s="18">
        <v>0.5</v>
      </c>
      <c r="I69" s="18">
        <v>0.5</v>
      </c>
      <c r="J69" s="18">
        <v>0.5</v>
      </c>
      <c r="K69" s="18">
        <v>0.56499999999999995</v>
      </c>
      <c r="L69" s="18">
        <v>0.5</v>
      </c>
      <c r="M69" s="18">
        <v>0.5</v>
      </c>
      <c r="N69" s="18">
        <v>0.5</v>
      </c>
      <c r="O69" s="18">
        <v>0.5</v>
      </c>
      <c r="P69" s="18">
        <v>0.5</v>
      </c>
      <c r="Q69" s="18">
        <v>0.5</v>
      </c>
      <c r="R69" s="18"/>
      <c r="S69" s="18"/>
      <c r="T69" s="18"/>
      <c r="U69" s="18"/>
      <c r="V69" s="19"/>
      <c r="AP69" s="20">
        <v>1.1599999999999999</v>
      </c>
      <c r="AQ69" s="88">
        <f t="shared" si="6"/>
        <v>0.41959839886078049</v>
      </c>
      <c r="AR69" s="88">
        <f t="shared" si="7"/>
        <v>0</v>
      </c>
      <c r="AS69" s="88"/>
      <c r="AT69" s="88">
        <f t="shared" si="8"/>
        <v>10.241999999999999</v>
      </c>
      <c r="AU69" s="88">
        <f t="shared" si="9"/>
        <v>0.5</v>
      </c>
      <c r="AV69" s="88">
        <f t="shared" si="10"/>
        <v>1.76</v>
      </c>
      <c r="AW69" s="88">
        <f>PRODUCT(D69:AO69)</f>
        <v>2.4322012120312495E-3</v>
      </c>
      <c r="AX69" s="88">
        <f>COUNT(D69:AO69)</f>
        <v>14</v>
      </c>
      <c r="AY69" s="88">
        <f t="shared" si="11"/>
        <v>0.65055748589249462</v>
      </c>
    </row>
    <row r="70" spans="1:51" ht="30.75" x14ac:dyDescent="0.3">
      <c r="A70" s="14">
        <v>1</v>
      </c>
      <c r="B70" s="15" t="s">
        <v>129</v>
      </c>
      <c r="C70" s="16" t="s">
        <v>162</v>
      </c>
      <c r="D70" s="18">
        <v>1.61</v>
      </c>
      <c r="E70" s="18">
        <v>3.48</v>
      </c>
      <c r="F70" s="18">
        <v>23.2</v>
      </c>
      <c r="G70" s="18">
        <v>25.8</v>
      </c>
      <c r="H70" s="18">
        <v>13.2</v>
      </c>
      <c r="I70" s="18">
        <v>8.6999999999999993</v>
      </c>
      <c r="J70" s="18">
        <v>6.62</v>
      </c>
      <c r="K70" s="18">
        <v>5.39</v>
      </c>
      <c r="L70" s="18">
        <v>4.54</v>
      </c>
      <c r="M70" s="18">
        <v>4.49</v>
      </c>
      <c r="N70" s="18">
        <v>4.53</v>
      </c>
      <c r="O70" s="18">
        <v>2.85</v>
      </c>
      <c r="P70" s="18">
        <v>2.59</v>
      </c>
      <c r="Q70" s="18">
        <v>2.56</v>
      </c>
      <c r="R70" s="18"/>
      <c r="S70" s="18"/>
      <c r="T70" s="18"/>
      <c r="U70" s="18"/>
      <c r="V70" s="19"/>
      <c r="AP70" s="19">
        <v>0</v>
      </c>
      <c r="AQ70" s="88">
        <f t="shared" si="6"/>
        <v>7.4001956675730769</v>
      </c>
      <c r="AR70" s="88">
        <f t="shared" si="7"/>
        <v>2</v>
      </c>
      <c r="AS70" s="88"/>
      <c r="AT70" s="88">
        <f t="shared" si="8"/>
        <v>109.56000000000002</v>
      </c>
      <c r="AU70" s="88">
        <f t="shared" si="9"/>
        <v>1.61</v>
      </c>
      <c r="AV70" s="88">
        <f t="shared" si="10"/>
        <v>25.8</v>
      </c>
      <c r="AW70" s="88">
        <f>PRODUCT(D70:AO70)</f>
        <v>23979368105.238804</v>
      </c>
      <c r="AX70" s="88">
        <f>COUNT(D70:AO70)</f>
        <v>14</v>
      </c>
      <c r="AY70" s="88">
        <f t="shared" si="11"/>
        <v>5.5133679974651155</v>
      </c>
    </row>
    <row r="71" spans="1:51" ht="30.75" x14ac:dyDescent="0.3">
      <c r="A71" s="14">
        <v>1</v>
      </c>
      <c r="B71" s="15" t="s">
        <v>163</v>
      </c>
      <c r="C71" s="16" t="s">
        <v>164</v>
      </c>
      <c r="D71" s="17">
        <v>0.58199999999999996</v>
      </c>
      <c r="E71" s="17">
        <v>0.82499999999999996</v>
      </c>
      <c r="F71" s="17">
        <v>0.5</v>
      </c>
      <c r="G71" s="17">
        <v>0.5</v>
      </c>
      <c r="H71" s="17">
        <v>0.5</v>
      </c>
      <c r="I71" s="17">
        <v>0.54400000000000004</v>
      </c>
      <c r="J71" s="17">
        <v>0.5</v>
      </c>
      <c r="K71" s="17">
        <v>0.5</v>
      </c>
      <c r="L71" s="17">
        <v>0.5</v>
      </c>
      <c r="M71" s="17">
        <v>0.5</v>
      </c>
      <c r="N71" s="17">
        <v>0.5</v>
      </c>
      <c r="O71" s="17">
        <v>0.5</v>
      </c>
      <c r="P71" s="17">
        <v>0.5</v>
      </c>
      <c r="Q71" s="17">
        <v>0.5</v>
      </c>
      <c r="R71" s="17">
        <v>0.5</v>
      </c>
      <c r="S71" s="17">
        <v>0.5</v>
      </c>
      <c r="T71" s="17">
        <v>0.5</v>
      </c>
      <c r="U71" s="17"/>
      <c r="V71" s="20"/>
      <c r="AP71" s="19">
        <v>0</v>
      </c>
      <c r="AQ71" s="88">
        <f t="shared" si="6"/>
        <v>7.7581166337211876E-2</v>
      </c>
      <c r="AR71" s="88">
        <f t="shared" si="7"/>
        <v>0</v>
      </c>
      <c r="AS71" s="88"/>
      <c r="AT71" s="88">
        <f t="shared" si="8"/>
        <v>8.9510000000000005</v>
      </c>
      <c r="AU71" s="88">
        <f t="shared" si="9"/>
        <v>0.5</v>
      </c>
      <c r="AV71" s="88">
        <f t="shared" si="10"/>
        <v>0.82499999999999996</v>
      </c>
      <c r="AW71" s="88">
        <f>PRODUCT(D71:AO71)</f>
        <v>1.5942480468749999E-5</v>
      </c>
      <c r="AX71" s="88">
        <f>COUNT(D71:AO71)</f>
        <v>17</v>
      </c>
      <c r="AY71" s="88">
        <f t="shared" si="11"/>
        <v>0.52215255267774918</v>
      </c>
    </row>
    <row r="72" spans="1:51" ht="30.75" x14ac:dyDescent="0.3">
      <c r="A72" s="14">
        <v>1</v>
      </c>
      <c r="B72" s="15" t="s">
        <v>163</v>
      </c>
      <c r="C72" s="16" t="s">
        <v>167</v>
      </c>
      <c r="D72" s="17">
        <v>4.83</v>
      </c>
      <c r="E72" s="17">
        <v>1.72</v>
      </c>
      <c r="F72" s="17">
        <v>0.68</v>
      </c>
      <c r="G72" s="17">
        <v>0.93400000000000005</v>
      </c>
      <c r="H72" s="17">
        <v>0.5</v>
      </c>
      <c r="I72" s="17">
        <v>0.5</v>
      </c>
      <c r="J72" s="17">
        <v>0.52700000000000002</v>
      </c>
      <c r="K72" s="17">
        <v>0.5</v>
      </c>
      <c r="L72" s="17">
        <v>0.5</v>
      </c>
      <c r="M72" s="17">
        <v>0.5</v>
      </c>
      <c r="N72" s="17">
        <v>0.5</v>
      </c>
      <c r="O72" s="17">
        <v>0.5</v>
      </c>
      <c r="P72" s="17">
        <v>0.5</v>
      </c>
      <c r="Q72" s="17">
        <v>0.5</v>
      </c>
      <c r="R72" s="17">
        <v>0.5</v>
      </c>
      <c r="S72" s="17">
        <v>0.5</v>
      </c>
      <c r="T72" s="17">
        <v>0.5</v>
      </c>
      <c r="U72" s="17"/>
      <c r="V72" s="20"/>
      <c r="AP72" s="19">
        <v>0</v>
      </c>
      <c r="AQ72" s="88">
        <f t="shared" si="6"/>
        <v>1.0348108230234001</v>
      </c>
      <c r="AR72" s="88">
        <f t="shared" si="7"/>
        <v>0</v>
      </c>
      <c r="AS72" s="88"/>
      <c r="AT72" s="88">
        <f t="shared" si="8"/>
        <v>14.690999999999999</v>
      </c>
      <c r="AU72" s="88">
        <f t="shared" si="9"/>
        <v>0.5</v>
      </c>
      <c r="AV72" s="88">
        <f t="shared" si="10"/>
        <v>4.83</v>
      </c>
      <c r="AW72" s="88">
        <f>PRODUCT(D72:AO72)</f>
        <v>6.7886283560156268E-4</v>
      </c>
      <c r="AX72" s="88">
        <f>COUNT(D72:AO72)</f>
        <v>17</v>
      </c>
      <c r="AY72" s="88">
        <f t="shared" si="11"/>
        <v>0.65107982380876483</v>
      </c>
    </row>
    <row r="73" spans="1:51" ht="30.75" x14ac:dyDescent="0.3">
      <c r="A73" s="14">
        <v>1</v>
      </c>
      <c r="B73" s="15" t="s">
        <v>163</v>
      </c>
      <c r="C73" s="16" t="s">
        <v>170</v>
      </c>
      <c r="D73" s="17">
        <v>0.69</v>
      </c>
      <c r="E73" s="17">
        <v>1.6</v>
      </c>
      <c r="F73" s="17">
        <v>1</v>
      </c>
      <c r="G73" s="17">
        <v>0.84</v>
      </c>
      <c r="H73" s="17">
        <v>0.82</v>
      </c>
      <c r="I73" s="17">
        <v>0.89</v>
      </c>
      <c r="J73" s="17">
        <v>0.5</v>
      </c>
      <c r="K73" s="17">
        <v>1.4</v>
      </c>
      <c r="L73" s="17">
        <v>0.7</v>
      </c>
      <c r="M73" s="17">
        <v>0.5</v>
      </c>
      <c r="N73" s="17">
        <v>0.5</v>
      </c>
      <c r="O73" s="17">
        <v>0.5</v>
      </c>
      <c r="P73" s="17">
        <v>0.5</v>
      </c>
      <c r="Q73" s="17">
        <v>0.5</v>
      </c>
      <c r="R73" s="17"/>
      <c r="S73" s="17"/>
      <c r="T73" s="17"/>
      <c r="U73" s="17"/>
      <c r="V73" s="20"/>
      <c r="AP73" s="19">
        <v>0</v>
      </c>
      <c r="AQ73" s="88">
        <f t="shared" si="6"/>
        <v>0.33883955627694817</v>
      </c>
      <c r="AR73" s="88">
        <f t="shared" si="7"/>
        <v>0</v>
      </c>
      <c r="AS73" s="88"/>
      <c r="AT73" s="88">
        <f t="shared" si="8"/>
        <v>10.94</v>
      </c>
      <c r="AU73" s="88">
        <f t="shared" si="9"/>
        <v>0.5</v>
      </c>
      <c r="AV73" s="88">
        <f t="shared" si="10"/>
        <v>1.6</v>
      </c>
      <c r="AW73" s="88">
        <f>PRODUCT(D73:AO73)</f>
        <v>1.0363305959999996E-2</v>
      </c>
      <c r="AX73" s="88">
        <f>COUNT(D73:AO73)</f>
        <v>14</v>
      </c>
      <c r="AY73" s="88">
        <f t="shared" si="11"/>
        <v>0.72152250217378844</v>
      </c>
    </row>
    <row r="74" spans="1:51" ht="30.75" x14ac:dyDescent="0.3">
      <c r="A74" s="14">
        <v>1</v>
      </c>
      <c r="B74" s="15" t="s">
        <v>163</v>
      </c>
      <c r="C74" s="16" t="s">
        <v>171</v>
      </c>
      <c r="D74" s="17">
        <v>2.86</v>
      </c>
      <c r="E74" s="17">
        <v>2.74</v>
      </c>
      <c r="F74" s="17">
        <v>16.5</v>
      </c>
      <c r="G74" s="17">
        <v>8.89</v>
      </c>
      <c r="H74" s="17">
        <v>3.25</v>
      </c>
      <c r="I74" s="17">
        <v>0.747</v>
      </c>
      <c r="J74" s="17">
        <v>0.55500000000000005</v>
      </c>
      <c r="K74" s="17">
        <v>0.629</v>
      </c>
      <c r="L74" s="17">
        <v>0.54600000000000004</v>
      </c>
      <c r="M74" s="17">
        <v>0.60399999999999998</v>
      </c>
      <c r="N74" s="17">
        <v>0.82299999999999995</v>
      </c>
      <c r="O74" s="17">
        <v>0.5</v>
      </c>
      <c r="P74" s="17">
        <v>0.5</v>
      </c>
      <c r="Q74" s="17">
        <v>0.5</v>
      </c>
      <c r="R74" s="17">
        <v>0.5</v>
      </c>
      <c r="S74" s="17">
        <v>0.5</v>
      </c>
      <c r="T74" s="17">
        <v>0.5</v>
      </c>
      <c r="U74" s="17"/>
      <c r="V74" s="20"/>
      <c r="AP74" s="19">
        <v>0.51100000000000001</v>
      </c>
      <c r="AQ74" s="88">
        <f t="shared" si="6"/>
        <v>4.0732670444282091</v>
      </c>
      <c r="AR74" s="88">
        <f t="shared" si="7"/>
        <v>0</v>
      </c>
      <c r="AS74" s="88"/>
      <c r="AT74" s="88">
        <f t="shared" si="8"/>
        <v>41.143999999999998</v>
      </c>
      <c r="AU74" s="88">
        <f t="shared" si="9"/>
        <v>0.5</v>
      </c>
      <c r="AV74" s="88">
        <f t="shared" si="10"/>
        <v>16.5</v>
      </c>
      <c r="AW74" s="88">
        <f>PRODUCT(D74:AO74)</f>
        <v>4.1314198807896156</v>
      </c>
      <c r="AX74" s="88">
        <f>COUNT(D74:AO74)</f>
        <v>17</v>
      </c>
      <c r="AY74" s="88">
        <f t="shared" si="11"/>
        <v>1.0870290172976409</v>
      </c>
    </row>
    <row r="75" spans="1:51" ht="19.5" thickBot="1" x14ac:dyDescent="0.35">
      <c r="A75" s="14">
        <v>1</v>
      </c>
      <c r="B75" s="15" t="s">
        <v>174</v>
      </c>
      <c r="C75" s="16" t="s">
        <v>175</v>
      </c>
      <c r="D75" s="17">
        <v>9.2799999999999994</v>
      </c>
      <c r="E75" s="17">
        <v>5.78</v>
      </c>
      <c r="F75" s="17">
        <v>9.92</v>
      </c>
      <c r="G75" s="17">
        <v>8.76</v>
      </c>
      <c r="H75" s="17">
        <v>11.1</v>
      </c>
      <c r="I75" s="17">
        <v>13.2</v>
      </c>
      <c r="J75" s="17">
        <v>16.899999999999999</v>
      </c>
      <c r="K75" s="17">
        <v>20.399999999999999</v>
      </c>
      <c r="L75" s="17">
        <v>19.7</v>
      </c>
      <c r="M75" s="17">
        <v>19.600000000000001</v>
      </c>
      <c r="N75" s="17">
        <v>19.7</v>
      </c>
      <c r="O75" s="17">
        <v>16.399999999999999</v>
      </c>
      <c r="P75" s="17">
        <v>13.3</v>
      </c>
      <c r="Q75" s="17">
        <v>9.92</v>
      </c>
      <c r="R75" s="17"/>
      <c r="S75" s="17"/>
      <c r="T75" s="17"/>
      <c r="U75" s="17"/>
      <c r="V75" s="20"/>
      <c r="AP75" s="21">
        <v>1.33</v>
      </c>
      <c r="AQ75" s="88">
        <f t="shared" si="6"/>
        <v>4.7155513452613214</v>
      </c>
      <c r="AR75" s="88">
        <f t="shared" si="7"/>
        <v>1</v>
      </c>
      <c r="AS75" s="88"/>
      <c r="AT75" s="88">
        <f t="shared" si="8"/>
        <v>193.96</v>
      </c>
      <c r="AU75" s="88">
        <f t="shared" si="9"/>
        <v>5.78</v>
      </c>
      <c r="AV75" s="88">
        <f t="shared" si="10"/>
        <v>20.399999999999999</v>
      </c>
      <c r="AW75" s="88">
        <f>PRODUCT(D75:AO75)</f>
        <v>3875261911499542.5</v>
      </c>
      <c r="AX75" s="88">
        <f>COUNT(D75:AO75)</f>
        <v>14</v>
      </c>
      <c r="AY75" s="88">
        <f t="shared" si="11"/>
        <v>12.985242834653885</v>
      </c>
    </row>
    <row r="76" spans="1:51" ht="19.5" thickBot="1" x14ac:dyDescent="0.35">
      <c r="A76" s="14">
        <v>1</v>
      </c>
      <c r="B76" s="15" t="s">
        <v>174</v>
      </c>
      <c r="C76" s="16" t="s">
        <v>176</v>
      </c>
      <c r="D76" s="17">
        <v>1.03</v>
      </c>
      <c r="E76" s="17">
        <v>1.38</v>
      </c>
      <c r="F76" s="17">
        <v>2.19</v>
      </c>
      <c r="G76" s="17">
        <v>0.5</v>
      </c>
      <c r="H76" s="17">
        <v>0.5</v>
      </c>
      <c r="I76" s="17">
        <v>0.5</v>
      </c>
      <c r="J76" s="17">
        <v>0.5</v>
      </c>
      <c r="K76" s="17">
        <v>0.5</v>
      </c>
      <c r="L76" s="17">
        <v>0.5</v>
      </c>
      <c r="M76" s="17">
        <v>0.5</v>
      </c>
      <c r="N76" s="17">
        <v>0.5</v>
      </c>
      <c r="O76" s="17">
        <v>0.5</v>
      </c>
      <c r="P76" s="17">
        <v>0.5</v>
      </c>
      <c r="Q76" s="17">
        <v>0.5</v>
      </c>
      <c r="R76" s="17"/>
      <c r="S76" s="17"/>
      <c r="T76" s="17"/>
      <c r="U76" s="17"/>
      <c r="V76" s="20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3">
        <v>1.23</v>
      </c>
      <c r="AQ76" s="88">
        <f t="shared" si="6"/>
        <v>0.47995322901384507</v>
      </c>
      <c r="AR76" s="88">
        <f t="shared" si="7"/>
        <v>0</v>
      </c>
      <c r="AS76" s="88"/>
      <c r="AT76" s="88">
        <f t="shared" si="8"/>
        <v>10.1</v>
      </c>
      <c r="AU76" s="88">
        <f t="shared" si="9"/>
        <v>0.5</v>
      </c>
      <c r="AV76" s="88">
        <f t="shared" si="10"/>
        <v>2.19</v>
      </c>
      <c r="AW76" s="88">
        <f>PRODUCT(D76:AO76)</f>
        <v>1.5199541015625E-3</v>
      </c>
      <c r="AX76" s="88">
        <f>COUNT(D76:AO76)</f>
        <v>14</v>
      </c>
      <c r="AY76" s="88">
        <f t="shared" si="11"/>
        <v>0.62907463846900979</v>
      </c>
    </row>
    <row r="77" spans="1:51" ht="18.75" x14ac:dyDescent="0.3">
      <c r="A77" s="14">
        <v>1</v>
      </c>
      <c r="B77" s="15" t="s">
        <v>174</v>
      </c>
      <c r="C77" s="16" t="s">
        <v>177</v>
      </c>
      <c r="D77" s="17">
        <v>0.71699999999999997</v>
      </c>
      <c r="E77" s="17">
        <v>1.48</v>
      </c>
      <c r="F77" s="17">
        <v>0.5</v>
      </c>
      <c r="G77" s="17">
        <v>0.5</v>
      </c>
      <c r="H77" s="17">
        <v>0.5</v>
      </c>
      <c r="I77" s="17">
        <v>0.5</v>
      </c>
      <c r="J77" s="17">
        <v>0.5</v>
      </c>
      <c r="K77" s="17">
        <v>0.5</v>
      </c>
      <c r="L77" s="17">
        <v>0.5</v>
      </c>
      <c r="M77" s="17">
        <v>0.5</v>
      </c>
      <c r="N77" s="17">
        <v>0.5</v>
      </c>
      <c r="O77" s="17">
        <v>0.5</v>
      </c>
      <c r="P77" s="17">
        <v>0.5</v>
      </c>
      <c r="Q77" s="17">
        <v>0.5</v>
      </c>
      <c r="R77" s="17"/>
      <c r="S77" s="17"/>
      <c r="T77" s="17"/>
      <c r="U77" s="17"/>
      <c r="V77" s="20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24">
        <v>0.61</v>
      </c>
      <c r="AQ77" s="88">
        <f t="shared" si="6"/>
        <v>0.2542700336256713</v>
      </c>
      <c r="AR77" s="88">
        <f t="shared" si="7"/>
        <v>0</v>
      </c>
      <c r="AS77" s="88"/>
      <c r="AT77" s="88">
        <f t="shared" si="8"/>
        <v>8.1969999999999992</v>
      </c>
      <c r="AU77" s="88">
        <f t="shared" si="9"/>
        <v>0.5</v>
      </c>
      <c r="AV77" s="88">
        <f t="shared" si="10"/>
        <v>1.48</v>
      </c>
      <c r="AW77" s="88">
        <f>PRODUCT(D77:AO77)</f>
        <v>2.5907226562499997E-4</v>
      </c>
      <c r="AX77" s="88">
        <f>COUNT(D77:AO77)</f>
        <v>14</v>
      </c>
      <c r="AY77" s="88">
        <f t="shared" si="11"/>
        <v>0.55439050076069141</v>
      </c>
    </row>
    <row r="78" spans="1:51" ht="19.5" thickBot="1" x14ac:dyDescent="0.35">
      <c r="A78" s="25">
        <v>1</v>
      </c>
      <c r="B78" s="26" t="s">
        <v>174</v>
      </c>
      <c r="C78" s="27" t="s">
        <v>178</v>
      </c>
      <c r="D78" s="28">
        <v>20.9</v>
      </c>
      <c r="E78" s="28">
        <v>15.7</v>
      </c>
      <c r="F78" s="28">
        <v>95</v>
      </c>
      <c r="G78" s="28">
        <v>88</v>
      </c>
      <c r="H78" s="28">
        <v>139</v>
      </c>
      <c r="I78" s="28">
        <v>144</v>
      </c>
      <c r="J78" s="28">
        <v>49.2</v>
      </c>
      <c r="K78" s="28">
        <v>28.7</v>
      </c>
      <c r="L78" s="28">
        <v>23.7</v>
      </c>
      <c r="M78" s="28">
        <v>19.600000000000001</v>
      </c>
      <c r="N78" s="28">
        <v>15.3</v>
      </c>
      <c r="O78" s="28">
        <v>14.2</v>
      </c>
      <c r="P78" s="28">
        <v>9.61</v>
      </c>
      <c r="Q78" s="28">
        <v>93</v>
      </c>
      <c r="R78" s="28">
        <v>93</v>
      </c>
      <c r="S78" s="28">
        <v>6.93</v>
      </c>
      <c r="T78" s="28">
        <v>6.78</v>
      </c>
      <c r="U78" s="28">
        <v>5.79</v>
      </c>
      <c r="V78" s="23">
        <v>5.92</v>
      </c>
      <c r="AP78" s="29">
        <v>0</v>
      </c>
      <c r="AQ78" s="88">
        <f t="shared" si="6"/>
        <v>45.568779806736025</v>
      </c>
      <c r="AR78" s="88">
        <f t="shared" si="7"/>
        <v>10</v>
      </c>
      <c r="AS78" s="88"/>
      <c r="AT78" s="88">
        <f t="shared" si="8"/>
        <v>874.33</v>
      </c>
      <c r="AU78" s="88">
        <f t="shared" si="9"/>
        <v>5.79</v>
      </c>
      <c r="AV78" s="88">
        <f t="shared" si="10"/>
        <v>144</v>
      </c>
      <c r="AW78" s="88">
        <f>PRODUCT(D78:AO78)</f>
        <v>1.0474014820496658E+27</v>
      </c>
      <c r="AX78" s="88">
        <f>COUNT(D78:AO78)</f>
        <v>19</v>
      </c>
      <c r="AY78" s="88">
        <f t="shared" si="11"/>
        <v>26.430855490310584</v>
      </c>
    </row>
    <row r="79" spans="1:51" ht="18.75" x14ac:dyDescent="0.3">
      <c r="A79" s="15">
        <v>2</v>
      </c>
      <c r="B79" s="30" t="s">
        <v>50</v>
      </c>
      <c r="C79" s="31" t="s">
        <v>51</v>
      </c>
      <c r="D79" s="32">
        <v>4.21</v>
      </c>
      <c r="E79" s="18">
        <v>2.78</v>
      </c>
      <c r="F79" s="18">
        <v>3.78</v>
      </c>
      <c r="G79" s="18">
        <v>2.91</v>
      </c>
      <c r="H79" s="18">
        <v>3.12</v>
      </c>
      <c r="I79" s="18">
        <v>3.04</v>
      </c>
      <c r="J79" s="18">
        <v>3.08</v>
      </c>
      <c r="K79" s="18">
        <v>2.69</v>
      </c>
      <c r="L79" s="18">
        <v>2.34</v>
      </c>
      <c r="M79" s="18">
        <v>3.51</v>
      </c>
      <c r="N79" s="18">
        <v>4.82</v>
      </c>
      <c r="O79" s="18">
        <v>3.54</v>
      </c>
      <c r="P79" s="18">
        <v>1.6</v>
      </c>
      <c r="Q79" s="18">
        <v>1.18</v>
      </c>
      <c r="R79" s="18">
        <v>0.95</v>
      </c>
      <c r="S79" s="18">
        <v>0.94</v>
      </c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29">
        <v>0</v>
      </c>
      <c r="AQ79" s="88">
        <f t="shared" ref="AQ79:AQ113" si="12">_xlfn.STDEV.P(E79:AO79)</f>
        <v>1.0744416637904948</v>
      </c>
      <c r="AR79" s="88">
        <f t="shared" si="7"/>
        <v>0</v>
      </c>
      <c r="AS79" s="88">
        <f>COUNTIF(E79:AP79,"&gt;0")</f>
        <v>15</v>
      </c>
      <c r="AT79" s="88">
        <f t="shared" si="8"/>
        <v>44.49</v>
      </c>
      <c r="AU79" s="88">
        <f t="shared" si="9"/>
        <v>0.94</v>
      </c>
      <c r="AV79" s="88">
        <f t="shared" si="10"/>
        <v>4.82</v>
      </c>
      <c r="AW79" s="88">
        <f>PRODUCT(D79:AO79)</f>
        <v>2390394.4824924916</v>
      </c>
      <c r="AX79" s="88">
        <f>COUNT(D79:AO79)</f>
        <v>16</v>
      </c>
      <c r="AY79" s="88">
        <f t="shared" si="11"/>
        <v>2.5041154548898081</v>
      </c>
    </row>
    <row r="80" spans="1:51" ht="18.75" x14ac:dyDescent="0.3">
      <c r="A80" s="15">
        <v>2</v>
      </c>
      <c r="B80" s="33" t="s">
        <v>60</v>
      </c>
      <c r="C80" s="31" t="s">
        <v>63</v>
      </c>
      <c r="D80" s="32">
        <v>0.5</v>
      </c>
      <c r="E80" s="18">
        <v>0.5</v>
      </c>
      <c r="F80" s="18">
        <v>0.82</v>
      </c>
      <c r="G80" s="18">
        <v>0.5</v>
      </c>
      <c r="H80" s="18">
        <v>0.5</v>
      </c>
      <c r="I80" s="18">
        <v>0.5</v>
      </c>
      <c r="J80" s="18">
        <v>0.5</v>
      </c>
      <c r="K80" s="18">
        <v>0.5</v>
      </c>
      <c r="L80" s="18">
        <v>0.5</v>
      </c>
      <c r="M80" s="18">
        <v>0.5</v>
      </c>
      <c r="N80" s="18">
        <v>0.5</v>
      </c>
      <c r="O80" s="18">
        <v>0.5</v>
      </c>
      <c r="P80" s="18">
        <v>0.5</v>
      </c>
      <c r="Q80" s="18">
        <v>0.5</v>
      </c>
      <c r="R80" s="18">
        <v>0.5</v>
      </c>
      <c r="S80" s="18">
        <v>0.5</v>
      </c>
      <c r="T80" s="18">
        <v>0.5</v>
      </c>
      <c r="U80" s="18">
        <v>0.5</v>
      </c>
      <c r="V80" s="18">
        <v>0.5</v>
      </c>
      <c r="W80" s="18">
        <v>0.5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29">
        <v>0</v>
      </c>
      <c r="AQ80" s="88">
        <f t="shared" si="12"/>
        <v>7.1455001046219463E-2</v>
      </c>
      <c r="AR80" s="88">
        <f t="shared" si="7"/>
        <v>0</v>
      </c>
      <c r="AS80" s="88">
        <f t="shared" ref="AS80:AS113" si="13">COUNTIF(E80:AP80,"&gt;0")</f>
        <v>19</v>
      </c>
      <c r="AT80" s="88">
        <f t="shared" si="8"/>
        <v>10.32</v>
      </c>
      <c r="AU80" s="88">
        <f t="shared" si="9"/>
        <v>0.5</v>
      </c>
      <c r="AV80" s="88">
        <f t="shared" si="10"/>
        <v>0.82</v>
      </c>
      <c r="AW80" s="88">
        <f>PRODUCT(D80:AO80)</f>
        <v>1.5640258789062499E-6</v>
      </c>
      <c r="AX80" s="88">
        <f>COUNT(D80:AO80)</f>
        <v>20</v>
      </c>
      <c r="AY80" s="88">
        <f t="shared" si="11"/>
        <v>0.51252162770082066</v>
      </c>
    </row>
    <row r="81" spans="1:51" ht="18.75" x14ac:dyDescent="0.3">
      <c r="A81" s="15">
        <v>2</v>
      </c>
      <c r="B81" s="33" t="s">
        <v>60</v>
      </c>
      <c r="C81" s="31" t="s">
        <v>179</v>
      </c>
      <c r="D81" s="32">
        <v>8.1</v>
      </c>
      <c r="E81" s="18">
        <v>8.9</v>
      </c>
      <c r="F81" s="18">
        <v>6.8</v>
      </c>
      <c r="G81" s="18">
        <v>7.1</v>
      </c>
      <c r="H81" s="18">
        <v>7.6</v>
      </c>
      <c r="I81" s="18">
        <v>7.4</v>
      </c>
      <c r="J81" s="18">
        <v>10</v>
      </c>
      <c r="K81" s="18">
        <v>13</v>
      </c>
      <c r="L81" s="18">
        <v>15</v>
      </c>
      <c r="M81" s="18">
        <v>16</v>
      </c>
      <c r="N81" s="18">
        <v>21</v>
      </c>
      <c r="O81" s="18">
        <v>26</v>
      </c>
      <c r="P81" s="18">
        <v>29</v>
      </c>
      <c r="Q81" s="18">
        <v>32</v>
      </c>
      <c r="R81" s="18">
        <v>30</v>
      </c>
      <c r="S81" s="18">
        <v>23</v>
      </c>
      <c r="T81" s="18">
        <v>20</v>
      </c>
      <c r="U81" s="18">
        <v>22</v>
      </c>
      <c r="V81" s="18">
        <v>22</v>
      </c>
      <c r="W81" s="18">
        <v>20</v>
      </c>
      <c r="X81" s="18">
        <v>20</v>
      </c>
      <c r="Y81" s="18">
        <v>36</v>
      </c>
      <c r="Z81" s="18">
        <v>29</v>
      </c>
      <c r="AA81" s="18">
        <v>25</v>
      </c>
      <c r="AB81" s="18">
        <v>19</v>
      </c>
      <c r="AC81" s="18">
        <v>18</v>
      </c>
      <c r="AD81" s="18">
        <v>23</v>
      </c>
      <c r="AE81" s="18">
        <v>22</v>
      </c>
      <c r="AF81" s="18">
        <v>20</v>
      </c>
      <c r="AG81" s="18"/>
      <c r="AH81" s="18"/>
      <c r="AI81" s="18"/>
      <c r="AJ81" s="18"/>
      <c r="AK81" s="18"/>
      <c r="AL81" s="18"/>
      <c r="AM81" s="18"/>
      <c r="AN81" s="18"/>
      <c r="AO81" s="18"/>
      <c r="AP81" s="29">
        <v>1.3</v>
      </c>
      <c r="AQ81" s="88">
        <f t="shared" si="12"/>
        <v>7.8396884048866617</v>
      </c>
      <c r="AR81" s="88">
        <f t="shared" si="7"/>
        <v>13</v>
      </c>
      <c r="AS81" s="88">
        <f t="shared" si="13"/>
        <v>29</v>
      </c>
      <c r="AT81" s="88">
        <f t="shared" si="8"/>
        <v>556.9</v>
      </c>
      <c r="AU81" s="88">
        <f t="shared" si="9"/>
        <v>6.8</v>
      </c>
      <c r="AV81" s="88">
        <f t="shared" si="10"/>
        <v>36</v>
      </c>
      <c r="AW81" s="88">
        <f>PRODUCT(D81:AO81)</f>
        <v>7.4681731266060286E+35</v>
      </c>
      <c r="AX81" s="88">
        <f>COUNT(D81:AO81)</f>
        <v>29</v>
      </c>
      <c r="AY81" s="88">
        <f t="shared" si="11"/>
        <v>17.258672684819583</v>
      </c>
    </row>
    <row r="82" spans="1:51" ht="18.75" x14ac:dyDescent="0.3">
      <c r="A82" s="15">
        <v>2</v>
      </c>
      <c r="B82" s="33" t="s">
        <v>60</v>
      </c>
      <c r="C82" s="31" t="s">
        <v>75</v>
      </c>
      <c r="D82" s="32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7.95</v>
      </c>
      <c r="O82" s="18">
        <v>3.6</v>
      </c>
      <c r="P82" s="18">
        <v>3.33</v>
      </c>
      <c r="Q82" s="18">
        <v>3.02</v>
      </c>
      <c r="R82" s="18">
        <v>4.8099999999999996</v>
      </c>
      <c r="S82" s="18">
        <v>8.9700000000000006</v>
      </c>
      <c r="T82" s="18">
        <v>10.7</v>
      </c>
      <c r="U82" s="18">
        <v>12.3</v>
      </c>
      <c r="V82" s="18">
        <v>8.83</v>
      </c>
      <c r="W82" s="18">
        <v>4.05</v>
      </c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29">
        <v>0</v>
      </c>
      <c r="AQ82" s="88">
        <f t="shared" si="12"/>
        <v>4.1032148061187783</v>
      </c>
      <c r="AR82" s="88">
        <f t="shared" si="7"/>
        <v>0</v>
      </c>
      <c r="AS82" s="88">
        <f t="shared" si="13"/>
        <v>10</v>
      </c>
      <c r="AT82" s="88">
        <f t="shared" si="8"/>
        <v>67.559999999999988</v>
      </c>
      <c r="AU82" s="88">
        <f t="shared" si="9"/>
        <v>0</v>
      </c>
      <c r="AV82" s="88">
        <f t="shared" si="10"/>
        <v>12.3</v>
      </c>
      <c r="AW82" s="88">
        <f>PRODUCT(D82:AO82)</f>
        <v>0</v>
      </c>
      <c r="AX82" s="88">
        <f>COUNT(D82:AO82)</f>
        <v>20</v>
      </c>
      <c r="AY82" s="88">
        <f t="shared" si="11"/>
        <v>0</v>
      </c>
    </row>
    <row r="83" spans="1:51" ht="18.75" x14ac:dyDescent="0.3">
      <c r="A83" s="15">
        <v>2</v>
      </c>
      <c r="B83" s="33" t="s">
        <v>60</v>
      </c>
      <c r="C83" s="31" t="s">
        <v>80</v>
      </c>
      <c r="D83" s="34">
        <v>4.5599999999999996</v>
      </c>
      <c r="E83" s="18">
        <v>3.25</v>
      </c>
      <c r="F83" s="18">
        <v>4.2699999999999996</v>
      </c>
      <c r="G83" s="18">
        <v>2.84</v>
      </c>
      <c r="H83" s="18">
        <v>1.07</v>
      </c>
      <c r="I83" s="18">
        <v>0.75</v>
      </c>
      <c r="J83" s="18">
        <v>0.69</v>
      </c>
      <c r="K83" s="18">
        <v>0.66</v>
      </c>
      <c r="L83" s="18">
        <v>0.82</v>
      </c>
      <c r="M83" s="18">
        <v>0.8</v>
      </c>
      <c r="N83" s="18">
        <v>2.11</v>
      </c>
      <c r="O83" s="18">
        <v>2.72</v>
      </c>
      <c r="P83" s="18">
        <v>1.01</v>
      </c>
      <c r="Q83" s="18">
        <v>0.51</v>
      </c>
      <c r="R83" s="18">
        <v>0.5</v>
      </c>
      <c r="S83" s="18">
        <v>0.5</v>
      </c>
      <c r="T83" s="18">
        <v>0.5</v>
      </c>
      <c r="U83" s="18">
        <v>0.5</v>
      </c>
      <c r="V83" s="18">
        <v>0.5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35">
        <v>1.4</v>
      </c>
      <c r="AQ83" s="88">
        <f t="shared" si="12"/>
        <v>1.1346365056704284</v>
      </c>
      <c r="AR83" s="88">
        <f t="shared" si="7"/>
        <v>0</v>
      </c>
      <c r="AS83" s="88">
        <f t="shared" si="13"/>
        <v>19</v>
      </c>
      <c r="AT83" s="88">
        <f t="shared" si="8"/>
        <v>28.560000000000002</v>
      </c>
      <c r="AU83" s="88">
        <f t="shared" si="9"/>
        <v>0.5</v>
      </c>
      <c r="AV83" s="88">
        <f t="shared" si="10"/>
        <v>4.5599999999999996</v>
      </c>
      <c r="AW83" s="88">
        <f>PRODUCT(D83:AO83)</f>
        <v>3.9804232684505658</v>
      </c>
      <c r="AX83" s="88">
        <f>COUNT(D83:AO83)</f>
        <v>19</v>
      </c>
      <c r="AY83" s="88">
        <f t="shared" si="11"/>
        <v>1.0754128562021628</v>
      </c>
    </row>
    <row r="84" spans="1:51" ht="18.75" x14ac:dyDescent="0.3">
      <c r="A84" s="15">
        <v>2</v>
      </c>
      <c r="B84" s="33" t="s">
        <v>60</v>
      </c>
      <c r="C84" s="31" t="s">
        <v>183</v>
      </c>
      <c r="D84" s="32">
        <v>2.31</v>
      </c>
      <c r="E84" s="18">
        <v>4.9400000000000004</v>
      </c>
      <c r="F84" s="18">
        <v>3.01</v>
      </c>
      <c r="G84" s="18">
        <v>3.32</v>
      </c>
      <c r="H84" s="18">
        <v>3.08</v>
      </c>
      <c r="I84" s="18">
        <v>3.4</v>
      </c>
      <c r="J84" s="18">
        <v>3.34</v>
      </c>
      <c r="K84" s="18">
        <v>2.92</v>
      </c>
      <c r="L84" s="18">
        <v>2.83</v>
      </c>
      <c r="M84" s="18">
        <v>3.22</v>
      </c>
      <c r="N84" s="18">
        <v>3.37</v>
      </c>
      <c r="O84" s="18">
        <v>4.88</v>
      </c>
      <c r="P84" s="18">
        <v>5.54</v>
      </c>
      <c r="Q84" s="18">
        <v>2.88</v>
      </c>
      <c r="R84" s="18">
        <v>1.7</v>
      </c>
      <c r="S84" s="18">
        <v>1.61</v>
      </c>
      <c r="T84" s="18">
        <v>1.64</v>
      </c>
      <c r="U84" s="18">
        <v>1.53</v>
      </c>
      <c r="V84" s="18">
        <v>1.56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35">
        <v>2.9</v>
      </c>
      <c r="AQ84" s="88">
        <f t="shared" si="12"/>
        <v>1.1557191390623669</v>
      </c>
      <c r="AR84" s="88">
        <f t="shared" si="7"/>
        <v>0</v>
      </c>
      <c r="AS84" s="88">
        <f t="shared" si="13"/>
        <v>19</v>
      </c>
      <c r="AT84" s="88">
        <f t="shared" si="8"/>
        <v>57.080000000000005</v>
      </c>
      <c r="AU84" s="88">
        <f t="shared" si="9"/>
        <v>1.53</v>
      </c>
      <c r="AV84" s="88">
        <f t="shared" si="10"/>
        <v>5.54</v>
      </c>
      <c r="AW84" s="88">
        <f>PRODUCT(D84:AO84)</f>
        <v>298353692.48450279</v>
      </c>
      <c r="AX84" s="88">
        <f>COUNT(D84:AO84)</f>
        <v>19</v>
      </c>
      <c r="AY84" s="88">
        <f t="shared" si="11"/>
        <v>2.7927913818502841</v>
      </c>
    </row>
    <row r="85" spans="1:51" ht="18.75" x14ac:dyDescent="0.3">
      <c r="A85" s="15">
        <v>2</v>
      </c>
      <c r="B85" s="33" t="s">
        <v>60</v>
      </c>
      <c r="C85" s="31" t="s">
        <v>88</v>
      </c>
      <c r="D85" s="32">
        <v>0.5</v>
      </c>
      <c r="E85" s="18">
        <v>0.8</v>
      </c>
      <c r="F85" s="18">
        <v>1.1000000000000001</v>
      </c>
      <c r="G85" s="18">
        <v>1.2</v>
      </c>
      <c r="H85" s="18">
        <v>1.2</v>
      </c>
      <c r="I85" s="18">
        <v>1.2</v>
      </c>
      <c r="J85" s="18">
        <v>1.5</v>
      </c>
      <c r="K85" s="18">
        <v>0.97</v>
      </c>
      <c r="L85" s="18">
        <v>0.55000000000000004</v>
      </c>
      <c r="M85" s="18">
        <v>0.5</v>
      </c>
      <c r="N85" s="18">
        <v>0.5</v>
      </c>
      <c r="O85" s="18">
        <v>0.5</v>
      </c>
      <c r="P85" s="18">
        <v>0.5</v>
      </c>
      <c r="Q85" s="18">
        <v>0.5</v>
      </c>
      <c r="R85" s="18">
        <v>0.5</v>
      </c>
      <c r="S85" s="18">
        <v>0.5</v>
      </c>
      <c r="T85" s="18">
        <v>0.5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29">
        <v>0</v>
      </c>
      <c r="AQ85" s="88">
        <f t="shared" si="12"/>
        <v>0.34154977675296466</v>
      </c>
      <c r="AR85" s="88">
        <f t="shared" si="7"/>
        <v>0</v>
      </c>
      <c r="AS85" s="88">
        <f t="shared" si="13"/>
        <v>16</v>
      </c>
      <c r="AT85" s="88">
        <f t="shared" si="8"/>
        <v>13.020000000000001</v>
      </c>
      <c r="AU85" s="88">
        <f t="shared" si="9"/>
        <v>0.5</v>
      </c>
      <c r="AV85" s="88">
        <f t="shared" si="10"/>
        <v>1.5</v>
      </c>
      <c r="AW85" s="88">
        <f>PRODUCT(D85:AO85)</f>
        <v>2.3767425E-3</v>
      </c>
      <c r="AX85" s="88">
        <f>COUNT(D85:AO85)</f>
        <v>17</v>
      </c>
      <c r="AY85" s="88">
        <f t="shared" si="11"/>
        <v>0.70088377710645677</v>
      </c>
    </row>
    <row r="86" spans="1:51" ht="18.75" x14ac:dyDescent="0.3">
      <c r="A86" s="15">
        <v>2</v>
      </c>
      <c r="B86" s="33" t="s">
        <v>60</v>
      </c>
      <c r="C86" s="31" t="s">
        <v>90</v>
      </c>
      <c r="D86" s="32">
        <v>0.52</v>
      </c>
      <c r="E86" s="18">
        <v>0.61</v>
      </c>
      <c r="F86" s="18">
        <v>1.02</v>
      </c>
      <c r="G86" s="18">
        <v>0.69</v>
      </c>
      <c r="H86" s="18">
        <v>0.61</v>
      </c>
      <c r="I86" s="18">
        <v>0.82</v>
      </c>
      <c r="J86" s="18">
        <v>0.84</v>
      </c>
      <c r="K86" s="18">
        <v>0.92</v>
      </c>
      <c r="L86" s="18">
        <v>0.72</v>
      </c>
      <c r="M86" s="18">
        <v>0.5</v>
      </c>
      <c r="N86" s="18">
        <v>0.5</v>
      </c>
      <c r="O86" s="18">
        <v>0.5</v>
      </c>
      <c r="P86" s="18">
        <v>0.5</v>
      </c>
      <c r="Q86" s="18">
        <v>0.5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29">
        <v>2.16</v>
      </c>
      <c r="AQ86" s="88">
        <f t="shared" si="12"/>
        <v>0.17342017245123956</v>
      </c>
      <c r="AR86" s="88">
        <f t="shared" si="7"/>
        <v>0</v>
      </c>
      <c r="AS86" s="88">
        <f t="shared" si="13"/>
        <v>14</v>
      </c>
      <c r="AT86" s="88">
        <f t="shared" si="8"/>
        <v>9.25</v>
      </c>
      <c r="AU86" s="88">
        <f t="shared" si="9"/>
        <v>0.5</v>
      </c>
      <c r="AV86" s="88">
        <f t="shared" si="10"/>
        <v>1.02</v>
      </c>
      <c r="AW86" s="88">
        <f>PRODUCT(D86:AO86)</f>
        <v>1.9416715179039355E-3</v>
      </c>
      <c r="AX86" s="88">
        <f>COUNT(D86:AO86)</f>
        <v>14</v>
      </c>
      <c r="AY86" s="88">
        <f t="shared" si="11"/>
        <v>0.64017434909639315</v>
      </c>
    </row>
    <row r="87" spans="1:51" ht="18.75" x14ac:dyDescent="0.3">
      <c r="A87" s="15">
        <v>2</v>
      </c>
      <c r="B87" s="33" t="s">
        <v>60</v>
      </c>
      <c r="C87" s="31" t="s">
        <v>93</v>
      </c>
      <c r="D87" s="32">
        <v>1.29</v>
      </c>
      <c r="E87" s="18">
        <v>2.74</v>
      </c>
      <c r="F87" s="18">
        <v>1.19</v>
      </c>
      <c r="G87" s="18">
        <v>1.02</v>
      </c>
      <c r="H87" s="18">
        <v>1.5</v>
      </c>
      <c r="I87" s="18">
        <v>1.05</v>
      </c>
      <c r="J87" s="18">
        <v>0.94</v>
      </c>
      <c r="K87" s="18">
        <v>0.89</v>
      </c>
      <c r="L87" s="18">
        <v>0.76</v>
      </c>
      <c r="M87" s="18">
        <v>0.55000000000000004</v>
      </c>
      <c r="N87" s="18">
        <v>1.1100000000000001</v>
      </c>
      <c r="O87" s="18">
        <v>1.46</v>
      </c>
      <c r="P87" s="18">
        <v>1.66</v>
      </c>
      <c r="Q87" s="18">
        <v>0.77</v>
      </c>
      <c r="R87" s="18">
        <v>0.55000000000000004</v>
      </c>
      <c r="S87" s="18">
        <v>0.5</v>
      </c>
      <c r="T87" s="18">
        <v>0.5</v>
      </c>
      <c r="U87" s="18">
        <v>0.5</v>
      </c>
      <c r="V87" s="18">
        <v>0.5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29">
        <v>0.56000000000000005</v>
      </c>
      <c r="AQ87" s="88">
        <f t="shared" si="12"/>
        <v>0.55302674460365242</v>
      </c>
      <c r="AR87" s="88">
        <f t="shared" si="7"/>
        <v>0</v>
      </c>
      <c r="AS87" s="88">
        <f t="shared" si="13"/>
        <v>19</v>
      </c>
      <c r="AT87" s="88">
        <f t="shared" si="8"/>
        <v>19.48</v>
      </c>
      <c r="AU87" s="88">
        <f t="shared" si="9"/>
        <v>0.5</v>
      </c>
      <c r="AV87" s="88">
        <f t="shared" si="10"/>
        <v>2.74</v>
      </c>
      <c r="AW87" s="88">
        <f>PRODUCT(D87:AO87)</f>
        <v>0.16825944847523944</v>
      </c>
      <c r="AX87" s="88">
        <f>COUNT(D87:AO87)</f>
        <v>19</v>
      </c>
      <c r="AY87" s="88">
        <f t="shared" si="11"/>
        <v>0.91046252946929174</v>
      </c>
    </row>
    <row r="88" spans="1:51" ht="18.75" x14ac:dyDescent="0.3">
      <c r="A88" s="15">
        <v>2</v>
      </c>
      <c r="B88" s="33" t="s">
        <v>60</v>
      </c>
      <c r="C88" s="36" t="s">
        <v>96</v>
      </c>
      <c r="D88" s="37">
        <v>2.31</v>
      </c>
      <c r="E88" s="17">
        <v>4.18</v>
      </c>
      <c r="F88" s="17">
        <v>3.6</v>
      </c>
      <c r="G88" s="17">
        <v>2.5</v>
      </c>
      <c r="H88" s="17">
        <v>2.5499999999999998</v>
      </c>
      <c r="I88" s="17">
        <v>3.17</v>
      </c>
      <c r="J88" s="17">
        <v>3.81</v>
      </c>
      <c r="K88" s="17">
        <v>4.13</v>
      </c>
      <c r="L88" s="17">
        <v>3.14</v>
      </c>
      <c r="M88" s="17">
        <v>2.91</v>
      </c>
      <c r="N88" s="17">
        <v>3.5</v>
      </c>
      <c r="O88" s="17">
        <v>7.93</v>
      </c>
      <c r="P88" s="17">
        <v>9.56</v>
      </c>
      <c r="Q88" s="17">
        <v>8.73</v>
      </c>
      <c r="R88" s="18">
        <v>4.0199999999999996</v>
      </c>
      <c r="S88" s="18">
        <v>2.68</v>
      </c>
      <c r="T88" s="18">
        <v>2.4500000000000002</v>
      </c>
      <c r="U88" s="18">
        <v>2.39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29">
        <v>0</v>
      </c>
      <c r="AQ88" s="88">
        <f t="shared" si="12"/>
        <v>2.2004274513962354</v>
      </c>
      <c r="AR88" s="88">
        <f t="shared" si="7"/>
        <v>0</v>
      </c>
      <c r="AS88" s="88">
        <f t="shared" si="13"/>
        <v>17</v>
      </c>
      <c r="AT88" s="88">
        <f t="shared" si="8"/>
        <v>73.56</v>
      </c>
      <c r="AU88" s="88">
        <f t="shared" si="9"/>
        <v>2.31</v>
      </c>
      <c r="AV88" s="88">
        <f t="shared" si="10"/>
        <v>9.56</v>
      </c>
      <c r="AW88" s="88">
        <f>PRODUCT(D88:AO88)</f>
        <v>14759310801.923254</v>
      </c>
      <c r="AX88" s="88">
        <f>COUNT(D88:AO88)</f>
        <v>18</v>
      </c>
      <c r="AY88" s="88">
        <f t="shared" si="11"/>
        <v>3.6723842442582599</v>
      </c>
    </row>
    <row r="89" spans="1:51" ht="18.75" x14ac:dyDescent="0.3">
      <c r="A89" s="15">
        <v>2</v>
      </c>
      <c r="B89" s="33" t="s">
        <v>60</v>
      </c>
      <c r="C89" s="31" t="s">
        <v>99</v>
      </c>
      <c r="D89" s="32">
        <v>1.88</v>
      </c>
      <c r="E89" s="18">
        <v>9.44</v>
      </c>
      <c r="F89" s="18">
        <v>7.58</v>
      </c>
      <c r="G89" s="18">
        <v>2.42</v>
      </c>
      <c r="H89" s="18">
        <v>2.41</v>
      </c>
      <c r="I89" s="18">
        <v>2.2400000000000002</v>
      </c>
      <c r="J89" s="18">
        <v>1.95</v>
      </c>
      <c r="K89" s="18">
        <v>2.2999999999999998</v>
      </c>
      <c r="L89" s="18">
        <v>1.58</v>
      </c>
      <c r="M89" s="18">
        <v>1.28</v>
      </c>
      <c r="N89" s="18">
        <v>1.05</v>
      </c>
      <c r="O89" s="18">
        <v>0.91</v>
      </c>
      <c r="P89" s="18">
        <v>1.1000000000000001</v>
      </c>
      <c r="Q89" s="18">
        <v>0.81</v>
      </c>
      <c r="R89" s="18">
        <v>0.77</v>
      </c>
      <c r="S89" s="18">
        <v>0.77</v>
      </c>
      <c r="T89" s="18">
        <v>60.4</v>
      </c>
      <c r="U89" s="18">
        <v>21.4</v>
      </c>
      <c r="V89" s="18">
        <v>52.5</v>
      </c>
      <c r="W89" s="18">
        <v>76.7</v>
      </c>
      <c r="X89" s="18">
        <v>28.3</v>
      </c>
      <c r="Y89" s="18">
        <v>16.8</v>
      </c>
      <c r="Z89" s="18">
        <v>14.3</v>
      </c>
      <c r="AA89" s="18">
        <v>20.9</v>
      </c>
      <c r="AB89" s="18">
        <v>12.8</v>
      </c>
      <c r="AC89" s="18">
        <v>10.3</v>
      </c>
      <c r="AD89" s="18">
        <v>11.7</v>
      </c>
      <c r="AE89" s="18"/>
      <c r="AF89" s="18"/>
      <c r="AG89" s="17"/>
      <c r="AH89" s="17"/>
      <c r="AI89" s="17"/>
      <c r="AJ89" s="17"/>
      <c r="AK89" s="17"/>
      <c r="AL89" s="17"/>
      <c r="AM89" s="17"/>
      <c r="AN89" s="17"/>
      <c r="AO89" s="17"/>
      <c r="AP89" s="29">
        <v>0</v>
      </c>
      <c r="AQ89" s="88">
        <f t="shared" si="12"/>
        <v>19.609679611545303</v>
      </c>
      <c r="AR89" s="88">
        <f t="shared" si="7"/>
        <v>6</v>
      </c>
      <c r="AS89" s="88">
        <f t="shared" si="13"/>
        <v>26</v>
      </c>
      <c r="AT89" s="88">
        <f t="shared" si="8"/>
        <v>364.59000000000003</v>
      </c>
      <c r="AU89" s="88">
        <f t="shared" si="9"/>
        <v>0.77</v>
      </c>
      <c r="AV89" s="88">
        <f t="shared" si="10"/>
        <v>76.7</v>
      </c>
      <c r="AW89" s="88">
        <f>PRODUCT(D89:AO89)</f>
        <v>9.1794212859339244E+18</v>
      </c>
      <c r="AX89" s="88">
        <f>COUNT(D89:AO89)</f>
        <v>27</v>
      </c>
      <c r="AY89" s="88">
        <f t="shared" si="11"/>
        <v>5.0387927136014685</v>
      </c>
    </row>
    <row r="90" spans="1:51" ht="19.5" thickBot="1" x14ac:dyDescent="0.35">
      <c r="A90" s="15">
        <v>2</v>
      </c>
      <c r="B90" s="33" t="s">
        <v>60</v>
      </c>
      <c r="C90" s="31" t="s">
        <v>103</v>
      </c>
      <c r="D90" s="32">
        <v>1.1100000000000001</v>
      </c>
      <c r="E90" s="18">
        <v>3.27</v>
      </c>
      <c r="F90" s="18">
        <v>3.27</v>
      </c>
      <c r="G90" s="18">
        <v>3.04</v>
      </c>
      <c r="H90" s="18">
        <v>1.54</v>
      </c>
      <c r="I90" s="18">
        <v>2.96</v>
      </c>
      <c r="J90" s="18">
        <v>5.21</v>
      </c>
      <c r="K90" s="18">
        <v>6.58</v>
      </c>
      <c r="L90" s="18">
        <v>5.01</v>
      </c>
      <c r="M90" s="18">
        <v>2.97</v>
      </c>
      <c r="N90" s="18">
        <v>2.3199999999999998</v>
      </c>
      <c r="O90" s="18">
        <v>2.38</v>
      </c>
      <c r="P90" s="18">
        <v>3.39</v>
      </c>
      <c r="Q90" s="18">
        <v>4.68</v>
      </c>
      <c r="R90" s="18">
        <v>5.46</v>
      </c>
      <c r="S90" s="18">
        <v>3.5</v>
      </c>
      <c r="T90" s="18">
        <v>1.77</v>
      </c>
      <c r="U90" s="18">
        <v>1.47</v>
      </c>
      <c r="V90" s="18">
        <v>1.52</v>
      </c>
      <c r="W90" s="18">
        <v>1.58</v>
      </c>
      <c r="X90" s="18">
        <v>1.52</v>
      </c>
      <c r="Y90" s="18">
        <v>1.65</v>
      </c>
      <c r="Z90" s="18">
        <v>1.36</v>
      </c>
      <c r="AA90" s="18"/>
      <c r="AB90" s="18"/>
      <c r="AC90" s="18"/>
      <c r="AD90" s="18"/>
      <c r="AE90" s="18"/>
      <c r="AF90" s="18"/>
      <c r="AG90" s="17"/>
      <c r="AH90" s="17"/>
      <c r="AI90" s="17"/>
      <c r="AJ90" s="17"/>
      <c r="AK90" s="17"/>
      <c r="AL90" s="17"/>
      <c r="AM90" s="17"/>
      <c r="AN90" s="17"/>
      <c r="AO90" s="17"/>
      <c r="AP90" s="29">
        <v>0</v>
      </c>
      <c r="AQ90" s="89">
        <f t="shared" si="12"/>
        <v>1.4908645364739532</v>
      </c>
      <c r="AR90" s="88">
        <f t="shared" si="7"/>
        <v>0</v>
      </c>
      <c r="AS90" s="88">
        <f t="shared" si="13"/>
        <v>22</v>
      </c>
      <c r="AT90" s="88">
        <f t="shared" si="8"/>
        <v>67.560000000000016</v>
      </c>
      <c r="AU90" s="88">
        <f t="shared" si="9"/>
        <v>1.1100000000000001</v>
      </c>
      <c r="AV90" s="88">
        <f t="shared" si="10"/>
        <v>6.58</v>
      </c>
      <c r="AW90" s="88">
        <f>PRODUCT(D90:AO90)</f>
        <v>2993582204.836473</v>
      </c>
      <c r="AX90" s="88">
        <f>COUNT(D90:AO90)</f>
        <v>23</v>
      </c>
      <c r="AY90" s="88">
        <f t="shared" si="11"/>
        <v>2.5823096164492503</v>
      </c>
    </row>
    <row r="91" spans="1:51" ht="18.75" x14ac:dyDescent="0.3">
      <c r="A91" s="15">
        <v>2</v>
      </c>
      <c r="B91" s="33" t="s">
        <v>60</v>
      </c>
      <c r="C91" s="31" t="s">
        <v>187</v>
      </c>
      <c r="D91" s="32">
        <v>2.5</v>
      </c>
      <c r="E91" s="18">
        <v>4.16</v>
      </c>
      <c r="F91" s="18">
        <v>11.2</v>
      </c>
      <c r="G91" s="18">
        <v>2.81</v>
      </c>
      <c r="H91" s="18">
        <v>0.97</v>
      </c>
      <c r="I91" s="18">
        <v>0.77</v>
      </c>
      <c r="J91" s="18">
        <v>0.88</v>
      </c>
      <c r="K91" s="18">
        <v>0.74</v>
      </c>
      <c r="L91" s="18">
        <v>0.74</v>
      </c>
      <c r="M91" s="18">
        <v>0.67</v>
      </c>
      <c r="N91" s="18">
        <v>0.64</v>
      </c>
      <c r="O91" s="18">
        <v>0.6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29">
        <v>2.19</v>
      </c>
      <c r="AQ91" s="88">
        <f t="shared" si="12"/>
        <v>3.0467801728197594</v>
      </c>
      <c r="AR91" s="88">
        <f t="shared" si="7"/>
        <v>0</v>
      </c>
      <c r="AS91" s="88">
        <f t="shared" si="13"/>
        <v>12</v>
      </c>
      <c r="AT91" s="88">
        <f t="shared" si="8"/>
        <v>26.679999999999996</v>
      </c>
      <c r="AU91" s="88">
        <f t="shared" si="9"/>
        <v>0.6</v>
      </c>
      <c r="AV91" s="88">
        <f t="shared" si="10"/>
        <v>11.2</v>
      </c>
      <c r="AW91" s="88">
        <f>PRODUCT(D91:AO91)</f>
        <v>30.309046918124185</v>
      </c>
      <c r="AX91" s="88">
        <f>COUNT(D91:AO91)</f>
        <v>12</v>
      </c>
      <c r="AY91" s="88">
        <f t="shared" si="11"/>
        <v>1.3288144944414566</v>
      </c>
    </row>
    <row r="92" spans="1:51" ht="18.75" x14ac:dyDescent="0.3">
      <c r="A92" s="15">
        <v>2</v>
      </c>
      <c r="B92" s="33" t="s">
        <v>60</v>
      </c>
      <c r="C92" s="31" t="s">
        <v>112</v>
      </c>
      <c r="D92" s="32">
        <v>2</v>
      </c>
      <c r="E92" s="18">
        <v>3.48</v>
      </c>
      <c r="F92" s="18">
        <v>6</v>
      </c>
      <c r="G92" s="18">
        <v>6.02</v>
      </c>
      <c r="H92" s="18">
        <v>6.04</v>
      </c>
      <c r="I92" s="18">
        <v>9.51</v>
      </c>
      <c r="J92" s="18">
        <v>7.66</v>
      </c>
      <c r="K92" s="18">
        <v>8.81</v>
      </c>
      <c r="L92" s="18">
        <v>5.16</v>
      </c>
      <c r="M92" s="18">
        <v>3.31</v>
      </c>
      <c r="N92" s="18">
        <v>3.8</v>
      </c>
      <c r="O92" s="18">
        <v>7.24</v>
      </c>
      <c r="P92" s="18">
        <v>9.66</v>
      </c>
      <c r="Q92" s="18">
        <v>10.3</v>
      </c>
      <c r="R92" s="18">
        <v>4.68</v>
      </c>
      <c r="S92" s="18">
        <v>1.89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29">
        <v>0.5</v>
      </c>
      <c r="AQ92" s="88">
        <f t="shared" si="12"/>
        <v>2.4942426149479182</v>
      </c>
      <c r="AR92" s="88">
        <f t="shared" si="7"/>
        <v>0</v>
      </c>
      <c r="AS92" s="88">
        <f t="shared" si="13"/>
        <v>16</v>
      </c>
      <c r="AT92" s="88">
        <f t="shared" si="8"/>
        <v>95.559999999999988</v>
      </c>
      <c r="AU92" s="88">
        <f t="shared" si="9"/>
        <v>1.89</v>
      </c>
      <c r="AV92" s="88">
        <f t="shared" si="10"/>
        <v>10.3</v>
      </c>
      <c r="AW92" s="88">
        <f>PRODUCT(D92:AO92)</f>
        <v>402996228211.75531</v>
      </c>
      <c r="AX92" s="88">
        <f>COUNT(D92:AO92)</f>
        <v>16</v>
      </c>
      <c r="AY92" s="88">
        <f t="shared" si="11"/>
        <v>5.312895959220219</v>
      </c>
    </row>
    <row r="93" spans="1:51" ht="18.75" x14ac:dyDescent="0.3">
      <c r="A93" s="15">
        <v>2</v>
      </c>
      <c r="B93" s="33" t="s">
        <v>60</v>
      </c>
      <c r="C93" s="31" t="s">
        <v>115</v>
      </c>
      <c r="D93" s="32">
        <v>0.74</v>
      </c>
      <c r="E93" s="18">
        <v>0.79</v>
      </c>
      <c r="F93" s="18">
        <v>1.1000000000000001</v>
      </c>
      <c r="G93" s="18">
        <v>1.2</v>
      </c>
      <c r="H93" s="18">
        <v>1.2</v>
      </c>
      <c r="I93" s="18">
        <v>1.4</v>
      </c>
      <c r="J93" s="18">
        <v>1.7</v>
      </c>
      <c r="K93" s="18">
        <v>2.2000000000000002</v>
      </c>
      <c r="L93" s="18">
        <v>1.7</v>
      </c>
      <c r="M93" s="18">
        <v>1.2</v>
      </c>
      <c r="N93" s="18">
        <v>1.1000000000000001</v>
      </c>
      <c r="O93" s="18">
        <v>1.9</v>
      </c>
      <c r="P93" s="18">
        <v>4.3</v>
      </c>
      <c r="Q93" s="18">
        <v>4.8</v>
      </c>
      <c r="R93" s="18">
        <v>4.0999999999999996</v>
      </c>
      <c r="S93" s="18">
        <v>1.7</v>
      </c>
      <c r="T93" s="18">
        <v>0.9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29">
        <v>1.58</v>
      </c>
      <c r="AQ93" s="88">
        <f t="shared" si="12"/>
        <v>1.2349745379460266</v>
      </c>
      <c r="AR93" s="88">
        <f t="shared" si="7"/>
        <v>0</v>
      </c>
      <c r="AS93" s="88">
        <f t="shared" si="13"/>
        <v>17</v>
      </c>
      <c r="AT93" s="88">
        <f t="shared" si="8"/>
        <v>32.03</v>
      </c>
      <c r="AU93" s="88">
        <f t="shared" si="9"/>
        <v>0.74</v>
      </c>
      <c r="AV93" s="88">
        <f t="shared" si="10"/>
        <v>4.8</v>
      </c>
      <c r="AW93" s="88">
        <f>PRODUCT(D93:AO93)</f>
        <v>2676.5481476229324</v>
      </c>
      <c r="AX93" s="88">
        <f>COUNT(D93:AO93)</f>
        <v>17</v>
      </c>
      <c r="AY93" s="88">
        <f t="shared" si="11"/>
        <v>1.5908237362907092</v>
      </c>
    </row>
    <row r="94" spans="1:51" ht="18.75" x14ac:dyDescent="0.3">
      <c r="A94" s="15">
        <v>2</v>
      </c>
      <c r="B94" s="33" t="s">
        <v>60</v>
      </c>
      <c r="C94" s="31" t="s">
        <v>188</v>
      </c>
      <c r="D94" s="32">
        <v>2.57</v>
      </c>
      <c r="E94" s="18">
        <v>8.75</v>
      </c>
      <c r="F94" s="18">
        <v>5.0599999999999996</v>
      </c>
      <c r="G94" s="18">
        <v>3.53</v>
      </c>
      <c r="H94" s="18">
        <v>3.35</v>
      </c>
      <c r="I94" s="18">
        <v>4.37</v>
      </c>
      <c r="J94" s="18">
        <v>7.11</v>
      </c>
      <c r="K94" s="18">
        <v>6.72</v>
      </c>
      <c r="L94" s="18">
        <v>2.85</v>
      </c>
      <c r="M94" s="18">
        <v>2.89</v>
      </c>
      <c r="N94" s="18">
        <v>5.83</v>
      </c>
      <c r="O94" s="18">
        <v>5.28</v>
      </c>
      <c r="P94" s="18">
        <v>1.95</v>
      </c>
      <c r="Q94" s="18">
        <v>1.02</v>
      </c>
      <c r="R94" s="18">
        <v>0.84</v>
      </c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29">
        <v>4.9000000000000004</v>
      </c>
      <c r="AQ94" s="88">
        <f t="shared" si="12"/>
        <v>2.2558989565228322</v>
      </c>
      <c r="AR94" s="88">
        <f t="shared" si="7"/>
        <v>0</v>
      </c>
      <c r="AS94" s="88">
        <f t="shared" si="13"/>
        <v>15</v>
      </c>
      <c r="AT94" s="88">
        <f t="shared" si="8"/>
        <v>62.120000000000012</v>
      </c>
      <c r="AU94" s="88">
        <f t="shared" si="9"/>
        <v>0.84</v>
      </c>
      <c r="AV94" s="88">
        <f t="shared" si="10"/>
        <v>8.75</v>
      </c>
      <c r="AW94" s="88">
        <f>PRODUCT(D94:AO94)</f>
        <v>119012003.29669765</v>
      </c>
      <c r="AX94" s="88">
        <f>COUNT(D94:AO94)</f>
        <v>15</v>
      </c>
      <c r="AY94" s="88">
        <f t="shared" si="11"/>
        <v>3.4544007374804764</v>
      </c>
    </row>
    <row r="95" spans="1:51" ht="18.75" x14ac:dyDescent="0.3">
      <c r="A95" s="15">
        <v>2</v>
      </c>
      <c r="B95" s="33" t="s">
        <v>60</v>
      </c>
      <c r="C95" s="31" t="s">
        <v>119</v>
      </c>
      <c r="D95" s="32">
        <v>1.1599999999999999</v>
      </c>
      <c r="E95" s="18">
        <v>1.29</v>
      </c>
      <c r="F95" s="18">
        <v>1.28</v>
      </c>
      <c r="G95" s="18">
        <v>1.1499999999999999</v>
      </c>
      <c r="H95" s="18">
        <v>1.39</v>
      </c>
      <c r="I95" s="18">
        <v>1.69</v>
      </c>
      <c r="J95" s="18">
        <v>1.19</v>
      </c>
      <c r="K95" s="18">
        <v>0.78</v>
      </c>
      <c r="L95" s="18">
        <v>0.66</v>
      </c>
      <c r="M95" s="18">
        <v>0.75</v>
      </c>
      <c r="N95" s="18">
        <v>1.27</v>
      </c>
      <c r="O95" s="18">
        <v>1.59</v>
      </c>
      <c r="P95" s="18">
        <v>0.64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29">
        <v>0</v>
      </c>
      <c r="AQ95" s="88">
        <f t="shared" si="12"/>
        <v>0.3404898432161132</v>
      </c>
      <c r="AR95" s="88">
        <f t="shared" si="7"/>
        <v>0</v>
      </c>
      <c r="AS95" s="88">
        <f t="shared" si="13"/>
        <v>12</v>
      </c>
      <c r="AT95" s="88">
        <f t="shared" si="8"/>
        <v>14.84</v>
      </c>
      <c r="AU95" s="88">
        <f t="shared" si="9"/>
        <v>0.64</v>
      </c>
      <c r="AV95" s="88">
        <f t="shared" si="10"/>
        <v>1.69</v>
      </c>
      <c r="AW95" s="88">
        <f>PRODUCT(D95:AO95)</f>
        <v>3.0724483913553042</v>
      </c>
      <c r="AX95" s="88">
        <f>COUNT(D95:AO95)</f>
        <v>13</v>
      </c>
      <c r="AY95" s="88">
        <f t="shared" si="11"/>
        <v>1.0901815180746626</v>
      </c>
    </row>
    <row r="96" spans="1:51" ht="18.75" x14ac:dyDescent="0.3">
      <c r="A96" s="15">
        <v>2</v>
      </c>
      <c r="B96" s="33" t="s">
        <v>60</v>
      </c>
      <c r="C96" s="31" t="s">
        <v>123</v>
      </c>
      <c r="D96" s="32">
        <v>4.51</v>
      </c>
      <c r="E96" s="18">
        <v>10.3</v>
      </c>
      <c r="F96" s="18">
        <v>10</v>
      </c>
      <c r="G96" s="18">
        <v>39.4</v>
      </c>
      <c r="H96" s="18">
        <v>91.8</v>
      </c>
      <c r="I96" s="18">
        <v>21.3</v>
      </c>
      <c r="J96" s="18">
        <v>27</v>
      </c>
      <c r="K96" s="18">
        <v>19.399999999999999</v>
      </c>
      <c r="L96" s="18">
        <v>15.5</v>
      </c>
      <c r="M96" s="18">
        <v>34.799999999999997</v>
      </c>
      <c r="N96" s="18">
        <v>51.1</v>
      </c>
      <c r="O96" s="18">
        <v>35.299999999999997</v>
      </c>
      <c r="P96" s="18">
        <v>26.3</v>
      </c>
      <c r="Q96" s="18">
        <v>28.1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29">
        <v>0</v>
      </c>
      <c r="AQ96" s="88">
        <f t="shared" si="12"/>
        <v>20.727036912486962</v>
      </c>
      <c r="AR96" s="88">
        <f t="shared" si="7"/>
        <v>9</v>
      </c>
      <c r="AS96" s="88">
        <f t="shared" si="13"/>
        <v>13</v>
      </c>
      <c r="AT96" s="88">
        <f t="shared" si="8"/>
        <v>414.81000000000006</v>
      </c>
      <c r="AU96" s="88">
        <f t="shared" si="9"/>
        <v>4.51</v>
      </c>
      <c r="AV96" s="88">
        <f t="shared" si="10"/>
        <v>91.8</v>
      </c>
      <c r="AW96" s="88">
        <f>PRODUCT(D96:AO96)</f>
        <v>1.3479270326651101E+19</v>
      </c>
      <c r="AX96" s="88">
        <f>COUNT(D96:AO96)</f>
        <v>14</v>
      </c>
      <c r="AY96" s="88">
        <f t="shared" si="11"/>
        <v>23.249024847982966</v>
      </c>
    </row>
    <row r="97" spans="1:51" ht="30.75" x14ac:dyDescent="0.3">
      <c r="A97" s="15">
        <v>2</v>
      </c>
      <c r="B97" s="33" t="s">
        <v>129</v>
      </c>
      <c r="C97" s="31" t="s">
        <v>130</v>
      </c>
      <c r="D97" s="32">
        <v>0.55000000000000004</v>
      </c>
      <c r="E97" s="18">
        <v>4.0999999999999996</v>
      </c>
      <c r="F97" s="18">
        <v>0.7</v>
      </c>
      <c r="G97" s="18">
        <v>0.62</v>
      </c>
      <c r="H97" s="18">
        <v>1.3</v>
      </c>
      <c r="I97" s="18">
        <v>2</v>
      </c>
      <c r="J97" s="18">
        <v>0.87</v>
      </c>
      <c r="K97" s="18">
        <v>0.5</v>
      </c>
      <c r="L97" s="18">
        <v>0.5</v>
      </c>
      <c r="M97" s="18">
        <v>0.5</v>
      </c>
      <c r="N97" s="18">
        <v>0.5</v>
      </c>
      <c r="O97" s="18">
        <v>0.5</v>
      </c>
      <c r="P97" s="18">
        <v>0.5</v>
      </c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29">
        <v>1.23</v>
      </c>
      <c r="AQ97" s="88">
        <f t="shared" si="12"/>
        <v>1.0174433508663874</v>
      </c>
      <c r="AR97" s="88">
        <f t="shared" si="7"/>
        <v>0</v>
      </c>
      <c r="AS97" s="88">
        <f t="shared" si="13"/>
        <v>13</v>
      </c>
      <c r="AT97" s="88">
        <f t="shared" si="8"/>
        <v>13.139999999999999</v>
      </c>
      <c r="AU97" s="88">
        <f t="shared" si="9"/>
        <v>0.5</v>
      </c>
      <c r="AV97" s="88">
        <f t="shared" si="10"/>
        <v>4.0999999999999996</v>
      </c>
      <c r="AW97" s="88">
        <f>PRODUCT(D97:AO97)</f>
        <v>3.4589867812499994E-2</v>
      </c>
      <c r="AX97" s="88">
        <f>COUNT(D97:AO97)</f>
        <v>13</v>
      </c>
      <c r="AY97" s="88">
        <f t="shared" si="11"/>
        <v>0.77198960769413394</v>
      </c>
    </row>
    <row r="98" spans="1:51" ht="30.75" x14ac:dyDescent="0.3">
      <c r="A98" s="15">
        <v>2</v>
      </c>
      <c r="B98" s="33" t="s">
        <v>129</v>
      </c>
      <c r="C98" s="38" t="s">
        <v>134</v>
      </c>
      <c r="D98" s="32">
        <v>1.07</v>
      </c>
      <c r="E98" s="18">
        <v>3.52</v>
      </c>
      <c r="F98" s="18">
        <v>6.06</v>
      </c>
      <c r="G98" s="18">
        <v>2.86</v>
      </c>
      <c r="H98" s="18">
        <v>2.91</v>
      </c>
      <c r="I98" s="18">
        <v>3.12</v>
      </c>
      <c r="J98" s="18">
        <v>3.38</v>
      </c>
      <c r="K98" s="18">
        <v>3.39</v>
      </c>
      <c r="L98" s="18">
        <v>3.56</v>
      </c>
      <c r="M98" s="18">
        <v>1.96</v>
      </c>
      <c r="N98" s="18">
        <v>1.96</v>
      </c>
      <c r="O98" s="18">
        <v>1.63</v>
      </c>
      <c r="P98" s="18">
        <v>1.55</v>
      </c>
      <c r="Q98" s="18">
        <v>1.45</v>
      </c>
      <c r="R98" s="18">
        <v>1.44</v>
      </c>
      <c r="S98" s="18">
        <v>1.39</v>
      </c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29">
        <v>1.28</v>
      </c>
      <c r="AQ98" s="88">
        <f t="shared" si="12"/>
        <v>1.2195128353385851</v>
      </c>
      <c r="AR98" s="88">
        <f t="shared" si="7"/>
        <v>0</v>
      </c>
      <c r="AS98" s="88">
        <f t="shared" si="13"/>
        <v>16</v>
      </c>
      <c r="AT98" s="88">
        <f t="shared" si="8"/>
        <v>41.25</v>
      </c>
      <c r="AU98" s="88">
        <f t="shared" si="9"/>
        <v>1.07</v>
      </c>
      <c r="AV98" s="88">
        <f t="shared" si="10"/>
        <v>6.06</v>
      </c>
      <c r="AW98" s="88">
        <f>PRODUCT(D98:AO98)</f>
        <v>681013.65147566074</v>
      </c>
      <c r="AX98" s="88">
        <f>COUNT(D98:AO98)</f>
        <v>16</v>
      </c>
      <c r="AY98" s="88">
        <f t="shared" si="11"/>
        <v>2.3151132396256622</v>
      </c>
    </row>
    <row r="99" spans="1:51" ht="30.75" x14ac:dyDescent="0.3">
      <c r="A99" s="15">
        <v>2</v>
      </c>
      <c r="B99" s="33" t="s">
        <v>129</v>
      </c>
      <c r="C99" s="31" t="s">
        <v>135</v>
      </c>
      <c r="D99" s="32">
        <v>0.76</v>
      </c>
      <c r="E99" s="18">
        <v>1.0900000000000001</v>
      </c>
      <c r="F99" s="18">
        <v>0.5</v>
      </c>
      <c r="G99" s="18">
        <v>0.5</v>
      </c>
      <c r="H99" s="18">
        <v>0.5</v>
      </c>
      <c r="I99" s="18">
        <v>0.5</v>
      </c>
      <c r="J99" s="18">
        <v>0.5</v>
      </c>
      <c r="K99" s="18">
        <v>0.5</v>
      </c>
      <c r="L99" s="18">
        <v>0.5</v>
      </c>
      <c r="M99" s="18">
        <v>0.5</v>
      </c>
      <c r="N99" s="18">
        <v>0.5</v>
      </c>
      <c r="O99" s="18">
        <v>0.5</v>
      </c>
      <c r="P99" s="18">
        <v>0.5</v>
      </c>
      <c r="Q99" s="18">
        <v>0.5</v>
      </c>
      <c r="R99" s="18">
        <v>0.5</v>
      </c>
      <c r="S99" s="18">
        <v>0.5</v>
      </c>
      <c r="T99" s="18">
        <v>0.5</v>
      </c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29">
        <v>1.24</v>
      </c>
      <c r="AQ99" s="88">
        <f t="shared" si="12"/>
        <v>0.14281626089139857</v>
      </c>
      <c r="AR99" s="88">
        <f t="shared" si="7"/>
        <v>0</v>
      </c>
      <c r="AS99" s="88">
        <f t="shared" si="13"/>
        <v>17</v>
      </c>
      <c r="AT99" s="88">
        <f t="shared" si="8"/>
        <v>9.35</v>
      </c>
      <c r="AU99" s="88">
        <f t="shared" si="9"/>
        <v>0.5</v>
      </c>
      <c r="AV99" s="88">
        <f t="shared" si="10"/>
        <v>1.0900000000000001</v>
      </c>
      <c r="AW99" s="88">
        <f>PRODUCT(D99:AO99)</f>
        <v>2.5280761718750001E-5</v>
      </c>
      <c r="AX99" s="88">
        <f>COUNT(D99:AO99)</f>
        <v>17</v>
      </c>
      <c r="AY99" s="88">
        <f t="shared" si="11"/>
        <v>0.53650761613337905</v>
      </c>
    </row>
    <row r="100" spans="1:51" ht="30.75" x14ac:dyDescent="0.3">
      <c r="A100" s="15">
        <v>2</v>
      </c>
      <c r="B100" s="33" t="s">
        <v>129</v>
      </c>
      <c r="C100" s="31" t="s">
        <v>69</v>
      </c>
      <c r="D100" s="32">
        <v>0.5</v>
      </c>
      <c r="E100" s="18">
        <v>1.7</v>
      </c>
      <c r="F100" s="18">
        <v>0.78</v>
      </c>
      <c r="G100" s="18">
        <v>0.5</v>
      </c>
      <c r="H100" s="18">
        <v>0.5</v>
      </c>
      <c r="I100" s="18">
        <v>0.5</v>
      </c>
      <c r="J100" s="18">
        <v>0.5</v>
      </c>
      <c r="K100" s="18">
        <v>0.5</v>
      </c>
      <c r="L100" s="18">
        <v>0.5</v>
      </c>
      <c r="M100" s="18">
        <v>0.5</v>
      </c>
      <c r="N100" s="18">
        <v>0.5</v>
      </c>
      <c r="O100" s="18">
        <v>0.5</v>
      </c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29">
        <v>0</v>
      </c>
      <c r="AQ100" s="88">
        <f t="shared" si="12"/>
        <v>0.34631471856899271</v>
      </c>
      <c r="AR100" s="88">
        <f t="shared" si="7"/>
        <v>0</v>
      </c>
      <c r="AS100" s="88">
        <f t="shared" si="13"/>
        <v>11</v>
      </c>
      <c r="AT100" s="88">
        <f t="shared" si="8"/>
        <v>7.48</v>
      </c>
      <c r="AU100" s="88">
        <f t="shared" si="9"/>
        <v>0.5</v>
      </c>
      <c r="AV100" s="88">
        <f t="shared" si="10"/>
        <v>1.7</v>
      </c>
      <c r="AW100" s="88">
        <f>PRODUCT(D100:AO100)</f>
        <v>1.2949218750000001E-3</v>
      </c>
      <c r="AX100" s="88">
        <f>COUNT(D100:AO100)</f>
        <v>12</v>
      </c>
      <c r="AY100" s="88">
        <f t="shared" si="11"/>
        <v>0.57458413529311658</v>
      </c>
    </row>
    <row r="101" spans="1:51" ht="30.75" x14ac:dyDescent="0.3">
      <c r="A101" s="15">
        <v>2</v>
      </c>
      <c r="B101" s="33" t="s">
        <v>129</v>
      </c>
      <c r="C101" s="31" t="s">
        <v>142</v>
      </c>
      <c r="D101" s="37">
        <v>12.3</v>
      </c>
      <c r="E101" s="17">
        <v>12.2</v>
      </c>
      <c r="F101" s="17">
        <v>9.3000000000000007</v>
      </c>
      <c r="G101" s="17">
        <v>7.55</v>
      </c>
      <c r="H101" s="17">
        <v>7.57</v>
      </c>
      <c r="I101" s="17">
        <v>7.74</v>
      </c>
      <c r="J101" s="17">
        <v>7.2</v>
      </c>
      <c r="K101" s="17">
        <v>7.43</v>
      </c>
      <c r="L101" s="17">
        <v>7.72</v>
      </c>
      <c r="M101" s="17">
        <v>8.4499999999999993</v>
      </c>
      <c r="N101" s="17">
        <v>8.39</v>
      </c>
      <c r="O101" s="17">
        <v>9.1</v>
      </c>
      <c r="P101" s="17">
        <v>9.0500000000000007</v>
      </c>
      <c r="Q101" s="17">
        <v>9.36</v>
      </c>
      <c r="R101" s="17">
        <v>9.8699999999999992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8"/>
      <c r="AH101" s="18"/>
      <c r="AI101" s="18"/>
      <c r="AJ101" s="18"/>
      <c r="AK101" s="18"/>
      <c r="AL101" s="18"/>
      <c r="AM101" s="18"/>
      <c r="AN101" s="18"/>
      <c r="AO101" s="18"/>
      <c r="AP101" s="29">
        <v>0</v>
      </c>
      <c r="AQ101" s="88">
        <f t="shared" si="12"/>
        <v>1.2857970211475163</v>
      </c>
      <c r="AR101" s="88">
        <f t="shared" si="7"/>
        <v>0</v>
      </c>
      <c r="AS101" s="88">
        <f t="shared" si="13"/>
        <v>14</v>
      </c>
      <c r="AT101" s="88">
        <f t="shared" si="8"/>
        <v>133.22999999999999</v>
      </c>
      <c r="AU101" s="88">
        <f t="shared" si="9"/>
        <v>7.2</v>
      </c>
      <c r="AV101" s="88">
        <f t="shared" si="10"/>
        <v>12.3</v>
      </c>
      <c r="AW101" s="88">
        <f>PRODUCT(D101:AO101)</f>
        <v>137521922734423.3</v>
      </c>
      <c r="AX101" s="88">
        <f>COUNT(D101:AO101)</f>
        <v>15</v>
      </c>
      <c r="AY101" s="88">
        <f t="shared" si="11"/>
        <v>8.7610897441319331</v>
      </c>
    </row>
    <row r="102" spans="1:51" ht="31.5" thickBot="1" x14ac:dyDescent="0.35">
      <c r="A102" s="15">
        <v>2</v>
      </c>
      <c r="B102" s="33" t="s">
        <v>129</v>
      </c>
      <c r="C102" s="31" t="s">
        <v>192</v>
      </c>
      <c r="D102" s="37">
        <v>4</v>
      </c>
      <c r="E102" s="17">
        <v>19</v>
      </c>
      <c r="F102" s="17">
        <v>5.6</v>
      </c>
      <c r="G102" s="17">
        <v>4.7</v>
      </c>
      <c r="H102" s="17">
        <v>5.7</v>
      </c>
      <c r="I102" s="17">
        <v>6.6</v>
      </c>
      <c r="J102" s="17">
        <v>5.7</v>
      </c>
      <c r="K102" s="17">
        <v>4.8</v>
      </c>
      <c r="L102" s="17">
        <v>4.0999999999999996</v>
      </c>
      <c r="M102" s="17">
        <v>4.2</v>
      </c>
      <c r="N102" s="17">
        <v>5.3</v>
      </c>
      <c r="O102" s="17">
        <v>9.6999999999999993</v>
      </c>
      <c r="P102" s="17">
        <v>13</v>
      </c>
      <c r="Q102" s="17">
        <v>15</v>
      </c>
      <c r="R102" s="17">
        <v>15</v>
      </c>
      <c r="S102" s="17">
        <v>16</v>
      </c>
      <c r="T102" s="17">
        <v>18</v>
      </c>
      <c r="U102" s="17">
        <v>19</v>
      </c>
      <c r="V102" s="17">
        <v>18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8"/>
      <c r="AH102" s="18"/>
      <c r="AI102" s="18"/>
      <c r="AJ102" s="18"/>
      <c r="AK102" s="18"/>
      <c r="AL102" s="18"/>
      <c r="AM102" s="18"/>
      <c r="AN102" s="18"/>
      <c r="AO102" s="18"/>
      <c r="AP102" s="39">
        <v>3.7</v>
      </c>
      <c r="AQ102" s="89">
        <f t="shared" si="12"/>
        <v>5.7433590205998932</v>
      </c>
      <c r="AR102" s="88">
        <f t="shared" si="7"/>
        <v>0</v>
      </c>
      <c r="AS102" s="88">
        <f t="shared" si="13"/>
        <v>19</v>
      </c>
      <c r="AT102" s="88">
        <f t="shared" si="8"/>
        <v>193.4</v>
      </c>
      <c r="AU102" s="88">
        <f t="shared" si="9"/>
        <v>4</v>
      </c>
      <c r="AV102" s="88">
        <f t="shared" si="10"/>
        <v>19</v>
      </c>
      <c r="AW102" s="88">
        <f>PRODUCT(D102:AO102)</f>
        <v>5.25121230089672E+17</v>
      </c>
      <c r="AX102" s="88">
        <f>COUNT(D102:AO102)</f>
        <v>19</v>
      </c>
      <c r="AY102" s="88">
        <f t="shared" si="11"/>
        <v>8.5633804852867641</v>
      </c>
    </row>
    <row r="103" spans="1:51" ht="30.75" x14ac:dyDescent="0.3">
      <c r="A103" s="15">
        <v>2</v>
      </c>
      <c r="B103" s="33" t="s">
        <v>129</v>
      </c>
      <c r="C103" s="31" t="s">
        <v>148</v>
      </c>
      <c r="D103" s="37">
        <v>2.79</v>
      </c>
      <c r="E103" s="17">
        <v>6.05</v>
      </c>
      <c r="F103" s="17">
        <v>8.8800000000000008</v>
      </c>
      <c r="G103" s="17">
        <v>8.6999999999999993</v>
      </c>
      <c r="H103" s="17">
        <v>11</v>
      </c>
      <c r="I103" s="17">
        <v>11.8</v>
      </c>
      <c r="J103" s="17">
        <v>10.7</v>
      </c>
      <c r="K103" s="17">
        <v>11.8</v>
      </c>
      <c r="L103" s="17">
        <v>13.1</v>
      </c>
      <c r="M103" s="17">
        <v>11.1</v>
      </c>
      <c r="N103" s="17">
        <v>9.2899999999999991</v>
      </c>
      <c r="O103" s="17">
        <v>10.3</v>
      </c>
      <c r="P103" s="17">
        <v>6.61</v>
      </c>
      <c r="Q103" s="17">
        <v>3.43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8">
        <v>19</v>
      </c>
      <c r="AH103" s="18">
        <v>16</v>
      </c>
      <c r="AI103" s="18">
        <v>16</v>
      </c>
      <c r="AJ103" s="18">
        <v>15</v>
      </c>
      <c r="AK103" s="18">
        <v>14</v>
      </c>
      <c r="AL103" s="18">
        <v>12</v>
      </c>
      <c r="AM103" s="18">
        <v>11</v>
      </c>
      <c r="AN103" s="18">
        <v>10</v>
      </c>
      <c r="AO103" s="18"/>
      <c r="AP103" s="40">
        <v>1.08</v>
      </c>
      <c r="AQ103" s="88">
        <f t="shared" si="12"/>
        <v>3.5185837699324045</v>
      </c>
      <c r="AR103" s="88">
        <f t="shared" si="7"/>
        <v>0</v>
      </c>
      <c r="AS103" s="88">
        <f t="shared" si="13"/>
        <v>22</v>
      </c>
      <c r="AT103" s="88">
        <f t="shared" si="8"/>
        <v>238.54999999999998</v>
      </c>
      <c r="AU103" s="88">
        <f t="shared" si="9"/>
        <v>2.79</v>
      </c>
      <c r="AV103" s="88">
        <f t="shared" si="10"/>
        <v>19</v>
      </c>
      <c r="AW103" s="88">
        <f>PRODUCT(D103:AO103)</f>
        <v>9.0899576248624134E+21</v>
      </c>
      <c r="AX103" s="88">
        <f>COUNT(D103:AO103)</f>
        <v>22</v>
      </c>
      <c r="AY103" s="88">
        <f t="shared" si="11"/>
        <v>9.9567235289016818</v>
      </c>
    </row>
    <row r="104" spans="1:51" ht="30.75" x14ac:dyDescent="0.3">
      <c r="A104" s="15">
        <v>2</v>
      </c>
      <c r="B104" s="33" t="s">
        <v>129</v>
      </c>
      <c r="C104" s="31" t="s">
        <v>150</v>
      </c>
      <c r="D104" s="37">
        <v>0.96</v>
      </c>
      <c r="E104" s="17">
        <v>2.2999999999999998</v>
      </c>
      <c r="F104" s="17">
        <v>2.2000000000000002</v>
      </c>
      <c r="G104" s="17">
        <v>5.6</v>
      </c>
      <c r="H104" s="17">
        <v>5.4</v>
      </c>
      <c r="I104" s="17">
        <v>7.8</v>
      </c>
      <c r="J104" s="17">
        <v>12</v>
      </c>
      <c r="K104" s="17">
        <v>3.6</v>
      </c>
      <c r="L104" s="17">
        <v>0.75</v>
      </c>
      <c r="M104" s="17">
        <v>0.6</v>
      </c>
      <c r="N104" s="17">
        <v>0.52</v>
      </c>
      <c r="O104" s="17">
        <v>0.51</v>
      </c>
      <c r="P104" s="17">
        <v>0.5</v>
      </c>
      <c r="Q104" s="17">
        <v>0.7</v>
      </c>
      <c r="R104" s="17">
        <v>0.55000000000000004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8"/>
      <c r="AH104" s="18"/>
      <c r="AI104" s="18"/>
      <c r="AJ104" s="18"/>
      <c r="AK104" s="18"/>
      <c r="AL104" s="18"/>
      <c r="AM104" s="18"/>
      <c r="AN104" s="18"/>
      <c r="AO104" s="18"/>
      <c r="AP104" s="40">
        <v>31.2</v>
      </c>
      <c r="AQ104" s="88">
        <f t="shared" si="12"/>
        <v>3.3667462188351553</v>
      </c>
      <c r="AR104" s="88">
        <f t="shared" si="7"/>
        <v>0</v>
      </c>
      <c r="AS104" s="88">
        <f t="shared" si="13"/>
        <v>15</v>
      </c>
      <c r="AT104" s="88">
        <f t="shared" si="8"/>
        <v>43.990000000000009</v>
      </c>
      <c r="AU104" s="88">
        <f t="shared" si="9"/>
        <v>0.5</v>
      </c>
      <c r="AV104" s="88">
        <f t="shared" si="10"/>
        <v>12</v>
      </c>
      <c r="AW104" s="88">
        <f>PRODUCT(D104:AO104)</f>
        <v>1137.0999843795271</v>
      </c>
      <c r="AX104" s="88">
        <f>COUNT(D104:AO104)</f>
        <v>15</v>
      </c>
      <c r="AY104" s="88">
        <f t="shared" si="11"/>
        <v>1.5985267574224309</v>
      </c>
    </row>
    <row r="105" spans="1:51" ht="30.75" x14ac:dyDescent="0.3">
      <c r="A105" s="15">
        <v>2</v>
      </c>
      <c r="B105" s="33" t="s">
        <v>129</v>
      </c>
      <c r="C105" s="31" t="s">
        <v>153</v>
      </c>
      <c r="D105" s="32">
        <v>1.53</v>
      </c>
      <c r="E105" s="18">
        <v>1.55</v>
      </c>
      <c r="F105" s="18">
        <v>1.95</v>
      </c>
      <c r="G105" s="18">
        <v>1.82</v>
      </c>
      <c r="H105" s="18">
        <v>2.54</v>
      </c>
      <c r="I105" s="18">
        <v>3.33</v>
      </c>
      <c r="J105" s="18">
        <v>2.86</v>
      </c>
      <c r="K105" s="18">
        <v>2.98</v>
      </c>
      <c r="L105" s="18">
        <v>2.69</v>
      </c>
      <c r="M105" s="18">
        <v>2.54</v>
      </c>
      <c r="N105" s="18">
        <v>2.23</v>
      </c>
      <c r="O105" s="18">
        <v>1.83</v>
      </c>
      <c r="P105" s="18">
        <v>1.58</v>
      </c>
      <c r="Q105" s="18">
        <v>0.95</v>
      </c>
      <c r="R105" s="18">
        <v>0.72</v>
      </c>
      <c r="S105" s="18">
        <v>0.77</v>
      </c>
      <c r="T105" s="18">
        <v>0.75</v>
      </c>
      <c r="U105" s="18">
        <v>0.61</v>
      </c>
      <c r="V105" s="18">
        <v>0.56999999999999995</v>
      </c>
      <c r="W105" s="18">
        <v>0.7</v>
      </c>
      <c r="X105" s="18">
        <v>0.63</v>
      </c>
      <c r="Y105" s="18">
        <v>0.63</v>
      </c>
      <c r="Z105" s="18">
        <v>0.53</v>
      </c>
      <c r="AA105" s="18">
        <v>0.5</v>
      </c>
      <c r="AB105" s="18">
        <v>0.5</v>
      </c>
      <c r="AC105" s="18">
        <v>0.5</v>
      </c>
      <c r="AD105" s="18">
        <v>0.5</v>
      </c>
      <c r="AE105" s="18"/>
      <c r="AF105" s="18"/>
      <c r="AG105" s="17"/>
      <c r="AH105" s="17"/>
      <c r="AI105" s="17"/>
      <c r="AJ105" s="17"/>
      <c r="AK105" s="17"/>
      <c r="AL105" s="17"/>
      <c r="AM105" s="17"/>
      <c r="AN105" s="17"/>
      <c r="AO105" s="17"/>
      <c r="AP105" s="40">
        <v>0.82</v>
      </c>
      <c r="AQ105" s="88">
        <f t="shared" si="12"/>
        <v>0.93002926721142631</v>
      </c>
      <c r="AR105" s="88">
        <f t="shared" si="7"/>
        <v>0</v>
      </c>
      <c r="AS105" s="88">
        <f t="shared" si="13"/>
        <v>27</v>
      </c>
      <c r="AT105" s="88">
        <f t="shared" si="8"/>
        <v>38.290000000000006</v>
      </c>
      <c r="AU105" s="88">
        <f t="shared" si="9"/>
        <v>0.5</v>
      </c>
      <c r="AV105" s="88">
        <f t="shared" si="10"/>
        <v>3.33</v>
      </c>
      <c r="AW105" s="88">
        <f>PRODUCT(D105:AO105)</f>
        <v>33.785956522781547</v>
      </c>
      <c r="AX105" s="88">
        <f>COUNT(D105:AO105)</f>
        <v>27</v>
      </c>
      <c r="AY105" s="88">
        <f t="shared" si="11"/>
        <v>1.139252158133462</v>
      </c>
    </row>
    <row r="106" spans="1:51" ht="30.75" x14ac:dyDescent="0.3">
      <c r="A106" s="15">
        <v>2</v>
      </c>
      <c r="B106" s="33" t="s">
        <v>129</v>
      </c>
      <c r="C106" s="31" t="s">
        <v>193</v>
      </c>
      <c r="D106" s="32">
        <v>5.71</v>
      </c>
      <c r="E106" s="18">
        <v>2.64</v>
      </c>
      <c r="F106" s="18">
        <v>2.46</v>
      </c>
      <c r="G106" s="18">
        <v>2.12</v>
      </c>
      <c r="H106" s="18">
        <v>1.83</v>
      </c>
      <c r="I106" s="18">
        <v>1.85</v>
      </c>
      <c r="J106" s="18">
        <v>2.0499999999999998</v>
      </c>
      <c r="K106" s="18">
        <v>2.31</v>
      </c>
      <c r="L106" s="18">
        <v>1.92</v>
      </c>
      <c r="M106" s="18">
        <v>1.76</v>
      </c>
      <c r="N106" s="18">
        <v>2.0299999999999998</v>
      </c>
      <c r="O106" s="18">
        <v>5.62</v>
      </c>
      <c r="P106" s="18">
        <v>9.2899999999999991</v>
      </c>
      <c r="Q106" s="18">
        <v>9.26</v>
      </c>
      <c r="R106" s="18">
        <v>6.14</v>
      </c>
      <c r="S106" s="18">
        <v>2.83</v>
      </c>
      <c r="T106" s="18">
        <v>2.02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40">
        <v>0.5</v>
      </c>
      <c r="AQ106" s="88">
        <f t="shared" si="12"/>
        <v>2.5155074506697437</v>
      </c>
      <c r="AR106" s="88">
        <f t="shared" si="7"/>
        <v>0</v>
      </c>
      <c r="AS106" s="88">
        <f t="shared" si="13"/>
        <v>17</v>
      </c>
      <c r="AT106" s="88">
        <f t="shared" si="8"/>
        <v>61.84</v>
      </c>
      <c r="AU106" s="88">
        <f t="shared" si="9"/>
        <v>1.76</v>
      </c>
      <c r="AV106" s="88">
        <f t="shared" si="10"/>
        <v>9.2899999999999991</v>
      </c>
      <c r="AW106" s="88">
        <f>PRODUCT(D106:AO106)</f>
        <v>146716442.87096044</v>
      </c>
      <c r="AX106" s="88">
        <f>COUNT(D106:AO106)</f>
        <v>17</v>
      </c>
      <c r="AY106" s="88">
        <f t="shared" si="11"/>
        <v>3.022602973391062</v>
      </c>
    </row>
    <row r="107" spans="1:51" ht="30.75" x14ac:dyDescent="0.3">
      <c r="A107" s="15">
        <v>2</v>
      </c>
      <c r="B107" s="33" t="s">
        <v>129</v>
      </c>
      <c r="C107" s="31" t="s">
        <v>162</v>
      </c>
      <c r="D107" s="32">
        <v>1.65</v>
      </c>
      <c r="E107" s="18">
        <v>3.16</v>
      </c>
      <c r="F107" s="18">
        <v>0.57999999999999996</v>
      </c>
      <c r="G107" s="18">
        <v>0.5</v>
      </c>
      <c r="H107" s="18">
        <v>0.5</v>
      </c>
      <c r="I107" s="18">
        <v>0.5</v>
      </c>
      <c r="J107" s="18">
        <v>0.5</v>
      </c>
      <c r="K107" s="18">
        <v>0.5</v>
      </c>
      <c r="L107" s="18">
        <v>0.5</v>
      </c>
      <c r="M107" s="18">
        <v>0.5</v>
      </c>
      <c r="N107" s="18">
        <v>0.5</v>
      </c>
      <c r="O107" s="18">
        <v>0.5</v>
      </c>
      <c r="P107" s="18">
        <v>0.5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41">
        <v>4.58</v>
      </c>
      <c r="AQ107" s="88">
        <f t="shared" si="12"/>
        <v>0.7335056615702128</v>
      </c>
      <c r="AR107" s="88">
        <f t="shared" si="7"/>
        <v>0</v>
      </c>
      <c r="AS107" s="88">
        <f t="shared" si="13"/>
        <v>13</v>
      </c>
      <c r="AT107" s="88">
        <f t="shared" si="8"/>
        <v>10.39</v>
      </c>
      <c r="AU107" s="88">
        <f t="shared" si="9"/>
        <v>0.5</v>
      </c>
      <c r="AV107" s="88">
        <f t="shared" si="10"/>
        <v>3.16</v>
      </c>
      <c r="AW107" s="88">
        <f>PRODUCT(D107:AO107)</f>
        <v>2.9532421874999995E-3</v>
      </c>
      <c r="AX107" s="88">
        <f>COUNT(D107:AO107)</f>
        <v>13</v>
      </c>
      <c r="AY107" s="88">
        <f t="shared" si="11"/>
        <v>0.63886282901093205</v>
      </c>
    </row>
    <row r="108" spans="1:51" ht="30.75" x14ac:dyDescent="0.3">
      <c r="A108" s="15">
        <v>2</v>
      </c>
      <c r="B108" s="33" t="s">
        <v>163</v>
      </c>
      <c r="C108" s="31" t="s">
        <v>196</v>
      </c>
      <c r="D108" s="32">
        <v>34.700000000000003</v>
      </c>
      <c r="E108" s="18">
        <v>13.7</v>
      </c>
      <c r="F108" s="18">
        <v>9.4700000000000006</v>
      </c>
      <c r="G108" s="18">
        <v>3.01</v>
      </c>
      <c r="H108" s="18">
        <v>1.77</v>
      </c>
      <c r="I108" s="18">
        <v>1.39</v>
      </c>
      <c r="J108" s="18">
        <v>1.89</v>
      </c>
      <c r="K108" s="18">
        <v>1.99</v>
      </c>
      <c r="L108" s="18">
        <v>2.15</v>
      </c>
      <c r="M108" s="18">
        <v>1.62</v>
      </c>
      <c r="N108" s="18">
        <v>1.67</v>
      </c>
      <c r="O108" s="18">
        <v>1.64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40">
        <v>0</v>
      </c>
      <c r="AQ108" s="88">
        <f t="shared" si="12"/>
        <v>3.8625127778012187</v>
      </c>
      <c r="AR108" s="88">
        <f t="shared" si="7"/>
        <v>1</v>
      </c>
      <c r="AS108" s="88">
        <f t="shared" si="13"/>
        <v>11</v>
      </c>
      <c r="AT108" s="88">
        <f t="shared" si="8"/>
        <v>75.000000000000014</v>
      </c>
      <c r="AU108" s="88">
        <f t="shared" si="9"/>
        <v>1.39</v>
      </c>
      <c r="AV108" s="88">
        <f t="shared" si="10"/>
        <v>34.700000000000003</v>
      </c>
      <c r="AW108" s="88">
        <f>PRODUCT(D108:AO108)</f>
        <v>1196143.4250708232</v>
      </c>
      <c r="AX108" s="88">
        <f>COUNT(D108:AO108)</f>
        <v>12</v>
      </c>
      <c r="AY108" s="88">
        <f t="shared" si="11"/>
        <v>3.2098293077668081</v>
      </c>
    </row>
    <row r="109" spans="1:51" ht="30.75" x14ac:dyDescent="0.3">
      <c r="A109" s="15">
        <v>2</v>
      </c>
      <c r="B109" s="33" t="s">
        <v>163</v>
      </c>
      <c r="C109" s="31" t="s">
        <v>197</v>
      </c>
      <c r="D109" s="32">
        <v>2.6</v>
      </c>
      <c r="E109" s="18">
        <v>57</v>
      </c>
      <c r="F109" s="18">
        <v>22</v>
      </c>
      <c r="G109" s="18">
        <v>4.8</v>
      </c>
      <c r="H109" s="18">
        <v>2.4</v>
      </c>
      <c r="I109" s="18">
        <v>4.0999999999999996</v>
      </c>
      <c r="J109" s="18">
        <v>3.5</v>
      </c>
      <c r="K109" s="18">
        <v>2.4</v>
      </c>
      <c r="L109" s="18">
        <v>1.3</v>
      </c>
      <c r="M109" s="18">
        <v>0.73</v>
      </c>
      <c r="N109" s="18">
        <v>0.6</v>
      </c>
      <c r="O109" s="18">
        <v>0.67</v>
      </c>
      <c r="P109" s="18">
        <v>0.63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40"/>
      <c r="AQ109" s="88"/>
      <c r="AR109" s="88"/>
      <c r="AS109" s="88"/>
      <c r="AT109" s="88">
        <f t="shared" si="8"/>
        <v>102.72999999999999</v>
      </c>
      <c r="AU109" s="88">
        <f t="shared" si="9"/>
        <v>0.6</v>
      </c>
      <c r="AV109" s="88">
        <f t="shared" si="10"/>
        <v>57</v>
      </c>
      <c r="AW109" s="88">
        <f>PRODUCT(D109:AO109)</f>
        <v>310898.99724616215</v>
      </c>
      <c r="AX109" s="88">
        <f>COUNT(D109:AO109)</f>
        <v>13</v>
      </c>
      <c r="AY109" s="88">
        <f t="shared" si="11"/>
        <v>2.6455086054203383</v>
      </c>
    </row>
    <row r="110" spans="1:51" ht="30.75" x14ac:dyDescent="0.3">
      <c r="A110" s="15">
        <v>2</v>
      </c>
      <c r="B110" s="33" t="s">
        <v>163</v>
      </c>
      <c r="C110" s="31" t="s">
        <v>200</v>
      </c>
      <c r="D110" s="32">
        <v>0.5</v>
      </c>
      <c r="E110" s="18">
        <v>0.5</v>
      </c>
      <c r="F110" s="18">
        <v>0.5</v>
      </c>
      <c r="G110" s="18">
        <v>0.5</v>
      </c>
      <c r="H110" s="18">
        <v>0.5</v>
      </c>
      <c r="I110" s="18">
        <v>0.5</v>
      </c>
      <c r="J110" s="18">
        <v>0.5</v>
      </c>
      <c r="K110" s="18">
        <v>0.5</v>
      </c>
      <c r="L110" s="18">
        <v>0.5</v>
      </c>
      <c r="M110" s="18">
        <v>0.5</v>
      </c>
      <c r="N110" s="18">
        <v>0.5</v>
      </c>
      <c r="O110" s="18">
        <v>0.5</v>
      </c>
      <c r="P110" s="18">
        <v>0.5</v>
      </c>
      <c r="Q110" s="18">
        <v>0.5</v>
      </c>
      <c r="R110" s="18">
        <v>0.5</v>
      </c>
      <c r="S110" s="18">
        <v>0.5</v>
      </c>
      <c r="T110" s="18">
        <v>0.5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40"/>
      <c r="AQ110" s="88"/>
      <c r="AR110" s="88"/>
      <c r="AS110" s="88"/>
      <c r="AT110" s="88">
        <f t="shared" si="8"/>
        <v>8.5</v>
      </c>
      <c r="AU110" s="88">
        <f t="shared" si="9"/>
        <v>0.5</v>
      </c>
      <c r="AV110" s="88">
        <f t="shared" si="10"/>
        <v>0.5</v>
      </c>
      <c r="AW110" s="88">
        <f>PRODUCT(D110:AO110)</f>
        <v>7.62939453125E-6</v>
      </c>
      <c r="AX110" s="88">
        <f>COUNT(D110:AO110)</f>
        <v>17</v>
      </c>
      <c r="AY110" s="88">
        <f t="shared" si="11"/>
        <v>0.5</v>
      </c>
    </row>
    <row r="111" spans="1:51" ht="31.5" x14ac:dyDescent="0.3">
      <c r="A111" s="15">
        <v>2</v>
      </c>
      <c r="B111" s="33" t="s">
        <v>163</v>
      </c>
      <c r="C111" s="31" t="s">
        <v>202</v>
      </c>
      <c r="D111" s="32">
        <v>0.5</v>
      </c>
      <c r="E111" s="18">
        <v>0.59</v>
      </c>
      <c r="F111" s="18">
        <v>0.5</v>
      </c>
      <c r="G111" s="18">
        <v>0.5</v>
      </c>
      <c r="H111" s="18">
        <v>0.5</v>
      </c>
      <c r="I111" s="18">
        <v>0.5</v>
      </c>
      <c r="J111" s="18">
        <v>0.5</v>
      </c>
      <c r="K111" s="18">
        <v>0.5</v>
      </c>
      <c r="L111" s="18">
        <v>0.5</v>
      </c>
      <c r="M111" s="18">
        <v>0.5</v>
      </c>
      <c r="N111" s="18">
        <v>0.5</v>
      </c>
      <c r="O111" s="18">
        <v>0.5</v>
      </c>
      <c r="P111" s="18">
        <v>0.5</v>
      </c>
      <c r="Q111" s="18">
        <v>0.5</v>
      </c>
      <c r="R111" s="18">
        <v>0.5</v>
      </c>
      <c r="S111" s="18">
        <v>0.5</v>
      </c>
      <c r="T111" s="18">
        <v>0.5</v>
      </c>
      <c r="U111" s="18">
        <v>0.5</v>
      </c>
      <c r="V111" s="18">
        <v>0.5</v>
      </c>
      <c r="W111" s="18">
        <v>0.5</v>
      </c>
      <c r="X111" s="18">
        <v>0.5</v>
      </c>
      <c r="Y111" s="18">
        <v>0.5</v>
      </c>
      <c r="Z111" s="18">
        <v>0.5</v>
      </c>
      <c r="AA111" s="18">
        <v>0.5</v>
      </c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40"/>
      <c r="AQ111" s="88"/>
      <c r="AR111" s="88"/>
      <c r="AS111" s="88"/>
      <c r="AT111" s="88">
        <f t="shared" si="8"/>
        <v>12.09</v>
      </c>
      <c r="AU111" s="88">
        <f t="shared" si="9"/>
        <v>0.5</v>
      </c>
      <c r="AV111" s="88">
        <f t="shared" si="10"/>
        <v>0.59</v>
      </c>
      <c r="AW111" s="88">
        <f>PRODUCT(D111:AO111)</f>
        <v>7.0333480834960934E-8</v>
      </c>
      <c r="AX111" s="88">
        <f>COUNT(D111:AO111)</f>
        <v>24</v>
      </c>
      <c r="AY111" s="88">
        <f t="shared" si="11"/>
        <v>0.50346013505252085</v>
      </c>
    </row>
    <row r="112" spans="1:51" ht="30.75" x14ac:dyDescent="0.3">
      <c r="A112" s="15">
        <v>2</v>
      </c>
      <c r="B112" s="33" t="s">
        <v>163</v>
      </c>
      <c r="C112" s="31" t="s">
        <v>205</v>
      </c>
      <c r="D112" s="32">
        <v>5.04</v>
      </c>
      <c r="E112" s="18">
        <v>8.6199999999999992</v>
      </c>
      <c r="F112" s="18">
        <v>2.21</v>
      </c>
      <c r="G112" s="18">
        <v>0.86</v>
      </c>
      <c r="H112" s="18">
        <v>1.02</v>
      </c>
      <c r="I112" s="18">
        <v>3.58</v>
      </c>
      <c r="J112" s="18">
        <v>0.64</v>
      </c>
      <c r="K112" s="18">
        <v>0.71</v>
      </c>
      <c r="L112" s="18">
        <v>0.79</v>
      </c>
      <c r="M112" s="18">
        <v>0.72</v>
      </c>
      <c r="N112" s="18">
        <v>0.62</v>
      </c>
      <c r="O112" s="18">
        <v>0.71</v>
      </c>
      <c r="P112" s="18">
        <v>0.6</v>
      </c>
      <c r="Q112" s="18">
        <v>0.5</v>
      </c>
      <c r="R112" s="18">
        <v>0.5</v>
      </c>
      <c r="S112" s="18">
        <v>0.5</v>
      </c>
      <c r="T112" s="18">
        <v>0.5</v>
      </c>
      <c r="U112" s="18">
        <v>0.5</v>
      </c>
      <c r="V112" s="18">
        <v>0.5</v>
      </c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40"/>
      <c r="AQ112" s="88"/>
      <c r="AR112" s="88"/>
      <c r="AS112" s="88"/>
      <c r="AT112" s="88">
        <f t="shared" si="8"/>
        <v>29.12</v>
      </c>
      <c r="AU112" s="88">
        <f t="shared" si="9"/>
        <v>0.5</v>
      </c>
      <c r="AV112" s="88">
        <f t="shared" si="10"/>
        <v>8.6199999999999992</v>
      </c>
      <c r="AW112" s="88">
        <f>PRODUCT(D112:AO112)</f>
        <v>0.32161104163614046</v>
      </c>
      <c r="AX112" s="88">
        <f>COUNT(D112:AO112)</f>
        <v>19</v>
      </c>
      <c r="AY112" s="88">
        <f t="shared" si="11"/>
        <v>0.94204153195474616</v>
      </c>
    </row>
    <row r="113" spans="1:51" ht="18.75" x14ac:dyDescent="0.3">
      <c r="A113" s="15">
        <v>2</v>
      </c>
      <c r="B113" s="33" t="s">
        <v>174</v>
      </c>
      <c r="C113" s="31" t="s">
        <v>207</v>
      </c>
      <c r="D113" s="37">
        <v>1.51</v>
      </c>
      <c r="E113" s="18">
        <v>3.23</v>
      </c>
      <c r="F113" s="18">
        <v>2.35</v>
      </c>
      <c r="G113" s="18">
        <v>0.75</v>
      </c>
      <c r="H113" s="18">
        <v>0.5</v>
      </c>
      <c r="I113" s="18">
        <v>0.5</v>
      </c>
      <c r="J113" s="18">
        <v>0.5</v>
      </c>
      <c r="K113" s="18">
        <v>0.5</v>
      </c>
      <c r="L113" s="18">
        <v>0.6</v>
      </c>
      <c r="M113" s="18">
        <v>0.5</v>
      </c>
      <c r="N113" s="18">
        <v>0.5</v>
      </c>
      <c r="O113" s="18">
        <v>0.5</v>
      </c>
      <c r="P113" s="18">
        <v>0.55000000000000004</v>
      </c>
      <c r="Q113" s="18">
        <v>0.7</v>
      </c>
      <c r="R113" s="18">
        <v>0.76</v>
      </c>
      <c r="S113" s="18">
        <v>0.5</v>
      </c>
      <c r="T113" s="18">
        <v>0.5</v>
      </c>
      <c r="U113" s="18">
        <v>0.5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7"/>
      <c r="AH113" s="17"/>
      <c r="AI113" s="17"/>
      <c r="AJ113" s="17"/>
      <c r="AK113" s="17"/>
      <c r="AL113" s="17"/>
      <c r="AM113" s="17"/>
      <c r="AN113" s="17"/>
      <c r="AO113" s="17"/>
      <c r="AP113" s="40">
        <v>0</v>
      </c>
      <c r="AQ113" s="88">
        <f t="shared" si="12"/>
        <v>0.74031789674118642</v>
      </c>
      <c r="AR113" s="88">
        <f t="shared" si="7"/>
        <v>0</v>
      </c>
      <c r="AS113" s="88">
        <f t="shared" si="13"/>
        <v>17</v>
      </c>
      <c r="AT113" s="88">
        <f t="shared" si="8"/>
        <v>15.45</v>
      </c>
      <c r="AU113" s="88">
        <f t="shared" si="9"/>
        <v>0.5</v>
      </c>
      <c r="AV113" s="88">
        <f t="shared" si="10"/>
        <v>3.23</v>
      </c>
      <c r="AW113" s="88">
        <f>PRODUCT(D113:AO113)</f>
        <v>1.4737852674316407E-3</v>
      </c>
      <c r="AX113" s="88">
        <f>COUNT(D113:AO113)</f>
        <v>18</v>
      </c>
      <c r="AY113" s="88">
        <f t="shared" si="11"/>
        <v>0.69613070404476463</v>
      </c>
    </row>
    <row r="114" spans="1:51" ht="18.75" x14ac:dyDescent="0.3">
      <c r="A114" s="1">
        <v>3</v>
      </c>
      <c r="B114" s="42" t="s">
        <v>60</v>
      </c>
      <c r="C114" s="43" t="s">
        <v>63</v>
      </c>
      <c r="D114" s="32">
        <v>2.1</v>
      </c>
      <c r="E114" s="18">
        <v>2.7</v>
      </c>
      <c r="F114" s="18">
        <v>2</v>
      </c>
      <c r="G114" s="18">
        <v>0.51</v>
      </c>
      <c r="H114" s="18">
        <v>0.5</v>
      </c>
      <c r="I114" s="18">
        <v>0.61</v>
      </c>
      <c r="J114" s="18">
        <v>1.3</v>
      </c>
      <c r="K114" s="18">
        <v>0.5</v>
      </c>
      <c r="L114" s="18">
        <v>0.5</v>
      </c>
      <c r="M114" s="18">
        <v>0.5</v>
      </c>
      <c r="N114" s="18">
        <v>0.5</v>
      </c>
      <c r="O114" s="18">
        <v>0.5</v>
      </c>
      <c r="P114" s="18">
        <v>0.5</v>
      </c>
      <c r="Q114" s="18">
        <v>0.5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40">
        <v>2.81</v>
      </c>
      <c r="AQ114" s="88">
        <f t="shared" ref="AQ114:AQ168" si="14">_xlfn.STDEV.P(D114:AO114)</f>
        <v>0.73381307746118918</v>
      </c>
      <c r="AR114" s="88">
        <f t="shared" si="7"/>
        <v>0</v>
      </c>
      <c r="AS114" s="88"/>
      <c r="AT114" s="88">
        <f t="shared" si="8"/>
        <v>13.22</v>
      </c>
      <c r="AU114" s="88">
        <f t="shared" si="9"/>
        <v>0.5</v>
      </c>
      <c r="AV114" s="88">
        <f t="shared" si="10"/>
        <v>2.7</v>
      </c>
      <c r="AW114" s="88">
        <f>PRODUCT(D114:AO114)</f>
        <v>1.7914985156250004E-2</v>
      </c>
      <c r="AX114" s="88">
        <f>COUNT(D114:AO114)</f>
        <v>14</v>
      </c>
      <c r="AY114" s="88">
        <f t="shared" si="11"/>
        <v>0.75029101667089904</v>
      </c>
    </row>
    <row r="115" spans="1:51" ht="18.75" x14ac:dyDescent="0.3">
      <c r="A115" s="1">
        <v>3</v>
      </c>
      <c r="B115" s="42" t="s">
        <v>60</v>
      </c>
      <c r="C115" s="43" t="s">
        <v>179</v>
      </c>
      <c r="D115" s="32">
        <v>4.8</v>
      </c>
      <c r="E115" s="18">
        <v>0.88</v>
      </c>
      <c r="F115" s="18">
        <v>22</v>
      </c>
      <c r="G115" s="18">
        <v>0.91</v>
      </c>
      <c r="H115" s="18">
        <v>1.1000000000000001</v>
      </c>
      <c r="I115" s="18">
        <v>1.1000000000000001</v>
      </c>
      <c r="J115" s="18">
        <v>0.5</v>
      </c>
      <c r="K115" s="18">
        <v>0.5</v>
      </c>
      <c r="L115" s="18">
        <v>0.56000000000000005</v>
      </c>
      <c r="M115" s="18">
        <v>0.5</v>
      </c>
      <c r="N115" s="18">
        <v>0.5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40">
        <v>0.89</v>
      </c>
      <c r="AQ115" s="88">
        <f t="shared" si="14"/>
        <v>6.114550185168337</v>
      </c>
      <c r="AR115" s="88">
        <f t="shared" si="7"/>
        <v>1</v>
      </c>
      <c r="AS115" s="88"/>
      <c r="AT115" s="88">
        <f t="shared" si="8"/>
        <v>33.35</v>
      </c>
      <c r="AU115" s="88">
        <f t="shared" si="9"/>
        <v>0.5</v>
      </c>
      <c r="AV115" s="88">
        <f t="shared" si="10"/>
        <v>22</v>
      </c>
      <c r="AW115" s="88">
        <f>PRODUCT(D115:AO115)</f>
        <v>3.5813057280000011</v>
      </c>
      <c r="AX115" s="88">
        <f>COUNT(D115:AO115)</f>
        <v>11</v>
      </c>
      <c r="AY115" s="88">
        <f t="shared" si="11"/>
        <v>1.1229680489695695</v>
      </c>
    </row>
    <row r="116" spans="1:51" ht="18.75" x14ac:dyDescent="0.3">
      <c r="A116" s="1">
        <v>3</v>
      </c>
      <c r="B116" s="42" t="s">
        <v>60</v>
      </c>
      <c r="C116" s="43" t="s">
        <v>75</v>
      </c>
      <c r="D116" s="32">
        <v>8</v>
      </c>
      <c r="E116" s="18">
        <v>13</v>
      </c>
      <c r="F116" s="18">
        <v>3.7</v>
      </c>
      <c r="G116" s="18">
        <v>0.93</v>
      </c>
      <c r="H116" s="18">
        <v>0.67</v>
      </c>
      <c r="I116" s="18">
        <v>0.5</v>
      </c>
      <c r="J116" s="18">
        <v>0.5</v>
      </c>
      <c r="K116" s="18">
        <v>0.5</v>
      </c>
      <c r="L116" s="18">
        <v>0.5</v>
      </c>
      <c r="M116" s="18">
        <v>0.5</v>
      </c>
      <c r="N116" s="18">
        <v>0.5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40">
        <v>0.92</v>
      </c>
      <c r="AQ116" s="88">
        <f t="shared" si="14"/>
        <v>3.9480634441049305</v>
      </c>
      <c r="AR116" s="88">
        <f t="shared" si="7"/>
        <v>0</v>
      </c>
      <c r="AS116" s="88"/>
      <c r="AT116" s="88">
        <f t="shared" si="8"/>
        <v>29.3</v>
      </c>
      <c r="AU116" s="88">
        <f t="shared" si="9"/>
        <v>0.5</v>
      </c>
      <c r="AV116" s="88">
        <f t="shared" si="10"/>
        <v>13</v>
      </c>
      <c r="AW116" s="88">
        <f>PRODUCT(D116:AO116)</f>
        <v>3.7463887500000004</v>
      </c>
      <c r="AX116" s="88">
        <f>COUNT(D116:AO116)</f>
        <v>11</v>
      </c>
      <c r="AY116" s="88">
        <f t="shared" si="11"/>
        <v>1.127578072817891</v>
      </c>
    </row>
    <row r="117" spans="1:51" ht="18.75" x14ac:dyDescent="0.3">
      <c r="A117" s="1">
        <v>3</v>
      </c>
      <c r="B117" s="42" t="s">
        <v>60</v>
      </c>
      <c r="C117" s="43" t="s">
        <v>80</v>
      </c>
      <c r="D117" s="32">
        <v>1.3</v>
      </c>
      <c r="E117" s="18">
        <v>1.2</v>
      </c>
      <c r="F117" s="18">
        <v>1.6</v>
      </c>
      <c r="G117" s="18">
        <v>2.9</v>
      </c>
      <c r="H117" s="18">
        <v>2.6</v>
      </c>
      <c r="I117" s="18">
        <v>1.6</v>
      </c>
      <c r="J117" s="18">
        <v>1.8</v>
      </c>
      <c r="K117" s="18">
        <v>3.6</v>
      </c>
      <c r="L117" s="18">
        <v>7.2</v>
      </c>
      <c r="M117" s="18">
        <v>8.4</v>
      </c>
      <c r="N117" s="18">
        <v>9.8000000000000007</v>
      </c>
      <c r="O117" s="18">
        <v>4.5</v>
      </c>
      <c r="P117" s="18">
        <v>2.2000000000000002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40">
        <v>0.5</v>
      </c>
      <c r="AQ117" s="88">
        <f t="shared" si="14"/>
        <v>2.7833613836000488</v>
      </c>
      <c r="AR117" s="88">
        <f t="shared" si="7"/>
        <v>0</v>
      </c>
      <c r="AS117" s="88"/>
      <c r="AT117" s="88">
        <f t="shared" si="8"/>
        <v>48.7</v>
      </c>
      <c r="AU117" s="88">
        <f t="shared" si="9"/>
        <v>1.2</v>
      </c>
      <c r="AV117" s="88">
        <f t="shared" si="10"/>
        <v>9.8000000000000007</v>
      </c>
      <c r="AW117" s="88">
        <f>PRODUCT(D117:AO117)</f>
        <v>1144943.2687792624</v>
      </c>
      <c r="AX117" s="88">
        <f>COUNT(D117:AO117)</f>
        <v>13</v>
      </c>
      <c r="AY117" s="88">
        <f t="shared" si="11"/>
        <v>2.9245584478667892</v>
      </c>
    </row>
    <row r="118" spans="1:51" ht="18.75" x14ac:dyDescent="0.3">
      <c r="A118" s="1">
        <v>3</v>
      </c>
      <c r="B118" s="42" t="s">
        <v>60</v>
      </c>
      <c r="C118" s="43" t="s">
        <v>183</v>
      </c>
      <c r="D118" s="32">
        <v>5</v>
      </c>
      <c r="E118" s="18">
        <v>6.5</v>
      </c>
      <c r="F118" s="18">
        <v>33</v>
      </c>
      <c r="G118" s="18">
        <v>35</v>
      </c>
      <c r="H118" s="18">
        <v>33</v>
      </c>
      <c r="I118" s="18">
        <v>28</v>
      </c>
      <c r="J118" s="18">
        <v>23</v>
      </c>
      <c r="K118" s="18">
        <v>22</v>
      </c>
      <c r="L118" s="18">
        <v>20</v>
      </c>
      <c r="M118" s="18">
        <v>17</v>
      </c>
      <c r="N118" s="18">
        <v>18</v>
      </c>
      <c r="O118" s="18">
        <v>20</v>
      </c>
      <c r="P118" s="18">
        <v>17</v>
      </c>
      <c r="Q118" s="18">
        <v>14</v>
      </c>
      <c r="R118" s="18">
        <v>13</v>
      </c>
      <c r="S118" s="18">
        <v>14</v>
      </c>
      <c r="T118" s="18">
        <v>12</v>
      </c>
      <c r="U118" s="18">
        <v>12</v>
      </c>
      <c r="V118" s="18">
        <v>12</v>
      </c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40">
        <v>0.5</v>
      </c>
      <c r="AQ118" s="88">
        <f t="shared" si="14"/>
        <v>8.4231083017259056</v>
      </c>
      <c r="AR118" s="88">
        <f t="shared" si="7"/>
        <v>6</v>
      </c>
      <c r="AS118" s="88"/>
      <c r="AT118" s="88">
        <f t="shared" si="8"/>
        <v>354.5</v>
      </c>
      <c r="AU118" s="88">
        <f t="shared" si="9"/>
        <v>5</v>
      </c>
      <c r="AV118" s="88">
        <f t="shared" si="10"/>
        <v>35</v>
      </c>
      <c r="AW118" s="88">
        <f>PRODUCT(D118:AO118)</f>
        <v>1.607908511862594E+23</v>
      </c>
      <c r="AX118" s="88">
        <f>COUNT(D118:AO118)</f>
        <v>19</v>
      </c>
      <c r="AY118" s="88">
        <f t="shared" si="11"/>
        <v>16.648770837469719</v>
      </c>
    </row>
    <row r="119" spans="1:51" ht="18.75" x14ac:dyDescent="0.3">
      <c r="A119" s="1">
        <v>3</v>
      </c>
      <c r="B119" s="42" t="s">
        <v>60</v>
      </c>
      <c r="C119" s="43" t="s">
        <v>90</v>
      </c>
      <c r="D119" s="32">
        <v>19.899999999999999</v>
      </c>
      <c r="E119" s="18">
        <v>16.5</v>
      </c>
      <c r="F119" s="18">
        <v>57.4</v>
      </c>
      <c r="G119" s="18">
        <v>96.3</v>
      </c>
      <c r="H119" s="18">
        <v>90</v>
      </c>
      <c r="I119" s="18">
        <v>131</v>
      </c>
      <c r="J119" s="18">
        <v>36</v>
      </c>
      <c r="K119" s="18">
        <v>26.3</v>
      </c>
      <c r="L119" s="18">
        <v>20.2</v>
      </c>
      <c r="M119" s="18">
        <v>30.7</v>
      </c>
      <c r="N119" s="18">
        <v>101</v>
      </c>
      <c r="O119" s="18">
        <v>28.7</v>
      </c>
      <c r="P119" s="18">
        <v>16.899999999999999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44">
        <v>0</v>
      </c>
      <c r="AQ119" s="88">
        <f t="shared" si="14"/>
        <v>37.746756590945587</v>
      </c>
      <c r="AR119" s="88">
        <f t="shared" si="7"/>
        <v>10</v>
      </c>
      <c r="AS119" s="88"/>
      <c r="AT119" s="88">
        <f t="shared" si="8"/>
        <v>670.90000000000009</v>
      </c>
      <c r="AU119" s="88">
        <f t="shared" si="9"/>
        <v>16.5</v>
      </c>
      <c r="AV119" s="88">
        <f t="shared" si="10"/>
        <v>131</v>
      </c>
      <c r="AW119" s="88">
        <f>PRODUCT(D119:AO119)</f>
        <v>6.154984655337432E+20</v>
      </c>
      <c r="AX119" s="88">
        <f>COUNT(D119:AO119)</f>
        <v>13</v>
      </c>
      <c r="AY119" s="88">
        <f t="shared" si="11"/>
        <v>39.734825100290777</v>
      </c>
    </row>
    <row r="120" spans="1:51" ht="18.75" x14ac:dyDescent="0.3">
      <c r="A120" s="1">
        <v>3</v>
      </c>
      <c r="B120" s="42" t="s">
        <v>60</v>
      </c>
      <c r="C120" s="43" t="s">
        <v>93</v>
      </c>
      <c r="D120" s="32">
        <v>77.900000000000006</v>
      </c>
      <c r="E120" s="18">
        <v>0.71</v>
      </c>
      <c r="F120" s="18">
        <v>0.51</v>
      </c>
      <c r="G120" s="18">
        <v>0.56000000000000005</v>
      </c>
      <c r="H120" s="18">
        <v>0.5</v>
      </c>
      <c r="I120" s="18">
        <v>0.5</v>
      </c>
      <c r="J120" s="18">
        <v>0.7</v>
      </c>
      <c r="K120" s="18">
        <v>0.65</v>
      </c>
      <c r="L120" s="18">
        <v>0.5</v>
      </c>
      <c r="M120" s="18">
        <v>0.5</v>
      </c>
      <c r="N120" s="18">
        <v>0.5</v>
      </c>
      <c r="O120" s="18">
        <v>0.5</v>
      </c>
      <c r="P120" s="18">
        <v>0.54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44">
        <v>0</v>
      </c>
      <c r="AQ120" s="88">
        <f t="shared" si="14"/>
        <v>20.609989219339777</v>
      </c>
      <c r="AR120" s="88">
        <f t="shared" si="7"/>
        <v>1</v>
      </c>
      <c r="AS120" s="88"/>
      <c r="AT120" s="88">
        <f t="shared" si="8"/>
        <v>84.570000000000022</v>
      </c>
      <c r="AU120" s="88">
        <f t="shared" si="9"/>
        <v>0.5</v>
      </c>
      <c r="AV120" s="88">
        <f t="shared" si="10"/>
        <v>77.900000000000006</v>
      </c>
      <c r="AW120" s="88">
        <f>PRODUCT(D120:AO120)</f>
        <v>6.0642792551250019E-2</v>
      </c>
      <c r="AX120" s="88">
        <f>COUNT(D120:AO120)</f>
        <v>13</v>
      </c>
      <c r="AY120" s="88">
        <f t="shared" si="11"/>
        <v>0.80606048244956563</v>
      </c>
    </row>
    <row r="121" spans="1:51" ht="18.75" x14ac:dyDescent="0.3">
      <c r="A121" s="1">
        <v>3</v>
      </c>
      <c r="B121" s="42" t="s">
        <v>60</v>
      </c>
      <c r="C121" s="43" t="s">
        <v>99</v>
      </c>
      <c r="D121" s="37">
        <v>83</v>
      </c>
      <c r="E121" s="17">
        <v>8.6</v>
      </c>
      <c r="F121" s="17">
        <v>76</v>
      </c>
      <c r="G121" s="17">
        <v>87</v>
      </c>
      <c r="H121" s="17">
        <v>42</v>
      </c>
      <c r="I121" s="17">
        <v>29</v>
      </c>
      <c r="J121" s="17">
        <v>21</v>
      </c>
      <c r="K121" s="17">
        <v>14</v>
      </c>
      <c r="L121" s="17">
        <v>14</v>
      </c>
      <c r="M121" s="17">
        <v>14</v>
      </c>
      <c r="N121" s="17">
        <v>15</v>
      </c>
      <c r="O121" s="17">
        <v>21</v>
      </c>
      <c r="P121" s="17">
        <v>21</v>
      </c>
      <c r="Q121" s="17">
        <v>19</v>
      </c>
      <c r="R121" s="17">
        <v>17</v>
      </c>
      <c r="S121" s="17">
        <v>14</v>
      </c>
      <c r="T121" s="17">
        <v>13</v>
      </c>
      <c r="U121" s="17">
        <v>14</v>
      </c>
      <c r="V121" s="17">
        <v>11</v>
      </c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44">
        <v>0.5</v>
      </c>
      <c r="AQ121" s="88">
        <f t="shared" si="14"/>
        <v>24.489767211244409</v>
      </c>
      <c r="AR121" s="88">
        <f t="shared" si="7"/>
        <v>8</v>
      </c>
      <c r="AS121" s="88"/>
      <c r="AT121" s="88">
        <f t="shared" si="8"/>
        <v>533.6</v>
      </c>
      <c r="AU121" s="88">
        <f t="shared" si="9"/>
        <v>8.6</v>
      </c>
      <c r="AV121" s="88">
        <f t="shared" si="10"/>
        <v>87</v>
      </c>
      <c r="AW121" s="88">
        <f>PRODUCT(D121:AO121)</f>
        <v>1.9837391219155695E+25</v>
      </c>
      <c r="AX121" s="88">
        <f>COUNT(D121:AO121)</f>
        <v>19</v>
      </c>
      <c r="AY121" s="88">
        <f t="shared" si="11"/>
        <v>21.450951240524336</v>
      </c>
    </row>
    <row r="122" spans="1:51" ht="18.75" x14ac:dyDescent="0.3">
      <c r="A122" s="1">
        <v>3</v>
      </c>
      <c r="B122" s="42" t="s">
        <v>60</v>
      </c>
      <c r="C122" s="43" t="s">
        <v>103</v>
      </c>
      <c r="D122" s="37">
        <v>6.5</v>
      </c>
      <c r="E122" s="17">
        <v>21.3</v>
      </c>
      <c r="F122" s="17">
        <v>10.8</v>
      </c>
      <c r="G122" s="17">
        <v>11.7</v>
      </c>
      <c r="H122" s="17">
        <v>14.1</v>
      </c>
      <c r="I122" s="17">
        <v>13.8</v>
      </c>
      <c r="J122" s="17">
        <v>16.3</v>
      </c>
      <c r="K122" s="17">
        <v>13.1</v>
      </c>
      <c r="L122" s="17">
        <v>12.8</v>
      </c>
      <c r="M122" s="17">
        <v>15.8</v>
      </c>
      <c r="N122" s="17">
        <v>15.8</v>
      </c>
      <c r="O122" s="17">
        <v>14.9</v>
      </c>
      <c r="P122" s="17">
        <v>21.7</v>
      </c>
      <c r="Q122" s="17">
        <v>26.4</v>
      </c>
      <c r="R122" s="17">
        <v>23.4</v>
      </c>
      <c r="S122" s="17">
        <v>26.7</v>
      </c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44">
        <v>6.7</v>
      </c>
      <c r="AQ122" s="88">
        <f t="shared" si="14"/>
        <v>5.573791208638875</v>
      </c>
      <c r="AR122" s="88">
        <f t="shared" si="7"/>
        <v>5</v>
      </c>
      <c r="AS122" s="88"/>
      <c r="AT122" s="88">
        <f t="shared" si="8"/>
        <v>265.10000000000002</v>
      </c>
      <c r="AU122" s="88">
        <f t="shared" si="9"/>
        <v>6.5</v>
      </c>
      <c r="AV122" s="88">
        <f t="shared" si="10"/>
        <v>26.7</v>
      </c>
      <c r="AW122" s="88">
        <f>PRODUCT(D122:AO122)</f>
        <v>1.2386849697852164E+19</v>
      </c>
      <c r="AX122" s="88">
        <f>COUNT(D122:AO122)</f>
        <v>16</v>
      </c>
      <c r="AY122" s="88">
        <f t="shared" si="11"/>
        <v>15.606663058810399</v>
      </c>
    </row>
    <row r="123" spans="1:51" ht="18.75" x14ac:dyDescent="0.3">
      <c r="A123" s="1">
        <v>3</v>
      </c>
      <c r="B123" s="42" t="s">
        <v>60</v>
      </c>
      <c r="C123" s="43" t="s">
        <v>209</v>
      </c>
      <c r="D123" s="32">
        <v>6.62</v>
      </c>
      <c r="E123" s="18">
        <v>2.2200000000000002</v>
      </c>
      <c r="F123" s="18">
        <v>2.16</v>
      </c>
      <c r="G123" s="18">
        <v>2</v>
      </c>
      <c r="H123" s="18">
        <v>2.06</v>
      </c>
      <c r="I123" s="18">
        <v>2.4700000000000002</v>
      </c>
      <c r="J123" s="18">
        <v>1.96</v>
      </c>
      <c r="K123" s="18">
        <v>2.15</v>
      </c>
      <c r="L123" s="18">
        <v>5.19</v>
      </c>
      <c r="M123" s="18">
        <v>8.8800000000000008</v>
      </c>
      <c r="N123" s="18">
        <v>8.2200000000000006</v>
      </c>
      <c r="O123" s="18">
        <v>5.55</v>
      </c>
      <c r="P123" s="18">
        <v>3.02</v>
      </c>
      <c r="Q123" s="18">
        <v>2.56</v>
      </c>
      <c r="R123" s="18">
        <v>2.5299999999999998</v>
      </c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44">
        <v>0</v>
      </c>
      <c r="AQ123" s="88">
        <f t="shared" si="14"/>
        <v>2.3288923452052388</v>
      </c>
      <c r="AR123" s="88">
        <f t="shared" si="7"/>
        <v>0</v>
      </c>
      <c r="AS123" s="88"/>
      <c r="AT123" s="88">
        <f t="shared" si="8"/>
        <v>57.59</v>
      </c>
      <c r="AU123" s="88">
        <f t="shared" si="9"/>
        <v>1.96</v>
      </c>
      <c r="AV123" s="88">
        <f t="shared" si="10"/>
        <v>8.8800000000000008</v>
      </c>
      <c r="AW123" s="88">
        <f>PRODUCT(D123:AO123)</f>
        <v>55984263.514446087</v>
      </c>
      <c r="AX123" s="88">
        <f>COUNT(D123:AO123)</f>
        <v>15</v>
      </c>
      <c r="AY123" s="88">
        <f t="shared" si="11"/>
        <v>3.2850178313546778</v>
      </c>
    </row>
    <row r="124" spans="1:51" ht="18.75" x14ac:dyDescent="0.3">
      <c r="A124" s="1">
        <v>3</v>
      </c>
      <c r="B124" s="42" t="s">
        <v>60</v>
      </c>
      <c r="C124" s="43" t="s">
        <v>112</v>
      </c>
      <c r="D124" s="32">
        <v>1.4</v>
      </c>
      <c r="E124" s="18">
        <v>3</v>
      </c>
      <c r="F124" s="18">
        <v>0.5</v>
      </c>
      <c r="G124" s="18">
        <v>0.5</v>
      </c>
      <c r="H124" s="18">
        <v>0.5</v>
      </c>
      <c r="I124" s="18">
        <v>0.5</v>
      </c>
      <c r="J124" s="18">
        <v>0.5</v>
      </c>
      <c r="K124" s="18">
        <v>0.5</v>
      </c>
      <c r="L124" s="18">
        <v>0.5</v>
      </c>
      <c r="M124" s="18">
        <v>0.5</v>
      </c>
      <c r="N124" s="18">
        <v>0.5</v>
      </c>
      <c r="O124" s="18">
        <v>0.5</v>
      </c>
      <c r="P124" s="18">
        <v>0.5</v>
      </c>
      <c r="Q124" s="18">
        <v>0.5</v>
      </c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44">
        <v>0.45</v>
      </c>
      <c r="AQ124" s="88">
        <f t="shared" si="14"/>
        <v>0.66731261223580929</v>
      </c>
      <c r="AR124" s="88">
        <f t="shared" si="7"/>
        <v>0</v>
      </c>
      <c r="AS124" s="88"/>
      <c r="AT124" s="88">
        <f t="shared" si="8"/>
        <v>10.4</v>
      </c>
      <c r="AU124" s="88">
        <f t="shared" si="9"/>
        <v>0.5</v>
      </c>
      <c r="AV124" s="88">
        <f t="shared" si="10"/>
        <v>3</v>
      </c>
      <c r="AW124" s="88">
        <f>PRODUCT(D124:AO124)</f>
        <v>1.0253906249999998E-3</v>
      </c>
      <c r="AX124" s="88">
        <f>COUNT(D124:AO124)</f>
        <v>14</v>
      </c>
      <c r="AY124" s="88">
        <f t="shared" si="11"/>
        <v>0.61163467116915571</v>
      </c>
    </row>
    <row r="125" spans="1:51" ht="18.75" x14ac:dyDescent="0.3">
      <c r="A125" s="1">
        <v>3</v>
      </c>
      <c r="B125" s="42" t="s">
        <v>60</v>
      </c>
      <c r="C125" s="43" t="s">
        <v>115</v>
      </c>
      <c r="D125" s="32">
        <v>26.9</v>
      </c>
      <c r="E125" s="18">
        <v>14.5</v>
      </c>
      <c r="F125" s="18">
        <v>14.2</v>
      </c>
      <c r="G125" s="18">
        <v>12.5</v>
      </c>
      <c r="H125" s="18">
        <v>13.4</v>
      </c>
      <c r="I125" s="18">
        <v>8.64</v>
      </c>
      <c r="J125" s="18">
        <v>8.0500000000000007</v>
      </c>
      <c r="K125" s="18">
        <v>10.199999999999999</v>
      </c>
      <c r="L125" s="18">
        <v>21.2</v>
      </c>
      <c r="M125" s="18">
        <v>9.1</v>
      </c>
      <c r="N125" s="18">
        <v>9.59</v>
      </c>
      <c r="O125" s="18">
        <v>9.8699999999999992</v>
      </c>
      <c r="P125" s="18">
        <v>9</v>
      </c>
      <c r="Q125" s="18">
        <v>10.5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44">
        <v>0.26</v>
      </c>
      <c r="AQ125" s="88">
        <f t="shared" si="14"/>
        <v>5.1646842861408482</v>
      </c>
      <c r="AR125" s="88">
        <f t="shared" si="7"/>
        <v>2</v>
      </c>
      <c r="AS125" s="88"/>
      <c r="AT125" s="88">
        <f t="shared" si="8"/>
        <v>177.65</v>
      </c>
      <c r="AU125" s="88">
        <f t="shared" si="9"/>
        <v>8.0500000000000007</v>
      </c>
      <c r="AV125" s="88">
        <f t="shared" si="10"/>
        <v>26.9</v>
      </c>
      <c r="AW125" s="88">
        <f>PRODUCT(D125:AO125)</f>
        <v>1135737731599886.3</v>
      </c>
      <c r="AX125" s="88">
        <f>COUNT(D125:AO125)</f>
        <v>14</v>
      </c>
      <c r="AY125" s="88">
        <f t="shared" si="11"/>
        <v>11.89534394542726</v>
      </c>
    </row>
    <row r="126" spans="1:51" ht="18.75" x14ac:dyDescent="0.3">
      <c r="A126" s="1">
        <v>3</v>
      </c>
      <c r="B126" s="42" t="s">
        <v>60</v>
      </c>
      <c r="C126" s="43" t="s">
        <v>188</v>
      </c>
      <c r="D126" s="32">
        <v>4.45</v>
      </c>
      <c r="E126" s="18">
        <v>4.13</v>
      </c>
      <c r="F126" s="18">
        <v>2.72</v>
      </c>
      <c r="G126" s="18">
        <v>2.11</v>
      </c>
      <c r="H126" s="18">
        <v>1.17</v>
      </c>
      <c r="I126" s="18">
        <v>0.6</v>
      </c>
      <c r="J126" s="18">
        <v>0.5</v>
      </c>
      <c r="K126" s="18">
        <v>0.5</v>
      </c>
      <c r="L126" s="18">
        <v>0.5</v>
      </c>
      <c r="M126" s="18">
        <v>0.5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44">
        <v>1.8</v>
      </c>
      <c r="AQ126" s="88">
        <f t="shared" si="14"/>
        <v>1.4806606633526807</v>
      </c>
      <c r="AR126" s="88">
        <f t="shared" si="7"/>
        <v>0</v>
      </c>
      <c r="AS126" s="88"/>
      <c r="AT126" s="88">
        <f t="shared" si="8"/>
        <v>17.18</v>
      </c>
      <c r="AU126" s="88">
        <f t="shared" si="9"/>
        <v>0.5</v>
      </c>
      <c r="AV126" s="88">
        <f t="shared" si="10"/>
        <v>4.45</v>
      </c>
      <c r="AW126" s="88">
        <f>PRODUCT(D126:AO126)</f>
        <v>4.6278423008999994</v>
      </c>
      <c r="AX126" s="88">
        <f>COUNT(D126:AO126)</f>
        <v>10</v>
      </c>
      <c r="AY126" s="88">
        <f t="shared" si="11"/>
        <v>1.1655686428400871</v>
      </c>
    </row>
    <row r="127" spans="1:51" ht="19.5" thickBot="1" x14ac:dyDescent="0.35">
      <c r="A127" s="1">
        <v>3</v>
      </c>
      <c r="B127" s="42" t="s">
        <v>60</v>
      </c>
      <c r="C127" s="43" t="s">
        <v>119</v>
      </c>
      <c r="D127" s="32">
        <v>0.5</v>
      </c>
      <c r="E127" s="18">
        <v>0.64</v>
      </c>
      <c r="F127" s="18">
        <v>0.5</v>
      </c>
      <c r="G127" s="18">
        <v>0.5</v>
      </c>
      <c r="H127" s="18">
        <v>0.5</v>
      </c>
      <c r="I127" s="18">
        <v>0.5</v>
      </c>
      <c r="J127" s="18">
        <v>0.5</v>
      </c>
      <c r="K127" s="18">
        <v>0.5</v>
      </c>
      <c r="L127" s="18">
        <v>0.5</v>
      </c>
      <c r="M127" s="18">
        <v>0.5</v>
      </c>
      <c r="N127" s="18">
        <v>0.5</v>
      </c>
      <c r="O127" s="18">
        <v>0.5</v>
      </c>
      <c r="P127" s="18">
        <v>0.5</v>
      </c>
      <c r="Q127" s="18">
        <v>0.5</v>
      </c>
      <c r="R127" s="18">
        <v>0.5</v>
      </c>
      <c r="S127" s="18">
        <v>0.5</v>
      </c>
      <c r="T127" s="18">
        <v>0.5</v>
      </c>
      <c r="U127" s="18">
        <v>0.5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44">
        <v>1.5</v>
      </c>
      <c r="AQ127" s="88">
        <f t="shared" si="14"/>
        <v>3.2068599310359602E-2</v>
      </c>
      <c r="AR127" s="88">
        <f t="shared" si="7"/>
        <v>0</v>
      </c>
      <c r="AS127" s="88"/>
      <c r="AT127" s="88">
        <f t="shared" si="8"/>
        <v>9.14</v>
      </c>
      <c r="AU127" s="88">
        <f t="shared" si="9"/>
        <v>0.5</v>
      </c>
      <c r="AV127" s="88">
        <f t="shared" si="10"/>
        <v>0.64</v>
      </c>
      <c r="AW127" s="88">
        <f>PRODUCT(D127:AO127)</f>
        <v>4.8828125000000001E-6</v>
      </c>
      <c r="AX127" s="88">
        <f>COUNT(D127:AO127)</f>
        <v>18</v>
      </c>
      <c r="AY127" s="88">
        <f t="shared" si="11"/>
        <v>0.50690446161041902</v>
      </c>
    </row>
    <row r="128" spans="1:51" ht="18.75" x14ac:dyDescent="0.3">
      <c r="A128" s="1">
        <v>3</v>
      </c>
      <c r="B128" s="42" t="s">
        <v>60</v>
      </c>
      <c r="C128" s="43" t="s">
        <v>123</v>
      </c>
      <c r="D128" s="32">
        <v>3.92</v>
      </c>
      <c r="E128" s="18">
        <v>6.49</v>
      </c>
      <c r="F128" s="18">
        <v>1.1499999999999999</v>
      </c>
      <c r="G128" s="18">
        <v>1.22</v>
      </c>
      <c r="H128" s="18">
        <v>0.5</v>
      </c>
      <c r="I128" s="18">
        <v>0.5</v>
      </c>
      <c r="J128" s="18">
        <v>0.56999999999999995</v>
      </c>
      <c r="K128" s="18">
        <v>0.5</v>
      </c>
      <c r="L128" s="18">
        <v>0.5</v>
      </c>
      <c r="M128" s="18">
        <v>0.5</v>
      </c>
      <c r="N128" s="18">
        <v>0.5</v>
      </c>
      <c r="O128" s="18">
        <v>0.5</v>
      </c>
      <c r="P128" s="18">
        <v>0.5</v>
      </c>
      <c r="Q128" s="18">
        <v>0.5</v>
      </c>
      <c r="R128" s="18">
        <v>0.5</v>
      </c>
      <c r="S128" s="18">
        <v>0.5</v>
      </c>
      <c r="T128" s="18">
        <v>0.5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45">
        <v>2.1</v>
      </c>
      <c r="AQ128" s="88">
        <f t="shared" si="14"/>
        <v>1.5642597771850526</v>
      </c>
      <c r="AR128" s="88">
        <f t="shared" si="7"/>
        <v>0</v>
      </c>
      <c r="AS128" s="88"/>
      <c r="AT128" s="88">
        <f t="shared" si="8"/>
        <v>19.350000000000001</v>
      </c>
      <c r="AU128" s="88">
        <f t="shared" si="9"/>
        <v>0.5</v>
      </c>
      <c r="AV128" s="88">
        <f t="shared" si="10"/>
        <v>6.49</v>
      </c>
      <c r="AW128" s="88">
        <f>PRODUCT(D128:AO128)</f>
        <v>4.9671050214843736E-3</v>
      </c>
      <c r="AX128" s="88">
        <f>COUNT(D128:AO128)</f>
        <v>17</v>
      </c>
      <c r="AY128" s="88">
        <f t="shared" si="11"/>
        <v>0.73194199802042925</v>
      </c>
    </row>
    <row r="129" spans="1:51" ht="18.75" x14ac:dyDescent="0.3">
      <c r="A129" s="1">
        <v>3</v>
      </c>
      <c r="B129" s="42" t="s">
        <v>129</v>
      </c>
      <c r="C129" s="43" t="s">
        <v>135</v>
      </c>
      <c r="D129" s="32">
        <v>1.87</v>
      </c>
      <c r="E129" s="18">
        <v>4.18</v>
      </c>
      <c r="F129" s="18">
        <v>2.17</v>
      </c>
      <c r="G129" s="18">
        <v>2.58</v>
      </c>
      <c r="H129" s="18">
        <v>2.62</v>
      </c>
      <c r="I129" s="18">
        <v>2.5</v>
      </c>
      <c r="J129" s="18">
        <v>1.58</v>
      </c>
      <c r="K129" s="18">
        <v>1.27</v>
      </c>
      <c r="L129" s="18">
        <v>1.62</v>
      </c>
      <c r="M129" s="18">
        <v>2.57</v>
      </c>
      <c r="N129" s="18">
        <v>1.62</v>
      </c>
      <c r="O129" s="18">
        <v>1.06</v>
      </c>
      <c r="P129" s="18">
        <v>0.99</v>
      </c>
      <c r="Q129" s="18">
        <v>0.92</v>
      </c>
      <c r="R129" s="18">
        <v>0.95</v>
      </c>
      <c r="S129" s="18">
        <v>0.89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29">
        <v>4.67</v>
      </c>
      <c r="AQ129" s="88">
        <f t="shared" si="14"/>
        <v>0.86858159338947616</v>
      </c>
      <c r="AR129" s="88">
        <f t="shared" si="7"/>
        <v>0</v>
      </c>
      <c r="AS129" s="88"/>
      <c r="AT129" s="88">
        <f t="shared" si="8"/>
        <v>29.39</v>
      </c>
      <c r="AU129" s="88">
        <f t="shared" si="9"/>
        <v>0.89</v>
      </c>
      <c r="AV129" s="88">
        <f t="shared" si="10"/>
        <v>4.18</v>
      </c>
      <c r="AW129" s="88">
        <f>PRODUCT(D129:AO129)</f>
        <v>3166.6866237237805</v>
      </c>
      <c r="AX129" s="88">
        <f>COUNT(D129:AO129)</f>
        <v>16</v>
      </c>
      <c r="AY129" s="88">
        <f t="shared" si="11"/>
        <v>1.6549612062063181</v>
      </c>
    </row>
    <row r="130" spans="1:51" ht="18.75" x14ac:dyDescent="0.3">
      <c r="A130" s="1">
        <v>3</v>
      </c>
      <c r="B130" s="42" t="s">
        <v>129</v>
      </c>
      <c r="C130" s="43" t="s">
        <v>69</v>
      </c>
      <c r="D130" s="32">
        <v>4.5599999999999996</v>
      </c>
      <c r="E130" s="18">
        <v>3.99</v>
      </c>
      <c r="F130" s="18">
        <v>2.46</v>
      </c>
      <c r="G130" s="18">
        <v>2.35</v>
      </c>
      <c r="H130" s="18">
        <v>1.54</v>
      </c>
      <c r="I130" s="18">
        <v>1.35</v>
      </c>
      <c r="J130" s="18">
        <v>1.1100000000000001</v>
      </c>
      <c r="K130" s="18">
        <v>1.34</v>
      </c>
      <c r="L130" s="18">
        <v>1.7</v>
      </c>
      <c r="M130" s="18">
        <v>1.78</v>
      </c>
      <c r="N130" s="18">
        <v>1.02</v>
      </c>
      <c r="O130" s="18">
        <v>0.75</v>
      </c>
      <c r="P130" s="18">
        <v>0.84</v>
      </c>
      <c r="Q130" s="18">
        <v>0.89</v>
      </c>
      <c r="R130" s="18">
        <v>0.9</v>
      </c>
      <c r="S130" s="18">
        <v>0.83</v>
      </c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29">
        <v>0.5</v>
      </c>
      <c r="AQ130" s="88">
        <f t="shared" si="14"/>
        <v>1.0957515614294147</v>
      </c>
      <c r="AR130" s="88">
        <f t="shared" si="7"/>
        <v>0</v>
      </c>
      <c r="AS130" s="88"/>
      <c r="AT130" s="88">
        <f t="shared" si="8"/>
        <v>27.41</v>
      </c>
      <c r="AU130" s="88">
        <f t="shared" si="9"/>
        <v>0.75</v>
      </c>
      <c r="AV130" s="88">
        <f t="shared" si="10"/>
        <v>4.5599999999999996</v>
      </c>
      <c r="AW130" s="88">
        <f>PRODUCT(D130:AO130)</f>
        <v>420.47795134051296</v>
      </c>
      <c r="AX130" s="88">
        <f>COUNT(D130:AO130)</f>
        <v>16</v>
      </c>
      <c r="AY130" s="88">
        <f t="shared" si="11"/>
        <v>1.4587603544041454</v>
      </c>
    </row>
    <row r="131" spans="1:51" ht="18.75" x14ac:dyDescent="0.3">
      <c r="A131" s="1">
        <v>3</v>
      </c>
      <c r="B131" s="42" t="s">
        <v>129</v>
      </c>
      <c r="C131" s="43" t="s">
        <v>142</v>
      </c>
      <c r="D131" s="37">
        <v>3.8</v>
      </c>
      <c r="E131" s="17">
        <v>5.66</v>
      </c>
      <c r="F131" s="17">
        <v>4.91</v>
      </c>
      <c r="G131" s="17">
        <v>2.83</v>
      </c>
      <c r="H131" s="17">
        <v>4.74</v>
      </c>
      <c r="I131" s="17">
        <v>3.46</v>
      </c>
      <c r="J131" s="17">
        <v>3.46</v>
      </c>
      <c r="K131" s="17">
        <v>4.5999999999999996</v>
      </c>
      <c r="L131" s="17">
        <v>10</v>
      </c>
      <c r="M131" s="17">
        <v>13.4</v>
      </c>
      <c r="N131" s="17">
        <v>12.2</v>
      </c>
      <c r="O131" s="17">
        <v>6.94</v>
      </c>
      <c r="P131" s="17">
        <v>3.99</v>
      </c>
      <c r="Q131" s="17">
        <v>3.27</v>
      </c>
      <c r="R131" s="18">
        <v>3.05</v>
      </c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29">
        <v>0.5</v>
      </c>
      <c r="AQ131" s="88">
        <f t="shared" si="14"/>
        <v>3.2864850524534588</v>
      </c>
      <c r="AR131" s="88">
        <f t="shared" si="7"/>
        <v>0</v>
      </c>
      <c r="AS131" s="88"/>
      <c r="AT131" s="88">
        <f t="shared" ref="AT131:AT194" si="15">SUM(D131:AO131)</f>
        <v>86.309999999999988</v>
      </c>
      <c r="AU131" s="88">
        <f t="shared" si="9"/>
        <v>2.83</v>
      </c>
      <c r="AV131" s="88">
        <f t="shared" si="10"/>
        <v>13.4</v>
      </c>
      <c r="AW131" s="88">
        <f>PRODUCT(D131:AO131)</f>
        <v>35220937652.526108</v>
      </c>
      <c r="AX131" s="88">
        <f>COUNT(D131:AO131)</f>
        <v>15</v>
      </c>
      <c r="AY131" s="88">
        <f t="shared" si="11"/>
        <v>5.0480083069302522</v>
      </c>
    </row>
    <row r="132" spans="1:51" ht="18.75" x14ac:dyDescent="0.3">
      <c r="A132" s="1">
        <v>3</v>
      </c>
      <c r="B132" s="42" t="s">
        <v>129</v>
      </c>
      <c r="C132" s="43" t="s">
        <v>145</v>
      </c>
      <c r="D132" s="32">
        <v>1.56</v>
      </c>
      <c r="E132" s="18">
        <v>1.33</v>
      </c>
      <c r="F132" s="18">
        <v>1.79</v>
      </c>
      <c r="G132" s="18">
        <v>0.87</v>
      </c>
      <c r="H132" s="18">
        <v>0.95</v>
      </c>
      <c r="I132" s="18">
        <v>1.81</v>
      </c>
      <c r="J132" s="18">
        <v>1.88</v>
      </c>
      <c r="K132" s="18">
        <v>0.91</v>
      </c>
      <c r="L132" s="18">
        <v>0.71</v>
      </c>
      <c r="M132" s="18">
        <v>0.7</v>
      </c>
      <c r="N132" s="18">
        <v>0.74</v>
      </c>
      <c r="O132" s="18">
        <v>1.1599999999999999</v>
      </c>
      <c r="P132" s="18">
        <v>1.32</v>
      </c>
      <c r="Q132" s="18">
        <v>1.32</v>
      </c>
      <c r="R132" s="18">
        <v>0.82</v>
      </c>
      <c r="S132" s="18">
        <v>0.56999999999999995</v>
      </c>
      <c r="T132" s="18">
        <v>0.55000000000000004</v>
      </c>
      <c r="U132" s="18">
        <v>0.53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29">
        <v>41</v>
      </c>
      <c r="AQ132" s="88">
        <f t="shared" si="14"/>
        <v>0.4402678758087345</v>
      </c>
      <c r="AR132" s="88">
        <f t="shared" si="7"/>
        <v>0</v>
      </c>
      <c r="AS132" s="88"/>
      <c r="AT132" s="88">
        <f t="shared" si="15"/>
        <v>19.520000000000003</v>
      </c>
      <c r="AU132" s="88">
        <f t="shared" ref="AU132:AU168" si="16">MIN(D132:AO132)</f>
        <v>0.53</v>
      </c>
      <c r="AV132" s="88">
        <f t="shared" ref="AV132:AV168" si="17">MAX(D132:AO132)</f>
        <v>1.88</v>
      </c>
      <c r="AW132" s="88">
        <f>PRODUCT(D132:AO132)</f>
        <v>0.96265611059264677</v>
      </c>
      <c r="AX132" s="88">
        <f>COUNT(D132:AO132)</f>
        <v>18</v>
      </c>
      <c r="AY132" s="88">
        <f t="shared" ref="AY132:AY195" si="18">AW132^(1/AX132)</f>
        <v>0.99788784301899114</v>
      </c>
    </row>
    <row r="133" spans="1:51" ht="18.75" x14ac:dyDescent="0.3">
      <c r="A133" s="1">
        <v>3</v>
      </c>
      <c r="B133" s="42" t="s">
        <v>129</v>
      </c>
      <c r="C133" s="43" t="s">
        <v>211</v>
      </c>
      <c r="D133" s="32">
        <v>5.7</v>
      </c>
      <c r="E133" s="18">
        <v>2.4</v>
      </c>
      <c r="F133" s="18">
        <v>5.0999999999999996</v>
      </c>
      <c r="G133" s="18">
        <v>4.5</v>
      </c>
      <c r="H133" s="18">
        <v>5.7</v>
      </c>
      <c r="I133" s="18">
        <v>6.3</v>
      </c>
      <c r="J133" s="18">
        <v>6</v>
      </c>
      <c r="K133" s="18">
        <v>6.3</v>
      </c>
      <c r="L133" s="18">
        <v>7</v>
      </c>
      <c r="M133" s="18">
        <v>8.6</v>
      </c>
      <c r="N133" s="18">
        <v>8.1999999999999993</v>
      </c>
      <c r="O133" s="18">
        <v>8.5</v>
      </c>
      <c r="P133" s="18">
        <v>10</v>
      </c>
      <c r="Q133" s="18">
        <v>9</v>
      </c>
      <c r="R133" s="18">
        <v>9.3000000000000007</v>
      </c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29">
        <v>2</v>
      </c>
      <c r="AQ133" s="88">
        <f t="shared" si="14"/>
        <v>2.0089134708427183</v>
      </c>
      <c r="AR133" s="88">
        <f t="shared" si="7"/>
        <v>0</v>
      </c>
      <c r="AS133" s="88"/>
      <c r="AT133" s="88">
        <f t="shared" si="15"/>
        <v>102.6</v>
      </c>
      <c r="AU133" s="88">
        <f t="shared" si="16"/>
        <v>2.4</v>
      </c>
      <c r="AV133" s="88">
        <f t="shared" si="17"/>
        <v>10</v>
      </c>
      <c r="AW133" s="88">
        <f>PRODUCT(D133:AO133)</f>
        <v>1496686080236.4351</v>
      </c>
      <c r="AX133" s="88">
        <f>COUNT(D133:AO133)</f>
        <v>15</v>
      </c>
      <c r="AY133" s="88">
        <f t="shared" si="18"/>
        <v>6.4814978499856153</v>
      </c>
    </row>
    <row r="134" spans="1:51" ht="18.75" x14ac:dyDescent="0.3">
      <c r="A134" s="1">
        <v>3</v>
      </c>
      <c r="B134" s="42" t="s">
        <v>129</v>
      </c>
      <c r="C134" s="43" t="s">
        <v>148</v>
      </c>
      <c r="D134" s="32">
        <v>1.92</v>
      </c>
      <c r="E134" s="18">
        <v>6.23</v>
      </c>
      <c r="F134" s="18">
        <v>9.06</v>
      </c>
      <c r="G134" s="18">
        <v>34.4</v>
      </c>
      <c r="H134" s="18">
        <v>32.799999999999997</v>
      </c>
      <c r="I134" s="18">
        <v>12.9</v>
      </c>
      <c r="J134" s="18">
        <v>6.74</v>
      </c>
      <c r="K134" s="18">
        <v>4.87</v>
      </c>
      <c r="L134" s="18">
        <v>4.54</v>
      </c>
      <c r="M134" s="18">
        <v>6.16</v>
      </c>
      <c r="N134" s="18">
        <v>6.66</v>
      </c>
      <c r="O134" s="18">
        <v>6.27</v>
      </c>
      <c r="P134" s="18">
        <v>4.07</v>
      </c>
      <c r="Q134" s="18">
        <v>3.15</v>
      </c>
      <c r="R134" s="18">
        <v>3.1</v>
      </c>
      <c r="S134" s="18">
        <v>2.99</v>
      </c>
      <c r="T134" s="18">
        <v>2.89</v>
      </c>
      <c r="U134" s="18">
        <v>2.78</v>
      </c>
      <c r="V134" s="18">
        <v>2.91</v>
      </c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29">
        <v>0.5</v>
      </c>
      <c r="AQ134" s="88">
        <f t="shared" si="14"/>
        <v>9.1069546953256921</v>
      </c>
      <c r="AR134" s="88">
        <f t="shared" si="7"/>
        <v>2</v>
      </c>
      <c r="AS134" s="88"/>
      <c r="AT134" s="88">
        <f t="shared" si="15"/>
        <v>154.44</v>
      </c>
      <c r="AU134" s="88">
        <f t="shared" si="16"/>
        <v>1.92</v>
      </c>
      <c r="AV134" s="88">
        <f t="shared" si="17"/>
        <v>34.4</v>
      </c>
      <c r="AW134" s="88">
        <f>PRODUCT(D134:AO134)</f>
        <v>167988725513573</v>
      </c>
      <c r="AX134" s="88">
        <f>COUNT(D134:AO134)</f>
        <v>19</v>
      </c>
      <c r="AY134" s="88">
        <f t="shared" si="18"/>
        <v>5.6065920192317735</v>
      </c>
    </row>
    <row r="135" spans="1:51" ht="18.75" x14ac:dyDescent="0.3">
      <c r="A135" s="1">
        <v>3</v>
      </c>
      <c r="B135" s="42" t="s">
        <v>129</v>
      </c>
      <c r="C135" s="43" t="s">
        <v>150</v>
      </c>
      <c r="D135" s="32">
        <v>3.85</v>
      </c>
      <c r="E135" s="18">
        <v>7.13</v>
      </c>
      <c r="F135" s="18">
        <v>30.5</v>
      </c>
      <c r="G135" s="18">
        <v>61.8</v>
      </c>
      <c r="H135" s="18">
        <v>55.1</v>
      </c>
      <c r="I135" s="18">
        <v>34.1</v>
      </c>
      <c r="J135" s="18">
        <v>23.7</v>
      </c>
      <c r="K135" s="18">
        <v>19.8</v>
      </c>
      <c r="L135" s="18">
        <v>20.5</v>
      </c>
      <c r="M135" s="18">
        <v>21.7</v>
      </c>
      <c r="N135" s="18">
        <v>18.7</v>
      </c>
      <c r="O135" s="18">
        <v>12.7</v>
      </c>
      <c r="P135" s="18">
        <v>11.4</v>
      </c>
      <c r="Q135" s="18">
        <v>10.3</v>
      </c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29">
        <v>0.97</v>
      </c>
      <c r="AQ135" s="88">
        <f t="shared" si="14"/>
        <v>16.403044329187992</v>
      </c>
      <c r="AR135" s="88">
        <f t="shared" ref="AR135:AR198" si="19">COUNTIF(D135:AO135,"&gt;20")</f>
        <v>7</v>
      </c>
      <c r="AS135" s="88"/>
      <c r="AT135" s="88">
        <f t="shared" si="15"/>
        <v>331.28</v>
      </c>
      <c r="AU135" s="88">
        <f t="shared" si="16"/>
        <v>3.85</v>
      </c>
      <c r="AV135" s="88">
        <f t="shared" si="17"/>
        <v>61.8</v>
      </c>
      <c r="AW135" s="88">
        <f>PRODUCT(D135:AO135)</f>
        <v>5.6592526951893178E+17</v>
      </c>
      <c r="AX135" s="88">
        <f>COUNT(D135:AO135)</f>
        <v>14</v>
      </c>
      <c r="AY135" s="88">
        <f t="shared" si="18"/>
        <v>18.537630461091936</v>
      </c>
    </row>
    <row r="136" spans="1:51" ht="18.75" x14ac:dyDescent="0.3">
      <c r="A136" s="1">
        <v>3</v>
      </c>
      <c r="B136" s="42" t="s">
        <v>129</v>
      </c>
      <c r="C136" s="43" t="s">
        <v>153</v>
      </c>
      <c r="D136" s="32">
        <v>1.1599999999999999</v>
      </c>
      <c r="E136" s="18">
        <v>1.24</v>
      </c>
      <c r="F136" s="18">
        <v>1.17</v>
      </c>
      <c r="G136" s="18">
        <v>1.38</v>
      </c>
      <c r="H136" s="18">
        <v>2.0499999999999998</v>
      </c>
      <c r="I136" s="18">
        <v>1.2</v>
      </c>
      <c r="J136" s="18">
        <v>0.83</v>
      </c>
      <c r="K136" s="18">
        <v>0.85</v>
      </c>
      <c r="L136" s="18">
        <v>1.04</v>
      </c>
      <c r="M136" s="18">
        <v>1.2</v>
      </c>
      <c r="N136" s="18">
        <v>0.81</v>
      </c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35">
        <v>2.29</v>
      </c>
      <c r="AQ136" s="88">
        <f t="shared" si="14"/>
        <v>0.32883716988430761</v>
      </c>
      <c r="AR136" s="88">
        <f t="shared" si="19"/>
        <v>0</v>
      </c>
      <c r="AS136" s="88"/>
      <c r="AT136" s="88">
        <f t="shared" si="15"/>
        <v>12.929999999999998</v>
      </c>
      <c r="AU136" s="88">
        <f t="shared" si="16"/>
        <v>0.81</v>
      </c>
      <c r="AV136" s="88">
        <f t="shared" si="17"/>
        <v>2.0499999999999998</v>
      </c>
      <c r="AW136" s="88">
        <f>PRODUCT(D136:AO136)</f>
        <v>4.0745190435340568</v>
      </c>
      <c r="AX136" s="88">
        <f>COUNT(D136:AO136)</f>
        <v>11</v>
      </c>
      <c r="AY136" s="88">
        <f t="shared" si="18"/>
        <v>1.1362175328427213</v>
      </c>
    </row>
    <row r="137" spans="1:51" ht="18.75" x14ac:dyDescent="0.3">
      <c r="A137" s="1">
        <v>3</v>
      </c>
      <c r="B137" s="42" t="s">
        <v>129</v>
      </c>
      <c r="C137" s="43" t="s">
        <v>193</v>
      </c>
      <c r="D137" s="32">
        <v>3.26</v>
      </c>
      <c r="E137" s="18">
        <v>6.9</v>
      </c>
      <c r="F137" s="18">
        <v>2.0499999999999998</v>
      </c>
      <c r="G137" s="18">
        <v>3.72</v>
      </c>
      <c r="H137" s="18">
        <v>3.1</v>
      </c>
      <c r="I137" s="18">
        <v>4.71</v>
      </c>
      <c r="J137" s="18">
        <v>3.18</v>
      </c>
      <c r="K137" s="18">
        <v>9.18</v>
      </c>
      <c r="L137" s="18">
        <v>5.81</v>
      </c>
      <c r="M137" s="18">
        <v>2.0299999999999998</v>
      </c>
      <c r="N137" s="18">
        <v>1.93</v>
      </c>
      <c r="O137" s="18">
        <v>1.85</v>
      </c>
      <c r="P137" s="18">
        <v>1.79</v>
      </c>
      <c r="Q137" s="18">
        <v>2.09</v>
      </c>
      <c r="R137" s="18">
        <v>2.69</v>
      </c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46">
        <v>1.4</v>
      </c>
      <c r="AQ137" s="88">
        <f t="shared" si="14"/>
        <v>2.0943812663621895</v>
      </c>
      <c r="AR137" s="88">
        <f t="shared" si="19"/>
        <v>0</v>
      </c>
      <c r="AS137" s="88"/>
      <c r="AT137" s="88">
        <f t="shared" si="15"/>
        <v>54.290000000000006</v>
      </c>
      <c r="AU137" s="88">
        <f t="shared" si="16"/>
        <v>1.79</v>
      </c>
      <c r="AV137" s="88">
        <f t="shared" si="17"/>
        <v>9.18</v>
      </c>
      <c r="AW137" s="88">
        <f>PRODUCT(D137:AO137)</f>
        <v>30986227.041153934</v>
      </c>
      <c r="AX137" s="88">
        <f>COUNT(D137:AO137)</f>
        <v>15</v>
      </c>
      <c r="AY137" s="88">
        <f t="shared" si="18"/>
        <v>3.1579936076306678</v>
      </c>
    </row>
    <row r="138" spans="1:51" ht="18.75" x14ac:dyDescent="0.3">
      <c r="A138" s="1">
        <v>3</v>
      </c>
      <c r="B138" s="42" t="s">
        <v>129</v>
      </c>
      <c r="C138" s="47" t="s">
        <v>96</v>
      </c>
      <c r="D138" s="32">
        <v>2.78</v>
      </c>
      <c r="E138" s="18">
        <v>1.87</v>
      </c>
      <c r="F138" s="18">
        <v>12.4</v>
      </c>
      <c r="G138" s="18">
        <v>8.9700000000000006</v>
      </c>
      <c r="H138" s="18">
        <v>5.33</v>
      </c>
      <c r="I138" s="18">
        <v>4.45</v>
      </c>
      <c r="J138" s="18">
        <v>3.85</v>
      </c>
      <c r="K138" s="18">
        <v>3.42</v>
      </c>
      <c r="L138" s="18">
        <v>3.03</v>
      </c>
      <c r="M138" s="18">
        <v>2.67</v>
      </c>
      <c r="N138" s="18">
        <v>2.57</v>
      </c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46">
        <v>0</v>
      </c>
      <c r="AQ138" s="88">
        <f t="shared" si="14"/>
        <v>3.0670302215930771</v>
      </c>
      <c r="AR138" s="88">
        <f t="shared" si="19"/>
        <v>0</v>
      </c>
      <c r="AS138" s="88"/>
      <c r="AT138" s="88">
        <f t="shared" si="15"/>
        <v>51.340000000000011</v>
      </c>
      <c r="AU138" s="88">
        <f t="shared" si="16"/>
        <v>1.87</v>
      </c>
      <c r="AV138" s="88">
        <f t="shared" si="17"/>
        <v>12.4</v>
      </c>
      <c r="AW138" s="88">
        <f>PRODUCT(D138:AO138)</f>
        <v>3754582.0491088708</v>
      </c>
      <c r="AX138" s="88">
        <f>COUNT(D138:AO138)</f>
        <v>11</v>
      </c>
      <c r="AY138" s="88">
        <f t="shared" si="18"/>
        <v>3.9599291720342231</v>
      </c>
    </row>
    <row r="139" spans="1:51" ht="18.75" x14ac:dyDescent="0.3">
      <c r="A139" s="1">
        <v>3</v>
      </c>
      <c r="B139" s="42" t="s">
        <v>163</v>
      </c>
      <c r="C139" s="48" t="s">
        <v>215</v>
      </c>
      <c r="D139" s="37">
        <v>0.5</v>
      </c>
      <c r="E139" s="17">
        <v>0.73</v>
      </c>
      <c r="F139" s="17">
        <v>0.5</v>
      </c>
      <c r="G139" s="17">
        <v>0.5</v>
      </c>
      <c r="H139" s="17">
        <v>0.5</v>
      </c>
      <c r="I139" s="17">
        <v>0.5</v>
      </c>
      <c r="J139" s="17">
        <v>0.5</v>
      </c>
      <c r="K139" s="17">
        <v>0.5</v>
      </c>
      <c r="L139" s="17">
        <v>0.5</v>
      </c>
      <c r="M139" s="17">
        <v>0.5</v>
      </c>
      <c r="N139" s="17">
        <v>0.5</v>
      </c>
      <c r="O139" s="17">
        <v>0.5</v>
      </c>
      <c r="P139" s="17">
        <v>0.5</v>
      </c>
      <c r="Q139" s="17">
        <v>0.5</v>
      </c>
      <c r="R139" s="17">
        <v>0.5</v>
      </c>
      <c r="S139" s="17"/>
      <c r="T139" s="17"/>
      <c r="U139" s="17"/>
      <c r="V139" s="17"/>
      <c r="W139" s="18"/>
      <c r="X139" s="50"/>
      <c r="Y139" s="50"/>
      <c r="AC139" s="51"/>
      <c r="AE139" s="51"/>
      <c r="AF139" s="51"/>
      <c r="AG139" s="51"/>
      <c r="AI139" s="51"/>
      <c r="AL139" s="17"/>
      <c r="AM139" s="17"/>
      <c r="AN139" s="17"/>
      <c r="AO139" s="17"/>
      <c r="AP139" s="46">
        <v>1.41</v>
      </c>
      <c r="AQ139" s="88">
        <f t="shared" si="14"/>
        <v>5.7372079930533518E-2</v>
      </c>
      <c r="AR139" s="88">
        <f t="shared" si="19"/>
        <v>0</v>
      </c>
      <c r="AS139" s="88"/>
      <c r="AT139" s="88">
        <f t="shared" si="15"/>
        <v>7.73</v>
      </c>
      <c r="AU139" s="88">
        <f t="shared" si="16"/>
        <v>0.5</v>
      </c>
      <c r="AV139" s="88">
        <f t="shared" si="17"/>
        <v>0.73</v>
      </c>
      <c r="AW139" s="88">
        <f>PRODUCT(D139:AO139)</f>
        <v>4.4555664062499999E-5</v>
      </c>
      <c r="AX139" s="88">
        <f>COUNT(D139:AO139)</f>
        <v>15</v>
      </c>
      <c r="AY139" s="88">
        <f t="shared" si="18"/>
        <v>0.51277502136677444</v>
      </c>
    </row>
    <row r="140" spans="1:51" ht="18.75" x14ac:dyDescent="0.3">
      <c r="A140" s="1">
        <v>3</v>
      </c>
      <c r="B140" s="42" t="s">
        <v>163</v>
      </c>
      <c r="C140" s="48" t="s">
        <v>216</v>
      </c>
      <c r="D140" s="37">
        <v>3.92</v>
      </c>
      <c r="E140" s="17">
        <v>5.7</v>
      </c>
      <c r="F140" s="17">
        <v>3.13</v>
      </c>
      <c r="G140" s="17">
        <v>6.28</v>
      </c>
      <c r="H140" s="17">
        <v>11</v>
      </c>
      <c r="I140" s="17">
        <v>10.199999999999999</v>
      </c>
      <c r="J140" s="17">
        <v>7.97</v>
      </c>
      <c r="K140" s="17">
        <v>3.38</v>
      </c>
      <c r="L140" s="17">
        <v>2.5499999999999998</v>
      </c>
      <c r="M140" s="17">
        <v>2.44</v>
      </c>
      <c r="N140" s="17">
        <v>2.44</v>
      </c>
      <c r="O140" s="17">
        <v>2.31</v>
      </c>
      <c r="P140" s="17">
        <v>2.35</v>
      </c>
      <c r="Q140" s="17">
        <v>2.2599999999999998</v>
      </c>
      <c r="R140" s="17">
        <v>2.1800000000000002</v>
      </c>
      <c r="S140" s="17">
        <v>2.23</v>
      </c>
      <c r="T140" s="17">
        <v>2.21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46">
        <v>3.4</v>
      </c>
      <c r="AQ140" s="88">
        <f t="shared" si="14"/>
        <v>2.8330456058532274</v>
      </c>
      <c r="AR140" s="88">
        <f t="shared" si="19"/>
        <v>0</v>
      </c>
      <c r="AS140" s="88"/>
      <c r="AT140" s="88">
        <f t="shared" si="15"/>
        <v>72.550000000000011</v>
      </c>
      <c r="AU140" s="88">
        <f t="shared" si="16"/>
        <v>2.1800000000000002</v>
      </c>
      <c r="AV140" s="88">
        <f t="shared" si="17"/>
        <v>11</v>
      </c>
      <c r="AW140" s="88">
        <f>PRODUCT(D140:AO140)</f>
        <v>2656406457.68189</v>
      </c>
      <c r="AX140" s="88">
        <f>COUNT(D140:AO140)</f>
        <v>17</v>
      </c>
      <c r="AY140" s="88">
        <f t="shared" si="18"/>
        <v>3.5840186945516352</v>
      </c>
    </row>
    <row r="141" spans="1:51" ht="18.75" x14ac:dyDescent="0.3">
      <c r="A141" s="1">
        <v>3</v>
      </c>
      <c r="B141" s="42" t="s">
        <v>163</v>
      </c>
      <c r="C141" s="52" t="s">
        <v>217</v>
      </c>
      <c r="D141" s="37">
        <v>0.79</v>
      </c>
      <c r="E141" s="17">
        <v>1.66</v>
      </c>
      <c r="F141" s="17">
        <v>19.5</v>
      </c>
      <c r="G141" s="17">
        <v>19.2</v>
      </c>
      <c r="H141" s="17">
        <v>12.8</v>
      </c>
      <c r="I141" s="17">
        <v>5.36</v>
      </c>
      <c r="J141" s="17">
        <v>3.83</v>
      </c>
      <c r="K141" s="17">
        <v>5.32</v>
      </c>
      <c r="L141" s="17">
        <v>2.1800000000000002</v>
      </c>
      <c r="M141" s="17">
        <v>2.72</v>
      </c>
      <c r="N141" s="17">
        <v>4.79</v>
      </c>
      <c r="O141" s="17">
        <v>2.17</v>
      </c>
      <c r="P141" s="17">
        <v>2.1800000000000002</v>
      </c>
      <c r="Q141" s="17">
        <v>1.97</v>
      </c>
      <c r="R141" s="17">
        <v>3.95</v>
      </c>
      <c r="S141" s="17">
        <v>1.63</v>
      </c>
      <c r="T141" s="17">
        <v>1.47</v>
      </c>
      <c r="U141" s="17">
        <v>1.71</v>
      </c>
      <c r="V141" s="17">
        <v>1.62</v>
      </c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46">
        <v>5.0999999999999996</v>
      </c>
      <c r="AQ141" s="88">
        <f t="shared" si="14"/>
        <v>5.5664186530028994</v>
      </c>
      <c r="AR141" s="88">
        <f t="shared" si="19"/>
        <v>0</v>
      </c>
      <c r="AS141" s="88"/>
      <c r="AT141" s="88">
        <f t="shared" si="15"/>
        <v>94.850000000000023</v>
      </c>
      <c r="AU141" s="88">
        <f t="shared" si="16"/>
        <v>0.79</v>
      </c>
      <c r="AV141" s="88">
        <f t="shared" si="17"/>
        <v>19.5</v>
      </c>
      <c r="AW141" s="88">
        <f>PRODUCT(D141:AO141)</f>
        <v>4763352366.2286921</v>
      </c>
      <c r="AX141" s="88">
        <f>COUNT(D141:AO141)</f>
        <v>19</v>
      </c>
      <c r="AY141" s="88">
        <f t="shared" si="18"/>
        <v>3.2311999006571233</v>
      </c>
    </row>
    <row r="142" spans="1:51" ht="18.75" x14ac:dyDescent="0.3">
      <c r="A142" s="1">
        <v>3</v>
      </c>
      <c r="B142" s="42" t="s">
        <v>163</v>
      </c>
      <c r="C142" s="52" t="s">
        <v>218</v>
      </c>
      <c r="D142" s="32">
        <v>2.4</v>
      </c>
      <c r="E142" s="18">
        <v>2</v>
      </c>
      <c r="F142" s="18">
        <v>3.5</v>
      </c>
      <c r="G142" s="18">
        <v>3</v>
      </c>
      <c r="H142" s="18">
        <v>2.1</v>
      </c>
      <c r="I142" s="18">
        <v>1.6</v>
      </c>
      <c r="J142" s="18">
        <v>1.4</v>
      </c>
      <c r="K142" s="18">
        <v>1.3</v>
      </c>
      <c r="L142" s="18">
        <v>1.4</v>
      </c>
      <c r="M142" s="18">
        <v>1.4</v>
      </c>
      <c r="N142" s="18">
        <v>1.4</v>
      </c>
      <c r="O142" s="18">
        <v>1.6</v>
      </c>
      <c r="P142" s="18">
        <v>1.6</v>
      </c>
      <c r="Q142" s="18">
        <v>1.2</v>
      </c>
      <c r="R142" s="18">
        <v>0.92</v>
      </c>
      <c r="S142" s="18">
        <v>0.73</v>
      </c>
      <c r="T142" s="18">
        <v>0.66</v>
      </c>
      <c r="U142" s="18">
        <v>0.63</v>
      </c>
      <c r="V142" s="18">
        <v>0.57999999999999996</v>
      </c>
      <c r="W142" s="18">
        <v>0.56000000000000005</v>
      </c>
      <c r="X142" s="18">
        <v>0.56000000000000005</v>
      </c>
      <c r="Y142" s="18">
        <v>0.55000000000000004</v>
      </c>
      <c r="Z142" s="18">
        <v>0.57999999999999996</v>
      </c>
      <c r="AA142" s="18">
        <v>0.62</v>
      </c>
      <c r="AB142" s="18">
        <v>0.57999999999999996</v>
      </c>
      <c r="AC142" s="18">
        <v>0.57999999999999996</v>
      </c>
      <c r="AD142" s="18">
        <v>3.7</v>
      </c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46">
        <v>0.32</v>
      </c>
      <c r="AQ142" s="88">
        <f t="shared" si="14"/>
        <v>0.89268325957219563</v>
      </c>
      <c r="AR142" s="88">
        <f t="shared" si="19"/>
        <v>0</v>
      </c>
      <c r="AS142" s="88"/>
      <c r="AT142" s="88">
        <f t="shared" si="15"/>
        <v>37.149999999999991</v>
      </c>
      <c r="AU142" s="88">
        <f t="shared" si="16"/>
        <v>0.55000000000000004</v>
      </c>
      <c r="AV142" s="88">
        <f t="shared" si="17"/>
        <v>3.7</v>
      </c>
      <c r="AW142" s="88">
        <f>PRODUCT(D142:AO142)</f>
        <v>32.485220876002323</v>
      </c>
      <c r="AX142" s="88">
        <f>COUNT(D142:AO142)</f>
        <v>27</v>
      </c>
      <c r="AY142" s="88">
        <f t="shared" si="18"/>
        <v>1.1375968055321526</v>
      </c>
    </row>
    <row r="143" spans="1:51" ht="18.75" x14ac:dyDescent="0.3">
      <c r="A143" s="1">
        <v>3</v>
      </c>
      <c r="B143" s="42" t="s">
        <v>163</v>
      </c>
      <c r="C143" s="43" t="s">
        <v>205</v>
      </c>
      <c r="D143" s="32">
        <v>0.5</v>
      </c>
      <c r="E143" s="18">
        <v>0.5</v>
      </c>
      <c r="F143" s="18">
        <v>0.5</v>
      </c>
      <c r="G143" s="18">
        <v>0.5</v>
      </c>
      <c r="H143" s="18">
        <v>0.5</v>
      </c>
      <c r="I143" s="18">
        <v>0.5</v>
      </c>
      <c r="J143" s="18">
        <v>0.5</v>
      </c>
      <c r="K143" s="18">
        <v>0.5</v>
      </c>
      <c r="L143" s="18">
        <v>0.5</v>
      </c>
      <c r="M143" s="18">
        <v>0.5</v>
      </c>
      <c r="N143" s="18">
        <v>0.5</v>
      </c>
      <c r="O143" s="18">
        <v>0.5</v>
      </c>
      <c r="P143" s="18">
        <v>0.5</v>
      </c>
      <c r="Q143" s="18">
        <v>0.5</v>
      </c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46">
        <v>0</v>
      </c>
      <c r="AQ143" s="88">
        <f t="shared" si="14"/>
        <v>0</v>
      </c>
      <c r="AR143" s="88">
        <f t="shared" si="19"/>
        <v>0</v>
      </c>
      <c r="AS143" s="88"/>
      <c r="AT143" s="88">
        <f t="shared" si="15"/>
        <v>7</v>
      </c>
      <c r="AU143" s="88">
        <f t="shared" si="16"/>
        <v>0.5</v>
      </c>
      <c r="AV143" s="88">
        <f t="shared" si="17"/>
        <v>0.5</v>
      </c>
      <c r="AW143" s="88">
        <f>PRODUCT(D143:AO143)</f>
        <v>6.103515625E-5</v>
      </c>
      <c r="AX143" s="88">
        <f>COUNT(D143:AO143)</f>
        <v>14</v>
      </c>
      <c r="AY143" s="88">
        <f t="shared" si="18"/>
        <v>0.5</v>
      </c>
    </row>
    <row r="144" spans="1:51" ht="18.75" x14ac:dyDescent="0.3">
      <c r="A144" s="1">
        <v>3</v>
      </c>
      <c r="B144" s="42" t="s">
        <v>174</v>
      </c>
      <c r="C144" s="43" t="s">
        <v>221</v>
      </c>
      <c r="D144" s="32">
        <v>16.5</v>
      </c>
      <c r="E144" s="18">
        <v>0.5</v>
      </c>
      <c r="F144" s="18">
        <v>0.5</v>
      </c>
      <c r="G144" s="18">
        <v>0.5</v>
      </c>
      <c r="H144" s="18">
        <v>0.68</v>
      </c>
      <c r="I144" s="18">
        <v>0.5</v>
      </c>
      <c r="J144" s="18">
        <v>0.5</v>
      </c>
      <c r="K144" s="18">
        <v>0.5</v>
      </c>
      <c r="L144" s="18">
        <v>0.5</v>
      </c>
      <c r="M144" s="18">
        <v>0.5</v>
      </c>
      <c r="N144" s="18">
        <v>0.5</v>
      </c>
      <c r="O144" s="18">
        <v>0.5</v>
      </c>
      <c r="P144" s="18">
        <v>0.5</v>
      </c>
      <c r="Q144" s="18">
        <v>0.5</v>
      </c>
      <c r="R144" s="18">
        <v>0.5</v>
      </c>
      <c r="S144" s="18">
        <v>0.5</v>
      </c>
      <c r="T144" s="18">
        <v>0.5</v>
      </c>
      <c r="U144" s="18">
        <v>0.5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29">
        <v>5.5</v>
      </c>
      <c r="AQ144" s="88">
        <f t="shared" si="14"/>
        <v>3.6627886900085187</v>
      </c>
      <c r="AR144" s="88">
        <f t="shared" si="19"/>
        <v>0</v>
      </c>
      <c r="AS144" s="88"/>
      <c r="AT144" s="88">
        <f t="shared" si="15"/>
        <v>25.18</v>
      </c>
      <c r="AU144" s="88">
        <f t="shared" si="16"/>
        <v>0.5</v>
      </c>
      <c r="AV144" s="88">
        <f t="shared" si="17"/>
        <v>16.5</v>
      </c>
      <c r="AW144" s="88">
        <f>PRODUCT(D144:AO144)</f>
        <v>1.7120361328125001E-4</v>
      </c>
      <c r="AX144" s="88">
        <f>COUNT(D144:AO144)</f>
        <v>18</v>
      </c>
      <c r="AY144" s="88">
        <f t="shared" si="18"/>
        <v>0.61766176501053049</v>
      </c>
    </row>
    <row r="145" spans="1:51" ht="18.75" x14ac:dyDescent="0.3">
      <c r="A145" s="1">
        <v>3</v>
      </c>
      <c r="B145" s="42" t="s">
        <v>174</v>
      </c>
      <c r="C145" s="48" t="s">
        <v>224</v>
      </c>
      <c r="D145" s="37">
        <v>28.4</v>
      </c>
      <c r="E145" s="17">
        <v>13</v>
      </c>
      <c r="F145" s="17">
        <v>281</v>
      </c>
      <c r="G145" s="17">
        <v>328</v>
      </c>
      <c r="H145" s="17">
        <v>152</v>
      </c>
      <c r="I145" s="17">
        <v>104</v>
      </c>
      <c r="J145" s="17">
        <v>76.599999999999994</v>
      </c>
      <c r="K145" s="17">
        <v>56.4</v>
      </c>
      <c r="L145" s="17">
        <v>50.9</v>
      </c>
      <c r="M145" s="17">
        <v>40.4</v>
      </c>
      <c r="N145" s="17">
        <v>42.4</v>
      </c>
      <c r="O145" s="17">
        <v>29.5</v>
      </c>
      <c r="P145" s="17">
        <v>22.3</v>
      </c>
      <c r="Q145" s="17">
        <v>18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46">
        <v>1.91</v>
      </c>
      <c r="AQ145" s="88">
        <f t="shared" si="14"/>
        <v>95.565409003253791</v>
      </c>
      <c r="AR145" s="88">
        <f t="shared" si="19"/>
        <v>12</v>
      </c>
      <c r="AS145" s="88"/>
      <c r="AT145" s="88">
        <f t="shared" si="15"/>
        <v>1242.9000000000003</v>
      </c>
      <c r="AU145" s="88">
        <f t="shared" si="16"/>
        <v>13</v>
      </c>
      <c r="AV145" s="88">
        <f t="shared" si="17"/>
        <v>328</v>
      </c>
      <c r="AW145" s="88">
        <f>PRODUCT(D145:AO145)</f>
        <v>2.3993358603328637E+24</v>
      </c>
      <c r="AX145" s="88">
        <f>COUNT(D145:AO145)</f>
        <v>14</v>
      </c>
      <c r="AY145" s="88">
        <f t="shared" si="18"/>
        <v>55.135977005209263</v>
      </c>
    </row>
    <row r="146" spans="1:51" ht="18.75" x14ac:dyDescent="0.3">
      <c r="A146" s="1">
        <v>3</v>
      </c>
      <c r="B146" s="42" t="s">
        <v>174</v>
      </c>
      <c r="C146" s="48" t="s">
        <v>227</v>
      </c>
      <c r="D146" s="37">
        <v>1.3</v>
      </c>
      <c r="E146" s="17">
        <v>1.2</v>
      </c>
      <c r="F146" s="17">
        <v>1.7</v>
      </c>
      <c r="G146" s="17">
        <v>1.5</v>
      </c>
      <c r="H146" s="17">
        <v>1.5</v>
      </c>
      <c r="I146" s="17">
        <v>4.4000000000000004</v>
      </c>
      <c r="J146" s="17">
        <v>3.5</v>
      </c>
      <c r="K146" s="17">
        <v>5.8</v>
      </c>
      <c r="L146" s="17">
        <v>2.9</v>
      </c>
      <c r="M146" s="17">
        <v>1.3</v>
      </c>
      <c r="N146" s="17">
        <v>1.1000000000000001</v>
      </c>
      <c r="O146" s="17">
        <v>1.1000000000000001</v>
      </c>
      <c r="P146" s="17">
        <v>1.1000000000000001</v>
      </c>
      <c r="Q146" s="17">
        <v>1.3</v>
      </c>
      <c r="R146" s="17">
        <v>1</v>
      </c>
      <c r="S146" s="17">
        <v>1</v>
      </c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46">
        <v>2.69</v>
      </c>
      <c r="AQ146" s="88">
        <f t="shared" si="14"/>
        <v>1.3780505932294349</v>
      </c>
      <c r="AR146" s="88">
        <f t="shared" si="19"/>
        <v>0</v>
      </c>
      <c r="AS146" s="88"/>
      <c r="AT146" s="88">
        <f t="shared" si="15"/>
        <v>31.700000000000006</v>
      </c>
      <c r="AU146" s="88">
        <f t="shared" si="16"/>
        <v>1</v>
      </c>
      <c r="AV146" s="88">
        <f t="shared" si="17"/>
        <v>5.8</v>
      </c>
      <c r="AW146" s="88">
        <f>PRODUCT(D146:AO146)</f>
        <v>3476.7023427536424</v>
      </c>
      <c r="AX146" s="88">
        <f>COUNT(D146:AO146)</f>
        <v>16</v>
      </c>
      <c r="AY146" s="88">
        <f t="shared" si="18"/>
        <v>1.6646501313880564</v>
      </c>
    </row>
    <row r="147" spans="1:51" ht="18.75" x14ac:dyDescent="0.3">
      <c r="A147" s="1">
        <v>3</v>
      </c>
      <c r="B147" s="42" t="s">
        <v>174</v>
      </c>
      <c r="C147" s="48" t="s">
        <v>230</v>
      </c>
      <c r="D147" s="37">
        <v>66.7</v>
      </c>
      <c r="E147" s="17">
        <v>6.46</v>
      </c>
      <c r="F147" s="17">
        <v>24.2</v>
      </c>
      <c r="G147" s="17">
        <v>29.8</v>
      </c>
      <c r="H147" s="17">
        <v>34.5</v>
      </c>
      <c r="I147" s="17">
        <v>33.9</v>
      </c>
      <c r="J147" s="17">
        <v>34.4</v>
      </c>
      <c r="K147" s="17">
        <v>31.1</v>
      </c>
      <c r="L147" s="17">
        <v>32.5</v>
      </c>
      <c r="M147" s="17">
        <v>32.4</v>
      </c>
      <c r="N147" s="17">
        <v>30.8</v>
      </c>
      <c r="O147" s="17">
        <v>28.3</v>
      </c>
      <c r="P147" s="17">
        <v>24.3</v>
      </c>
      <c r="Q147" s="17">
        <v>25</v>
      </c>
      <c r="R147" s="17">
        <v>21.4</v>
      </c>
      <c r="S147" s="17">
        <v>25.4</v>
      </c>
      <c r="T147" s="17">
        <v>20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46">
        <v>1.1000000000000001</v>
      </c>
      <c r="AQ147" s="88">
        <f t="shared" si="14"/>
        <v>11.515423927728158</v>
      </c>
      <c r="AR147" s="88">
        <f t="shared" si="19"/>
        <v>15</v>
      </c>
      <c r="AS147" s="88"/>
      <c r="AT147" s="88">
        <f t="shared" si="15"/>
        <v>501.15999999999997</v>
      </c>
      <c r="AU147" s="88">
        <f t="shared" si="16"/>
        <v>6.46</v>
      </c>
      <c r="AV147" s="88">
        <f t="shared" si="17"/>
        <v>66.7</v>
      </c>
      <c r="AW147" s="88">
        <f>PRODUCT(D147:AO147)</f>
        <v>2.3567683539946093E+24</v>
      </c>
      <c r="AX147" s="88">
        <f>COUNT(D147:AO147)</f>
        <v>17</v>
      </c>
      <c r="AY147" s="88">
        <f t="shared" si="18"/>
        <v>27.143490821288243</v>
      </c>
    </row>
    <row r="148" spans="1:51" ht="18.75" x14ac:dyDescent="0.3">
      <c r="A148" s="1">
        <v>3</v>
      </c>
      <c r="B148" s="42" t="s">
        <v>174</v>
      </c>
      <c r="C148" s="48" t="s">
        <v>233</v>
      </c>
      <c r="D148" s="37">
        <v>1.6</v>
      </c>
      <c r="E148" s="17">
        <v>1.1000000000000001</v>
      </c>
      <c r="F148" s="17">
        <v>1.2</v>
      </c>
      <c r="G148" s="17">
        <v>0.82</v>
      </c>
      <c r="H148" s="17">
        <v>0.98</v>
      </c>
      <c r="I148" s="17">
        <v>0.92</v>
      </c>
      <c r="J148" s="17">
        <v>0.81</v>
      </c>
      <c r="K148" s="17">
        <v>0.5</v>
      </c>
      <c r="L148" s="17">
        <v>0.5</v>
      </c>
      <c r="M148" s="17">
        <v>0.5</v>
      </c>
      <c r="N148" s="17">
        <v>0.5</v>
      </c>
      <c r="O148" s="17">
        <v>0.5</v>
      </c>
      <c r="P148" s="17">
        <v>0.5</v>
      </c>
      <c r="Q148" s="17">
        <v>0.5</v>
      </c>
      <c r="R148" s="17">
        <v>0.5</v>
      </c>
      <c r="S148" s="17">
        <v>0.5</v>
      </c>
      <c r="T148" s="17">
        <v>0.5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46">
        <v>7</v>
      </c>
      <c r="AQ148" s="88">
        <f t="shared" si="14"/>
        <v>0.32146507180025502</v>
      </c>
      <c r="AR148" s="88">
        <f t="shared" si="19"/>
        <v>0</v>
      </c>
      <c r="AS148" s="88"/>
      <c r="AT148" s="88">
        <f t="shared" si="15"/>
        <v>12.430000000000001</v>
      </c>
      <c r="AU148" s="88">
        <f t="shared" si="16"/>
        <v>0.5</v>
      </c>
      <c r="AV148" s="88">
        <f t="shared" si="17"/>
        <v>1.6</v>
      </c>
      <c r="AW148" s="88">
        <f>PRODUCT(D148:AO148)</f>
        <v>1.2351131099999999E-3</v>
      </c>
      <c r="AX148" s="88">
        <f>COUNT(D148:AO148)</f>
        <v>17</v>
      </c>
      <c r="AY148" s="88">
        <f t="shared" si="18"/>
        <v>0.67440988213315201</v>
      </c>
    </row>
    <row r="149" spans="1:51" ht="18.75" x14ac:dyDescent="0.3">
      <c r="A149" s="1">
        <v>3</v>
      </c>
      <c r="B149" s="42" t="s">
        <v>174</v>
      </c>
      <c r="C149" s="48" t="s">
        <v>236</v>
      </c>
      <c r="D149" s="37">
        <v>5.6</v>
      </c>
      <c r="E149" s="17">
        <v>10.3</v>
      </c>
      <c r="F149" s="17">
        <v>16</v>
      </c>
      <c r="G149" s="17">
        <v>27</v>
      </c>
      <c r="H149" s="17">
        <v>17.8</v>
      </c>
      <c r="I149" s="17">
        <v>17.100000000000001</v>
      </c>
      <c r="J149" s="17">
        <v>17.5</v>
      </c>
      <c r="K149" s="17">
        <v>17</v>
      </c>
      <c r="L149" s="17">
        <v>14.4</v>
      </c>
      <c r="M149" s="17">
        <v>11.4</v>
      </c>
      <c r="N149" s="17">
        <v>7.19</v>
      </c>
      <c r="O149" s="17">
        <v>6.36</v>
      </c>
      <c r="P149" s="17">
        <v>7.52</v>
      </c>
      <c r="Q149" s="17">
        <v>6.4</v>
      </c>
      <c r="R149" s="17">
        <v>6.22</v>
      </c>
      <c r="S149" s="17">
        <v>10.1</v>
      </c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46">
        <v>2.2400000000000002</v>
      </c>
      <c r="AQ149" s="88">
        <f t="shared" si="14"/>
        <v>5.8475221448383525</v>
      </c>
      <c r="AR149" s="88">
        <f t="shared" si="19"/>
        <v>1</v>
      </c>
      <c r="AS149" s="88"/>
      <c r="AT149" s="88">
        <f t="shared" si="15"/>
        <v>197.89000000000004</v>
      </c>
      <c r="AU149" s="88">
        <f t="shared" si="16"/>
        <v>5.6</v>
      </c>
      <c r="AV149" s="88">
        <f t="shared" si="17"/>
        <v>27</v>
      </c>
      <c r="AW149" s="88">
        <f>PRODUCT(D149:AO149)</f>
        <v>5.1212385244312632E+16</v>
      </c>
      <c r="AX149" s="88">
        <f>COUNT(D149:AO149)</f>
        <v>16</v>
      </c>
      <c r="AY149" s="88">
        <f t="shared" si="18"/>
        <v>11.074801165462111</v>
      </c>
    </row>
    <row r="150" spans="1:51" ht="18.75" x14ac:dyDescent="0.3">
      <c r="A150" s="1">
        <v>3</v>
      </c>
      <c r="B150" s="42" t="s">
        <v>174</v>
      </c>
      <c r="C150" s="48" t="s">
        <v>239</v>
      </c>
      <c r="D150" s="37">
        <v>9.42</v>
      </c>
      <c r="E150" s="17">
        <v>20.8</v>
      </c>
      <c r="F150" s="17">
        <v>15.1</v>
      </c>
      <c r="G150" s="17">
        <v>11.3</v>
      </c>
      <c r="H150" s="17">
        <v>11.8</v>
      </c>
      <c r="I150" s="17">
        <v>10.7</v>
      </c>
      <c r="J150" s="17">
        <v>8.5</v>
      </c>
      <c r="K150" s="17">
        <v>7.3</v>
      </c>
      <c r="L150" s="17">
        <v>7.91</v>
      </c>
      <c r="M150" s="17">
        <v>7.66</v>
      </c>
      <c r="N150" s="17">
        <v>7.21</v>
      </c>
      <c r="O150" s="17">
        <v>7.25</v>
      </c>
      <c r="P150" s="17">
        <v>7.3</v>
      </c>
      <c r="Q150" s="17">
        <v>7.46</v>
      </c>
      <c r="R150" s="17">
        <v>7.6</v>
      </c>
      <c r="S150" s="17">
        <v>6.82</v>
      </c>
      <c r="T150" s="17">
        <v>6.19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46">
        <v>2.19</v>
      </c>
      <c r="AQ150" s="88">
        <f t="shared" si="14"/>
        <v>3.6117039657663228</v>
      </c>
      <c r="AR150" s="88">
        <f t="shared" si="19"/>
        <v>1</v>
      </c>
      <c r="AS150" s="88"/>
      <c r="AT150" s="88">
        <f t="shared" si="15"/>
        <v>160.32</v>
      </c>
      <c r="AU150" s="88">
        <f t="shared" si="16"/>
        <v>6.19</v>
      </c>
      <c r="AV150" s="88">
        <f t="shared" si="17"/>
        <v>20.8</v>
      </c>
      <c r="AW150" s="88">
        <f>PRODUCT(D150:AO150)</f>
        <v>1.4494593073809528E+16</v>
      </c>
      <c r="AX150" s="88">
        <f>COUNT(D150:AO150)</f>
        <v>17</v>
      </c>
      <c r="AY150" s="88">
        <f t="shared" si="18"/>
        <v>8.9260471807628843</v>
      </c>
    </row>
    <row r="151" spans="1:51" ht="18.75" x14ac:dyDescent="0.3">
      <c r="A151" s="1">
        <v>3</v>
      </c>
      <c r="B151" s="42" t="s">
        <v>174</v>
      </c>
      <c r="C151" s="48" t="s">
        <v>242</v>
      </c>
      <c r="D151" s="37">
        <v>1.05</v>
      </c>
      <c r="E151" s="17">
        <v>0.83</v>
      </c>
      <c r="F151" s="17">
        <v>47.9</v>
      </c>
      <c r="G151" s="17">
        <v>31.1</v>
      </c>
      <c r="H151" s="17">
        <v>22</v>
      </c>
      <c r="I151" s="17">
        <v>14.7</v>
      </c>
      <c r="J151" s="17">
        <v>11.2</v>
      </c>
      <c r="K151" s="17">
        <v>9.06</v>
      </c>
      <c r="L151" s="17">
        <v>8.58</v>
      </c>
      <c r="M151" s="17">
        <v>8.15</v>
      </c>
      <c r="N151" s="17">
        <v>7.62</v>
      </c>
      <c r="O151" s="17">
        <v>7.55</v>
      </c>
      <c r="P151" s="17">
        <v>5.0999999999999996</v>
      </c>
      <c r="Q151" s="17">
        <v>4.5599999999999996</v>
      </c>
      <c r="R151" s="17">
        <v>4.07</v>
      </c>
      <c r="S151" s="17">
        <v>4.18</v>
      </c>
      <c r="T151" s="17">
        <v>4.1399999999999997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46">
        <v>1.06</v>
      </c>
      <c r="AQ151" s="88">
        <f t="shared" si="14"/>
        <v>11.78329237686795</v>
      </c>
      <c r="AR151" s="88">
        <f t="shared" si="19"/>
        <v>3</v>
      </c>
      <c r="AS151" s="88"/>
      <c r="AT151" s="88">
        <f t="shared" si="15"/>
        <v>191.79000000000002</v>
      </c>
      <c r="AU151" s="88">
        <f t="shared" si="16"/>
        <v>0.83</v>
      </c>
      <c r="AV151" s="88">
        <f t="shared" si="17"/>
        <v>47.9</v>
      </c>
      <c r="AW151" s="88">
        <f>PRODUCT(D151:AO151)</f>
        <v>280738774808762.31</v>
      </c>
      <c r="AX151" s="88">
        <f>COUNT(D151:AO151)</f>
        <v>17</v>
      </c>
      <c r="AY151" s="88">
        <f t="shared" si="18"/>
        <v>7.0778302271214697</v>
      </c>
    </row>
    <row r="152" spans="1:51" ht="18.75" x14ac:dyDescent="0.3">
      <c r="A152" s="1">
        <v>3</v>
      </c>
      <c r="B152" s="42" t="s">
        <v>174</v>
      </c>
      <c r="C152" s="48" t="s">
        <v>245</v>
      </c>
      <c r="D152" s="37">
        <v>6.18</v>
      </c>
      <c r="E152" s="17">
        <v>2.41</v>
      </c>
      <c r="F152" s="17">
        <v>3.48</v>
      </c>
      <c r="G152" s="17">
        <v>3.86</v>
      </c>
      <c r="H152" s="17">
        <v>3.95</v>
      </c>
      <c r="I152" s="17">
        <v>9.17</v>
      </c>
      <c r="J152" s="17">
        <v>8.9600000000000009</v>
      </c>
      <c r="K152" s="17">
        <v>8.9</v>
      </c>
      <c r="L152" s="17">
        <v>8.83</v>
      </c>
      <c r="M152" s="17">
        <v>9.19</v>
      </c>
      <c r="N152" s="17">
        <v>8.93</v>
      </c>
      <c r="O152" s="17">
        <v>6.39</v>
      </c>
      <c r="P152" s="17">
        <v>3.49</v>
      </c>
      <c r="Q152" s="17">
        <v>3.11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46">
        <v>0.93</v>
      </c>
      <c r="AQ152" s="88">
        <f t="shared" si="14"/>
        <v>2.6222607670886329</v>
      </c>
      <c r="AR152" s="88">
        <f t="shared" si="19"/>
        <v>0</v>
      </c>
      <c r="AS152" s="88"/>
      <c r="AT152" s="88">
        <f t="shared" si="15"/>
        <v>86.84999999999998</v>
      </c>
      <c r="AU152" s="88">
        <f t="shared" si="16"/>
        <v>2.41</v>
      </c>
      <c r="AV152" s="88">
        <f t="shared" si="17"/>
        <v>9.19</v>
      </c>
      <c r="AW152" s="88">
        <f>PRODUCT(D152:AO152)</f>
        <v>29043627755.428761</v>
      </c>
      <c r="AX152" s="88">
        <f>COUNT(D152:AO152)</f>
        <v>14</v>
      </c>
      <c r="AY152" s="88">
        <f t="shared" si="18"/>
        <v>5.5893431822348569</v>
      </c>
    </row>
    <row r="153" spans="1:51" ht="18.75" x14ac:dyDescent="0.3">
      <c r="A153" s="1">
        <v>3</v>
      </c>
      <c r="B153" s="42" t="s">
        <v>174</v>
      </c>
      <c r="C153" s="48" t="s">
        <v>248</v>
      </c>
      <c r="D153" s="37">
        <v>23.4</v>
      </c>
      <c r="E153" s="17">
        <v>24.8</v>
      </c>
      <c r="F153" s="17">
        <v>20.7</v>
      </c>
      <c r="G153" s="17">
        <v>26.5</v>
      </c>
      <c r="H153" s="17">
        <v>25.6</v>
      </c>
      <c r="I153" s="17">
        <v>30.4</v>
      </c>
      <c r="J153" s="17">
        <v>28.2</v>
      </c>
      <c r="K153" s="17">
        <v>25.3</v>
      </c>
      <c r="L153" s="17">
        <v>20.100000000000001</v>
      </c>
      <c r="M153" s="17">
        <v>18.5</v>
      </c>
      <c r="N153" s="17">
        <v>12.8</v>
      </c>
      <c r="O153" s="17">
        <v>8.59</v>
      </c>
      <c r="P153" s="17">
        <v>6.87</v>
      </c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46">
        <v>1.98</v>
      </c>
      <c r="AQ153" s="88">
        <f t="shared" si="14"/>
        <v>7.11572864033195</v>
      </c>
      <c r="AR153" s="88">
        <f t="shared" si="19"/>
        <v>9</v>
      </c>
      <c r="AS153" s="88"/>
      <c r="AT153" s="88">
        <f t="shared" si="15"/>
        <v>271.76</v>
      </c>
      <c r="AU153" s="88">
        <f t="shared" si="16"/>
        <v>6.87</v>
      </c>
      <c r="AV153" s="88">
        <f t="shared" si="17"/>
        <v>30.4</v>
      </c>
      <c r="AW153" s="88">
        <f>PRODUCT(D153:AO153)</f>
        <v>4.964718081783248E+16</v>
      </c>
      <c r="AX153" s="88">
        <f>COUNT(D153:AO153)</f>
        <v>13</v>
      </c>
      <c r="AY153" s="88">
        <f t="shared" si="18"/>
        <v>19.244187693264987</v>
      </c>
    </row>
    <row r="154" spans="1:51" ht="18.75" x14ac:dyDescent="0.3">
      <c r="A154" s="1">
        <v>3</v>
      </c>
      <c r="B154" s="42" t="s">
        <v>174</v>
      </c>
      <c r="C154" s="48" t="s">
        <v>251</v>
      </c>
      <c r="D154" s="37">
        <v>5</v>
      </c>
      <c r="E154" s="17">
        <v>7.4</v>
      </c>
      <c r="F154" s="17">
        <v>18</v>
      </c>
      <c r="G154" s="17">
        <v>21</v>
      </c>
      <c r="H154" s="17">
        <v>22</v>
      </c>
      <c r="I154" s="17">
        <v>19</v>
      </c>
      <c r="J154" s="17">
        <v>13</v>
      </c>
      <c r="K154" s="17">
        <v>21</v>
      </c>
      <c r="L154" s="17">
        <v>18</v>
      </c>
      <c r="M154" s="17">
        <v>8.6</v>
      </c>
      <c r="N154" s="17">
        <v>2.8</v>
      </c>
      <c r="O154" s="17">
        <v>2.6</v>
      </c>
      <c r="P154" s="17">
        <v>2.4</v>
      </c>
      <c r="Q154" s="17">
        <v>2.5</v>
      </c>
      <c r="R154" s="17">
        <v>2.5</v>
      </c>
      <c r="S154" s="17">
        <v>2.4</v>
      </c>
      <c r="T154" s="17">
        <v>2.4</v>
      </c>
      <c r="U154" s="17">
        <v>2.2999999999999998</v>
      </c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46">
        <v>0</v>
      </c>
      <c r="AQ154" s="88">
        <f t="shared" si="14"/>
        <v>7.7695611360561161</v>
      </c>
      <c r="AR154" s="88">
        <f t="shared" si="19"/>
        <v>3</v>
      </c>
      <c r="AS154" s="88"/>
      <c r="AT154" s="88">
        <f t="shared" si="15"/>
        <v>172.90000000000003</v>
      </c>
      <c r="AU154" s="88">
        <f t="shared" si="16"/>
        <v>2.2999999999999998</v>
      </c>
      <c r="AV154" s="88">
        <f t="shared" si="17"/>
        <v>22</v>
      </c>
      <c r="AW154" s="88">
        <f>PRODUCT(D154:AO154)</f>
        <v>357417956022966.38</v>
      </c>
      <c r="AX154" s="88">
        <f>COUNT(D154:AO154)</f>
        <v>18</v>
      </c>
      <c r="AY154" s="88">
        <f t="shared" si="18"/>
        <v>6.4344258159884156</v>
      </c>
    </row>
    <row r="155" spans="1:51" ht="19.5" thickBot="1" x14ac:dyDescent="0.35">
      <c r="A155" s="1">
        <v>3</v>
      </c>
      <c r="B155" s="42" t="s">
        <v>174</v>
      </c>
      <c r="C155" s="48" t="s">
        <v>254</v>
      </c>
      <c r="D155" s="54">
        <v>2.42</v>
      </c>
      <c r="E155" s="55">
        <v>3.21</v>
      </c>
      <c r="F155" s="55">
        <v>818</v>
      </c>
      <c r="G155" s="55">
        <v>601</v>
      </c>
      <c r="H155" s="55">
        <v>330</v>
      </c>
      <c r="I155" s="55">
        <v>214</v>
      </c>
      <c r="J155" s="55">
        <v>172</v>
      </c>
      <c r="K155" s="55">
        <v>119</v>
      </c>
      <c r="L155" s="55">
        <v>57.2</v>
      </c>
      <c r="M155" s="55">
        <v>29.1</v>
      </c>
      <c r="N155" s="55">
        <v>15.8</v>
      </c>
      <c r="O155" s="55">
        <v>8.89</v>
      </c>
      <c r="P155" s="55">
        <v>5.89</v>
      </c>
      <c r="Q155" s="55">
        <v>5.22</v>
      </c>
      <c r="R155" s="55">
        <v>5.07</v>
      </c>
      <c r="S155" s="55">
        <v>4.01</v>
      </c>
      <c r="T155" s="55">
        <v>4.24</v>
      </c>
      <c r="U155" s="55">
        <v>2.87</v>
      </c>
      <c r="V155" s="55">
        <v>2.5099999999999998</v>
      </c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46">
        <v>1.92</v>
      </c>
      <c r="AQ155" s="88">
        <f t="shared" si="14"/>
        <v>221.25231924477345</v>
      </c>
      <c r="AR155" s="88">
        <f t="shared" si="19"/>
        <v>8</v>
      </c>
      <c r="AS155" s="88"/>
      <c r="AT155" s="88">
        <f t="shared" si="15"/>
        <v>2400.4299999999998</v>
      </c>
      <c r="AU155" s="88">
        <f t="shared" si="16"/>
        <v>2.42</v>
      </c>
      <c r="AV155" s="88">
        <f t="shared" si="17"/>
        <v>818</v>
      </c>
      <c r="AW155" s="88">
        <f>PRODUCT(D155:AO155)</f>
        <v>2.4641024801228102E+25</v>
      </c>
      <c r="AX155" s="88">
        <f>COUNT(D155:AO155)</f>
        <v>19</v>
      </c>
      <c r="AY155" s="88">
        <f t="shared" si="18"/>
        <v>21.697170059392047</v>
      </c>
    </row>
    <row r="156" spans="1:51" ht="18.75" x14ac:dyDescent="0.3">
      <c r="A156" s="1">
        <v>4</v>
      </c>
      <c r="B156" s="56" t="s">
        <v>60</v>
      </c>
      <c r="C156" s="53" t="s">
        <v>63</v>
      </c>
      <c r="D156" s="57">
        <v>2.48</v>
      </c>
      <c r="E156" s="58">
        <v>2.4500000000000002</v>
      </c>
      <c r="F156" s="58">
        <v>2.17</v>
      </c>
      <c r="G156" s="58">
        <v>0.61</v>
      </c>
      <c r="H156" s="58">
        <v>0.6</v>
      </c>
      <c r="I156" s="58">
        <v>1.1599999999999999</v>
      </c>
      <c r="J156" s="58">
        <v>0.96</v>
      </c>
      <c r="K156" s="58">
        <v>0.56000000000000005</v>
      </c>
      <c r="L156" s="58">
        <v>0.5</v>
      </c>
      <c r="M156" s="58">
        <v>0.5</v>
      </c>
      <c r="N156" s="58">
        <v>0.5</v>
      </c>
      <c r="O156" s="58">
        <v>0.5</v>
      </c>
      <c r="P156" s="58">
        <v>0.5</v>
      </c>
      <c r="Q156" s="58">
        <v>0.5</v>
      </c>
      <c r="R156" s="58"/>
      <c r="S156" s="58"/>
      <c r="T156" s="58"/>
      <c r="U156" s="58"/>
      <c r="V156" s="58"/>
      <c r="W156" s="58"/>
      <c r="X156" s="58"/>
      <c r="Y156" s="58"/>
      <c r="Z156" s="17"/>
      <c r="AP156" s="46">
        <v>1.05</v>
      </c>
      <c r="AQ156" s="88">
        <f t="shared" si="14"/>
        <v>0.74136422787139333</v>
      </c>
      <c r="AR156" s="88">
        <f t="shared" si="19"/>
        <v>0</v>
      </c>
      <c r="AS156" s="88"/>
      <c r="AT156" s="88">
        <f t="shared" si="15"/>
        <v>13.99</v>
      </c>
      <c r="AU156" s="88">
        <f t="shared" si="16"/>
        <v>0.5</v>
      </c>
      <c r="AV156" s="88">
        <f t="shared" si="17"/>
        <v>2.48</v>
      </c>
      <c r="AW156" s="88">
        <f>PRODUCT(D156:AO156)</f>
        <v>4.7021432935679994E-2</v>
      </c>
      <c r="AX156" s="88">
        <f>COUNT(D156:AO156)</f>
        <v>14</v>
      </c>
      <c r="AY156" s="88">
        <f t="shared" si="18"/>
        <v>0.8038295916510404</v>
      </c>
    </row>
    <row r="157" spans="1:51" ht="18.75" x14ac:dyDescent="0.3">
      <c r="A157" s="1">
        <v>4</v>
      </c>
      <c r="B157" s="59" t="s">
        <v>60</v>
      </c>
      <c r="C157" s="60" t="s">
        <v>257</v>
      </c>
      <c r="D157" s="61">
        <v>4.3899999999999997</v>
      </c>
      <c r="E157">
        <v>2.97</v>
      </c>
      <c r="F157">
        <v>1.57</v>
      </c>
      <c r="G157">
        <v>1.18</v>
      </c>
      <c r="H157">
        <v>1.1299999999999999</v>
      </c>
      <c r="I157">
        <v>1.38</v>
      </c>
      <c r="J157">
        <v>1.49</v>
      </c>
      <c r="K157">
        <v>0.92</v>
      </c>
      <c r="L157">
        <v>0.8</v>
      </c>
      <c r="M157">
        <v>0.82</v>
      </c>
      <c r="N157">
        <v>1.1100000000000001</v>
      </c>
      <c r="O157" s="58">
        <v>0.5</v>
      </c>
      <c r="P157" s="58">
        <v>0.5</v>
      </c>
      <c r="Q157" s="58">
        <v>0.5</v>
      </c>
      <c r="Z157" s="17"/>
      <c r="AP157" s="46">
        <v>0.67</v>
      </c>
      <c r="AQ157" s="88">
        <f t="shared" si="14"/>
        <v>1.0349721479048488</v>
      </c>
      <c r="AR157" s="88">
        <f t="shared" si="19"/>
        <v>0</v>
      </c>
      <c r="AS157" s="88"/>
      <c r="AT157" s="88">
        <f t="shared" si="15"/>
        <v>19.259999999999998</v>
      </c>
      <c r="AU157" s="88">
        <f t="shared" si="16"/>
        <v>0.5</v>
      </c>
      <c r="AV157" s="88">
        <f t="shared" si="17"/>
        <v>4.3899999999999997</v>
      </c>
      <c r="AW157" s="88">
        <f>PRODUCT(D157:AO157)</f>
        <v>4.6997102799749753</v>
      </c>
      <c r="AX157" s="88">
        <f>COUNT(D157:AO157)</f>
        <v>14</v>
      </c>
      <c r="AY157" s="88">
        <f t="shared" si="18"/>
        <v>1.116876305724626</v>
      </c>
    </row>
    <row r="158" spans="1:51" ht="18.75" x14ac:dyDescent="0.3">
      <c r="A158" s="1">
        <v>4</v>
      </c>
      <c r="B158" s="59" t="s">
        <v>60</v>
      </c>
      <c r="C158" s="60" t="s">
        <v>179</v>
      </c>
      <c r="D158" s="61">
        <v>1.7</v>
      </c>
      <c r="E158">
        <v>0.33</v>
      </c>
      <c r="F158">
        <v>0.69</v>
      </c>
      <c r="G158">
        <v>8.1</v>
      </c>
      <c r="H158">
        <v>6</v>
      </c>
      <c r="I158">
        <v>3.4</v>
      </c>
      <c r="J158">
        <v>38</v>
      </c>
      <c r="K158">
        <v>1.5</v>
      </c>
      <c r="L158">
        <v>1.3</v>
      </c>
      <c r="M158">
        <v>1.3</v>
      </c>
      <c r="N158">
        <v>0.99</v>
      </c>
      <c r="Z158" s="17"/>
      <c r="AP158" s="46">
        <v>0</v>
      </c>
      <c r="AQ158" s="88">
        <f t="shared" si="14"/>
        <v>10.45717358270594</v>
      </c>
      <c r="AR158" s="88">
        <f t="shared" si="19"/>
        <v>1</v>
      </c>
      <c r="AS158" s="88"/>
      <c r="AT158" s="88">
        <f t="shared" si="15"/>
        <v>63.309999999999995</v>
      </c>
      <c r="AU158" s="88">
        <f t="shared" si="16"/>
        <v>0.33</v>
      </c>
      <c r="AV158" s="88">
        <f t="shared" si="17"/>
        <v>38</v>
      </c>
      <c r="AW158" s="88">
        <f>PRODUCT(D158:AO158)</f>
        <v>6099.9165430117191</v>
      </c>
      <c r="AX158" s="88">
        <f>COUNT(D158:AO158)</f>
        <v>11</v>
      </c>
      <c r="AY158" s="88">
        <f t="shared" si="18"/>
        <v>2.208616711466143</v>
      </c>
    </row>
    <row r="159" spans="1:51" ht="18.75" x14ac:dyDescent="0.3">
      <c r="A159" s="1">
        <v>4</v>
      </c>
      <c r="B159" s="59" t="s">
        <v>60</v>
      </c>
      <c r="C159" s="62" t="s">
        <v>69</v>
      </c>
      <c r="D159" s="61">
        <v>0.61</v>
      </c>
      <c r="E159">
        <v>2.11</v>
      </c>
      <c r="F159">
        <v>1.01</v>
      </c>
      <c r="G159">
        <v>1.44</v>
      </c>
      <c r="H159">
        <v>0.97</v>
      </c>
      <c r="I159">
        <v>0.89</v>
      </c>
      <c r="J159">
        <v>0.71</v>
      </c>
      <c r="K159">
        <v>0.62</v>
      </c>
      <c r="L159">
        <v>1.05</v>
      </c>
      <c r="M159">
        <v>1.1200000000000001</v>
      </c>
      <c r="N159">
        <v>0.91</v>
      </c>
      <c r="O159">
        <v>0.53</v>
      </c>
      <c r="P159">
        <v>0.5</v>
      </c>
      <c r="Q159">
        <v>0.5</v>
      </c>
      <c r="R159">
        <v>0.5</v>
      </c>
      <c r="S159">
        <v>0.5</v>
      </c>
      <c r="Z159" s="17"/>
      <c r="AP159" s="46">
        <v>1.53</v>
      </c>
      <c r="AQ159" s="88">
        <f t="shared" si="14"/>
        <v>0.41890808583148603</v>
      </c>
      <c r="AR159" s="88">
        <f t="shared" si="19"/>
        <v>0</v>
      </c>
      <c r="AS159" s="88"/>
      <c r="AT159" s="88">
        <f t="shared" si="15"/>
        <v>13.97</v>
      </c>
      <c r="AU159" s="88">
        <f t="shared" si="16"/>
        <v>0.5</v>
      </c>
      <c r="AV159" s="88">
        <f t="shared" si="17"/>
        <v>2.11</v>
      </c>
      <c r="AW159" s="88">
        <f>PRODUCT(D159:AO159)</f>
        <v>2.521811009053853E-2</v>
      </c>
      <c r="AX159" s="88">
        <f>COUNT(D159:AO159)</f>
        <v>16</v>
      </c>
      <c r="AY159" s="88">
        <f t="shared" si="18"/>
        <v>0.79452402405195344</v>
      </c>
    </row>
    <row r="160" spans="1:51" x14ac:dyDescent="0.25">
      <c r="A160" s="1">
        <v>4</v>
      </c>
      <c r="B160" s="59" t="s">
        <v>60</v>
      </c>
      <c r="C160" s="63" t="s">
        <v>183</v>
      </c>
      <c r="D160" s="61">
        <v>3.07</v>
      </c>
      <c r="E160">
        <v>4.7300000000000004</v>
      </c>
      <c r="F160">
        <v>9.23</v>
      </c>
      <c r="G160">
        <v>15.9</v>
      </c>
      <c r="H160">
        <v>16.5</v>
      </c>
      <c r="I160">
        <v>14.5</v>
      </c>
      <c r="J160">
        <v>9.43</v>
      </c>
      <c r="K160">
        <v>8.0299999999999994</v>
      </c>
      <c r="L160">
        <v>8.24</v>
      </c>
      <c r="M160">
        <v>6.77</v>
      </c>
      <c r="N160">
        <v>5.65</v>
      </c>
      <c r="O160">
        <v>5.34</v>
      </c>
      <c r="P160">
        <v>4.63</v>
      </c>
      <c r="Q160">
        <v>3.94</v>
      </c>
      <c r="R160">
        <v>4</v>
      </c>
      <c r="S160">
        <v>3.64</v>
      </c>
      <c r="T160">
        <v>3.69</v>
      </c>
      <c r="U160">
        <v>3.57</v>
      </c>
      <c r="V160">
        <v>3.29</v>
      </c>
      <c r="W160">
        <v>3.38</v>
      </c>
      <c r="X160">
        <v>3.19</v>
      </c>
      <c r="Y160">
        <v>2.97</v>
      </c>
      <c r="AP160" s="64" t="s">
        <v>261</v>
      </c>
      <c r="AQ160" s="88">
        <f t="shared" si="14"/>
        <v>4.1297152614309702</v>
      </c>
      <c r="AR160" s="88">
        <f t="shared" si="19"/>
        <v>0</v>
      </c>
      <c r="AS160" s="88"/>
      <c r="AT160" s="88">
        <f t="shared" si="15"/>
        <v>143.68999999999997</v>
      </c>
      <c r="AU160" s="88">
        <f t="shared" si="16"/>
        <v>2.97</v>
      </c>
      <c r="AV160" s="88">
        <f t="shared" si="17"/>
        <v>16.5</v>
      </c>
      <c r="AW160" s="88">
        <f>PRODUCT(D160:AO160)</f>
        <v>2.3953887853026296E+16</v>
      </c>
      <c r="AX160" s="88">
        <f>COUNT(D160:AO160)</f>
        <v>22</v>
      </c>
      <c r="AY160" s="88">
        <f t="shared" si="18"/>
        <v>5.5528646972384736</v>
      </c>
    </row>
    <row r="161" spans="1:51" x14ac:dyDescent="0.25">
      <c r="A161" s="1">
        <v>4</v>
      </c>
      <c r="B161" s="59" t="s">
        <v>60</v>
      </c>
      <c r="C161" s="63" t="s">
        <v>90</v>
      </c>
      <c r="D161" s="61">
        <v>17</v>
      </c>
      <c r="E161">
        <v>3.1</v>
      </c>
      <c r="F161">
        <v>22</v>
      </c>
      <c r="G161">
        <v>0.62</v>
      </c>
      <c r="H161">
        <v>0.68</v>
      </c>
      <c r="I161">
        <v>0.73</v>
      </c>
      <c r="J161">
        <v>0.41</v>
      </c>
      <c r="K161">
        <v>0.48</v>
      </c>
      <c r="L161">
        <v>0.52</v>
      </c>
      <c r="M161">
        <v>0.47</v>
      </c>
      <c r="N161">
        <v>0.39</v>
      </c>
      <c r="O161">
        <v>0.41</v>
      </c>
      <c r="P161">
        <v>0.37</v>
      </c>
      <c r="AP161" s="64" t="s">
        <v>261</v>
      </c>
      <c r="AQ161" s="88">
        <f t="shared" si="14"/>
        <v>6.8730773104902836</v>
      </c>
      <c r="AR161" s="88">
        <f t="shared" si="19"/>
        <v>1</v>
      </c>
      <c r="AS161" s="88"/>
      <c r="AT161" s="88">
        <f t="shared" si="15"/>
        <v>47.179999999999986</v>
      </c>
      <c r="AU161" s="88">
        <f t="shared" si="16"/>
        <v>0.37</v>
      </c>
      <c r="AV161" s="88">
        <f t="shared" si="17"/>
        <v>22</v>
      </c>
      <c r="AW161" s="88">
        <f>PRODUCT(D161:AO161)</f>
        <v>1.015390841382092</v>
      </c>
      <c r="AX161" s="88">
        <f>COUNT(D161:AO161)</f>
        <v>13</v>
      </c>
      <c r="AY161" s="88">
        <f t="shared" si="18"/>
        <v>1.0011755830548532</v>
      </c>
    </row>
    <row r="162" spans="1:51" x14ac:dyDescent="0.25">
      <c r="A162" s="1">
        <v>4</v>
      </c>
      <c r="B162" s="59" t="s">
        <v>60</v>
      </c>
      <c r="C162" s="63" t="s">
        <v>93</v>
      </c>
      <c r="D162" s="61">
        <v>2.3199999999999998</v>
      </c>
      <c r="E162">
        <v>0.5</v>
      </c>
      <c r="F162">
        <v>67.900000000000006</v>
      </c>
      <c r="G162">
        <v>2.15</v>
      </c>
      <c r="H162">
        <v>2.89</v>
      </c>
      <c r="I162">
        <v>0.8</v>
      </c>
      <c r="J162">
        <v>0.75</v>
      </c>
      <c r="K162">
        <v>0.56999999999999995</v>
      </c>
      <c r="L162">
        <v>0.67</v>
      </c>
      <c r="M162">
        <v>0.55000000000000004</v>
      </c>
      <c r="N162">
        <v>0.53</v>
      </c>
      <c r="O162">
        <v>0.79</v>
      </c>
      <c r="P162">
        <v>0.65</v>
      </c>
      <c r="AP162" s="64">
        <v>0.7</v>
      </c>
      <c r="AQ162" s="88">
        <f t="shared" si="14"/>
        <v>17.817576256849275</v>
      </c>
      <c r="AR162" s="88">
        <f t="shared" si="19"/>
        <v>1</v>
      </c>
      <c r="AS162" s="88"/>
      <c r="AT162" s="88">
        <f t="shared" si="15"/>
        <v>81.070000000000007</v>
      </c>
      <c r="AU162" s="88">
        <f t="shared" si="16"/>
        <v>0.5</v>
      </c>
      <c r="AV162" s="88">
        <f t="shared" si="17"/>
        <v>67.900000000000006</v>
      </c>
      <c r="AW162" s="88">
        <f>PRODUCT(D162:AO162)</f>
        <v>16.785874893811116</v>
      </c>
      <c r="AX162" s="88">
        <f>COUNT(D162:AO162)</f>
        <v>13</v>
      </c>
      <c r="AY162" s="88">
        <f t="shared" si="18"/>
        <v>1.2422999282846645</v>
      </c>
    </row>
    <row r="163" spans="1:51" x14ac:dyDescent="0.25">
      <c r="A163" s="1">
        <v>4</v>
      </c>
      <c r="B163" s="59" t="s">
        <v>60</v>
      </c>
      <c r="C163" s="63" t="s">
        <v>96</v>
      </c>
      <c r="D163" s="61">
        <v>0.84</v>
      </c>
      <c r="E163">
        <v>1.2</v>
      </c>
      <c r="F163">
        <v>0.5</v>
      </c>
      <c r="G163">
        <v>0.5</v>
      </c>
      <c r="H163">
        <v>0.5</v>
      </c>
      <c r="I163">
        <v>0.5</v>
      </c>
      <c r="J163">
        <v>0.5</v>
      </c>
      <c r="K163">
        <v>0.5</v>
      </c>
      <c r="L163">
        <v>0.5</v>
      </c>
      <c r="M163">
        <v>0.5</v>
      </c>
      <c r="N163">
        <v>0.5</v>
      </c>
      <c r="O163">
        <v>0.5</v>
      </c>
      <c r="P163">
        <v>0.5</v>
      </c>
      <c r="Q163">
        <v>0.5</v>
      </c>
      <c r="R163">
        <v>0.5</v>
      </c>
      <c r="AP163" s="64">
        <v>0.76</v>
      </c>
      <c r="AQ163" s="88">
        <f t="shared" si="14"/>
        <v>0.18859009046665803</v>
      </c>
      <c r="AR163" s="88">
        <f t="shared" si="19"/>
        <v>0</v>
      </c>
      <c r="AS163" s="88"/>
      <c r="AT163" s="88">
        <f t="shared" si="15"/>
        <v>8.5399999999999991</v>
      </c>
      <c r="AU163" s="88">
        <f t="shared" si="16"/>
        <v>0.5</v>
      </c>
      <c r="AV163" s="88">
        <f t="shared" si="17"/>
        <v>1.2</v>
      </c>
      <c r="AW163" s="88">
        <f>PRODUCT(D163:AO163)</f>
        <v>1.23046875E-4</v>
      </c>
      <c r="AX163" s="88">
        <f>COUNT(D163:AO163)</f>
        <v>15</v>
      </c>
      <c r="AY163" s="88">
        <f t="shared" si="18"/>
        <v>0.5487038901551522</v>
      </c>
    </row>
    <row r="164" spans="1:51" x14ac:dyDescent="0.25">
      <c r="A164" s="1">
        <v>4</v>
      </c>
      <c r="B164" s="59" t="s">
        <v>60</v>
      </c>
      <c r="C164" s="63" t="s">
        <v>99</v>
      </c>
      <c r="D164" s="61">
        <v>6.79</v>
      </c>
      <c r="E164">
        <v>6.23</v>
      </c>
      <c r="F164">
        <v>5.27</v>
      </c>
      <c r="G164">
        <v>4.0599999999999996</v>
      </c>
      <c r="H164">
        <v>3.6</v>
      </c>
      <c r="I164">
        <v>2.71</v>
      </c>
      <c r="J164">
        <v>2.42</v>
      </c>
      <c r="K164">
        <v>2.61</v>
      </c>
      <c r="L164">
        <v>2.61</v>
      </c>
      <c r="M164">
        <v>2.99</v>
      </c>
      <c r="N164">
        <v>4.03</v>
      </c>
      <c r="O164">
        <v>6.73</v>
      </c>
      <c r="P164">
        <v>9.86</v>
      </c>
      <c r="Q164">
        <v>13.9</v>
      </c>
      <c r="R164">
        <v>17.100000000000001</v>
      </c>
      <c r="S164">
        <v>17.2</v>
      </c>
      <c r="T164">
        <v>14.6</v>
      </c>
      <c r="U164">
        <v>12.4</v>
      </c>
      <c r="V164">
        <v>9.92</v>
      </c>
      <c r="W164">
        <v>6.1</v>
      </c>
      <c r="X164">
        <v>3.02</v>
      </c>
      <c r="AP164" s="64">
        <v>3.1</v>
      </c>
      <c r="AQ164" s="88">
        <f t="shared" si="14"/>
        <v>4.8708760101829718</v>
      </c>
      <c r="AR164" s="88">
        <f t="shared" si="19"/>
        <v>0</v>
      </c>
      <c r="AS164" s="88"/>
      <c r="AT164" s="88">
        <f t="shared" si="15"/>
        <v>154.14999999999998</v>
      </c>
      <c r="AU164" s="88">
        <f t="shared" si="16"/>
        <v>2.42</v>
      </c>
      <c r="AV164" s="88">
        <f t="shared" si="17"/>
        <v>17.2</v>
      </c>
      <c r="AW164" s="88">
        <f>PRODUCT(D164:AO164)</f>
        <v>1.5743206944202136E+16</v>
      </c>
      <c r="AX164" s="88">
        <f>COUNT(D164:AO164)</f>
        <v>21</v>
      </c>
      <c r="AY164" s="88">
        <f t="shared" si="18"/>
        <v>5.9059552586356938</v>
      </c>
    </row>
    <row r="165" spans="1:51" x14ac:dyDescent="0.25">
      <c r="A165" s="1">
        <v>4</v>
      </c>
      <c r="B165" s="59" t="s">
        <v>60</v>
      </c>
      <c r="C165" s="63" t="s">
        <v>103</v>
      </c>
      <c r="D165" s="61">
        <v>5.22</v>
      </c>
      <c r="E165">
        <v>6.2</v>
      </c>
      <c r="F165">
        <v>3.7</v>
      </c>
      <c r="G165">
        <v>4</v>
      </c>
      <c r="H165">
        <v>5.88</v>
      </c>
      <c r="I165">
        <v>6.27</v>
      </c>
      <c r="J165">
        <v>6.24</v>
      </c>
      <c r="K165">
        <v>6.33</v>
      </c>
      <c r="L165">
        <v>6.24</v>
      </c>
      <c r="M165">
        <v>6.46</v>
      </c>
      <c r="N165">
        <v>7.09</v>
      </c>
      <c r="O165">
        <v>8.8699999999999992</v>
      </c>
      <c r="P165">
        <v>7.14</v>
      </c>
      <c r="Q165">
        <v>6.08</v>
      </c>
      <c r="R165">
        <v>5.56</v>
      </c>
      <c r="S165">
        <v>6.03</v>
      </c>
      <c r="T165">
        <v>4.5</v>
      </c>
      <c r="U165">
        <v>4.0999999999999996</v>
      </c>
      <c r="V165">
        <v>3.7</v>
      </c>
      <c r="AP165" s="64">
        <v>0.63</v>
      </c>
      <c r="AQ165" s="88">
        <f t="shared" si="14"/>
        <v>1.2880539982830981</v>
      </c>
      <c r="AR165" s="88">
        <f t="shared" si="19"/>
        <v>0</v>
      </c>
      <c r="AS165" s="88"/>
      <c r="AT165" s="88">
        <f t="shared" si="15"/>
        <v>109.61</v>
      </c>
      <c r="AU165" s="88">
        <f t="shared" si="16"/>
        <v>3.7</v>
      </c>
      <c r="AV165" s="88">
        <f t="shared" si="17"/>
        <v>8.8699999999999992</v>
      </c>
      <c r="AW165" s="88">
        <f>PRODUCT(D165:AO165)</f>
        <v>175685543506121.28</v>
      </c>
      <c r="AX165" s="88">
        <f>COUNT(D165:AO165)</f>
        <v>19</v>
      </c>
      <c r="AY165" s="88">
        <f t="shared" si="18"/>
        <v>5.6198270291516401</v>
      </c>
    </row>
    <row r="166" spans="1:51" x14ac:dyDescent="0.25">
      <c r="A166" s="1">
        <v>4</v>
      </c>
      <c r="B166" s="59" t="s">
        <v>60</v>
      </c>
      <c r="C166" s="65" t="s">
        <v>108</v>
      </c>
      <c r="D166" s="57">
        <v>2.0299999999999998</v>
      </c>
      <c r="E166" s="58">
        <v>1.72</v>
      </c>
      <c r="F166" s="58">
        <v>1.85</v>
      </c>
      <c r="G166" s="58">
        <v>1.75</v>
      </c>
      <c r="H166" s="58">
        <v>1.85</v>
      </c>
      <c r="I166" s="58">
        <v>1.77</v>
      </c>
      <c r="J166" s="58">
        <v>1.72</v>
      </c>
      <c r="K166" s="58">
        <v>2.54</v>
      </c>
      <c r="L166" s="58">
        <v>5.99</v>
      </c>
      <c r="M166" s="58">
        <v>7.68</v>
      </c>
      <c r="N166" s="58">
        <v>6.64</v>
      </c>
      <c r="O166" s="58">
        <v>3.98</v>
      </c>
      <c r="P166" s="58">
        <v>2.54</v>
      </c>
      <c r="Q166" s="58">
        <v>2.15</v>
      </c>
      <c r="R166" s="58">
        <v>2.1</v>
      </c>
      <c r="S166" s="58"/>
      <c r="T166" s="58"/>
      <c r="U166" s="58"/>
      <c r="V166" s="58"/>
      <c r="W166" s="58"/>
      <c r="X166" s="58"/>
      <c r="Y166" s="58"/>
      <c r="AP166" s="64">
        <v>1.58</v>
      </c>
      <c r="AQ166" s="88">
        <f t="shared" si="14"/>
        <v>1.9464821830391585</v>
      </c>
      <c r="AR166" s="88">
        <f t="shared" si="19"/>
        <v>0</v>
      </c>
      <c r="AS166" s="88"/>
      <c r="AT166" s="88">
        <f t="shared" si="15"/>
        <v>46.309999999999995</v>
      </c>
      <c r="AU166" s="88">
        <f t="shared" si="16"/>
        <v>1.72</v>
      </c>
      <c r="AV166" s="88">
        <f t="shared" si="17"/>
        <v>7.68</v>
      </c>
      <c r="AW166" s="88">
        <f>PRODUCT(D166:AO166)</f>
        <v>2254613.4077288429</v>
      </c>
      <c r="AX166" s="88">
        <f>COUNT(D166:AO166)</f>
        <v>15</v>
      </c>
      <c r="AY166" s="88">
        <f t="shared" si="18"/>
        <v>2.6517839580604927</v>
      </c>
    </row>
    <row r="167" spans="1:51" x14ac:dyDescent="0.25">
      <c r="A167" s="1">
        <v>4</v>
      </c>
      <c r="B167" s="59" t="s">
        <v>60</v>
      </c>
      <c r="C167" s="63" t="s">
        <v>112</v>
      </c>
      <c r="D167" s="61">
        <v>0.99</v>
      </c>
      <c r="E167">
        <v>1.8</v>
      </c>
      <c r="F167">
        <v>0.5</v>
      </c>
      <c r="G167">
        <v>0.5</v>
      </c>
      <c r="H167">
        <v>0.5</v>
      </c>
      <c r="I167">
        <v>0.5</v>
      </c>
      <c r="J167">
        <v>0.5</v>
      </c>
      <c r="K167">
        <v>0.5</v>
      </c>
      <c r="L167">
        <v>0.5</v>
      </c>
      <c r="M167">
        <v>0.5</v>
      </c>
      <c r="N167">
        <v>0.5</v>
      </c>
      <c r="O167">
        <v>0.5</v>
      </c>
      <c r="P167">
        <v>0.5</v>
      </c>
      <c r="Q167">
        <v>0.5</v>
      </c>
      <c r="AP167" s="64">
        <v>1.5</v>
      </c>
      <c r="AQ167" s="88">
        <f t="shared" si="14"/>
        <v>0.34859265157873587</v>
      </c>
      <c r="AR167" s="88">
        <f t="shared" si="19"/>
        <v>0</v>
      </c>
      <c r="AS167" s="88"/>
      <c r="AT167" s="88">
        <f t="shared" si="15"/>
        <v>8.7899999999999991</v>
      </c>
      <c r="AU167" s="88">
        <f t="shared" si="16"/>
        <v>0.5</v>
      </c>
      <c r="AV167" s="88">
        <f t="shared" si="17"/>
        <v>1.8</v>
      </c>
      <c r="AW167" s="88">
        <f>PRODUCT(D167:AO167)</f>
        <v>4.3505859375000001E-4</v>
      </c>
      <c r="AX167" s="88">
        <f>COUNT(D167:AO167)</f>
        <v>14</v>
      </c>
      <c r="AY167" s="88">
        <f t="shared" si="18"/>
        <v>0.57530250888506096</v>
      </c>
    </row>
    <row r="168" spans="1:51" ht="15.75" thickBot="1" x14ac:dyDescent="0.3">
      <c r="A168" s="1">
        <v>4</v>
      </c>
      <c r="B168" s="59" t="s">
        <v>60</v>
      </c>
      <c r="C168" s="63" t="s">
        <v>115</v>
      </c>
      <c r="D168" s="61">
        <v>36</v>
      </c>
      <c r="E168">
        <v>8.1</v>
      </c>
      <c r="F168">
        <v>5.8</v>
      </c>
      <c r="G168">
        <v>1.1000000000000001</v>
      </c>
      <c r="H168">
        <v>1.2</v>
      </c>
      <c r="I168">
        <v>0.61</v>
      </c>
      <c r="J168">
        <v>0.5</v>
      </c>
      <c r="K168">
        <v>0.5</v>
      </c>
      <c r="L168">
        <v>0.57999999999999996</v>
      </c>
      <c r="M168">
        <v>1.6</v>
      </c>
      <c r="N168">
        <v>2.6</v>
      </c>
      <c r="O168">
        <v>2.9</v>
      </c>
      <c r="P168">
        <v>2.4</v>
      </c>
      <c r="Q168">
        <v>2.1</v>
      </c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66">
        <v>2.7</v>
      </c>
      <c r="AQ168" s="88">
        <f t="shared" si="14"/>
        <v>8.9281253888587209</v>
      </c>
      <c r="AR168" s="88">
        <f t="shared" si="19"/>
        <v>1</v>
      </c>
      <c r="AS168" s="88"/>
      <c r="AT168" s="88">
        <f t="shared" si="15"/>
        <v>65.989999999999995</v>
      </c>
      <c r="AU168" s="88">
        <f t="shared" si="16"/>
        <v>0.5</v>
      </c>
      <c r="AV168" s="88">
        <f t="shared" si="17"/>
        <v>36</v>
      </c>
      <c r="AW168" s="88">
        <f>PRODUCT(D168:AO168)</f>
        <v>12006.298778381106</v>
      </c>
      <c r="AX168" s="88">
        <f>COUNT(D168:AO168)</f>
        <v>14</v>
      </c>
      <c r="AY168" s="88">
        <f t="shared" si="18"/>
        <v>1.9560788963874016</v>
      </c>
    </row>
    <row r="169" spans="1:51" x14ac:dyDescent="0.25">
      <c r="A169" s="1">
        <v>4</v>
      </c>
      <c r="B169" s="59" t="s">
        <v>60</v>
      </c>
      <c r="C169" s="63" t="s">
        <v>188</v>
      </c>
      <c r="D169" s="61">
        <v>3.3</v>
      </c>
      <c r="E169">
        <v>18</v>
      </c>
      <c r="F169">
        <v>4.5</v>
      </c>
      <c r="G169">
        <v>3.1</v>
      </c>
      <c r="H169">
        <v>3.2</v>
      </c>
      <c r="I169">
        <v>1.8</v>
      </c>
      <c r="J169">
        <v>0.74</v>
      </c>
      <c r="K169">
        <v>0.61</v>
      </c>
      <c r="L169">
        <v>0.65</v>
      </c>
      <c r="M169">
        <v>0.57999999999999996</v>
      </c>
      <c r="AP169" s="67"/>
      <c r="AQ169" s="88"/>
      <c r="AR169" s="88">
        <f t="shared" si="19"/>
        <v>0</v>
      </c>
      <c r="AS169" s="88"/>
      <c r="AT169" s="88">
        <f t="shared" si="15"/>
        <v>36.479999999999997</v>
      </c>
      <c r="AU169" s="88">
        <f>MIN(D169:AO169)</f>
        <v>0.57999999999999996</v>
      </c>
      <c r="AV169" s="88">
        <f>MAX(D169:AO169)</f>
        <v>18</v>
      </c>
      <c r="AW169" s="88">
        <f>PRODUCT(D169:AO169)</f>
        <v>812.24311918464014</v>
      </c>
      <c r="AX169" s="88">
        <f>COUNT(D169:AO169)</f>
        <v>10</v>
      </c>
      <c r="AY169" s="88">
        <f t="shared" si="18"/>
        <v>1.954198178281908</v>
      </c>
    </row>
    <row r="170" spans="1:51" x14ac:dyDescent="0.25">
      <c r="A170" s="1">
        <v>4</v>
      </c>
      <c r="B170" s="59" t="s">
        <v>60</v>
      </c>
      <c r="C170" s="63" t="s">
        <v>123</v>
      </c>
      <c r="D170" s="61">
        <v>3.96</v>
      </c>
      <c r="E170">
        <v>7.7</v>
      </c>
      <c r="F170">
        <v>2.4500000000000002</v>
      </c>
      <c r="G170">
        <v>6.43</v>
      </c>
      <c r="H170">
        <v>1.72</v>
      </c>
      <c r="I170">
        <v>1.45</v>
      </c>
      <c r="J170">
        <v>1.93</v>
      </c>
      <c r="K170">
        <v>2.14</v>
      </c>
      <c r="L170">
        <v>4.63</v>
      </c>
      <c r="M170">
        <v>1.01</v>
      </c>
      <c r="N170">
        <v>1.22</v>
      </c>
      <c r="O170">
        <v>0.96</v>
      </c>
      <c r="P170">
        <v>0.93</v>
      </c>
      <c r="Q170">
        <v>0.9</v>
      </c>
      <c r="R170">
        <v>0.74</v>
      </c>
      <c r="S170">
        <v>0.82</v>
      </c>
      <c r="T170">
        <v>0.75</v>
      </c>
      <c r="AP170" s="67"/>
      <c r="AQ170" s="88"/>
      <c r="AR170" s="88">
        <f t="shared" si="19"/>
        <v>0</v>
      </c>
      <c r="AS170" s="88"/>
      <c r="AT170" s="88">
        <f t="shared" si="15"/>
        <v>39.739999999999995</v>
      </c>
      <c r="AU170" s="88">
        <f t="shared" ref="AU170:AU233" si="20">MIN(D170:AO170)</f>
        <v>0.74</v>
      </c>
      <c r="AV170" s="88">
        <f t="shared" ref="AV170:AV233" si="21">MAX(D170:AO170)</f>
        <v>7.7</v>
      </c>
      <c r="AW170" s="88">
        <f>PRODUCT(D170:AO170)</f>
        <v>10322.769308292776</v>
      </c>
      <c r="AX170" s="88">
        <f>COUNT(D170:AO170)</f>
        <v>17</v>
      </c>
      <c r="AY170" s="88">
        <f t="shared" si="18"/>
        <v>1.7222875417628856</v>
      </c>
    </row>
    <row r="171" spans="1:51" x14ac:dyDescent="0.25">
      <c r="A171" s="1">
        <v>4</v>
      </c>
      <c r="B171" s="59" t="s">
        <v>60</v>
      </c>
      <c r="C171" s="63" t="s">
        <v>126</v>
      </c>
      <c r="D171" s="61">
        <v>1.55</v>
      </c>
      <c r="E171">
        <v>3.29</v>
      </c>
      <c r="F171">
        <v>1.1000000000000001</v>
      </c>
      <c r="G171">
        <v>1.07</v>
      </c>
      <c r="H171">
        <v>0.86</v>
      </c>
      <c r="I171">
        <v>0.66</v>
      </c>
      <c r="J171">
        <v>0.65</v>
      </c>
      <c r="K171">
        <v>0.69</v>
      </c>
      <c r="L171">
        <v>0.72</v>
      </c>
      <c r="M171">
        <v>0.83</v>
      </c>
      <c r="N171">
        <v>1.81</v>
      </c>
      <c r="O171">
        <v>2.65</v>
      </c>
      <c r="P171">
        <v>1.92</v>
      </c>
      <c r="Q171">
        <v>0.87</v>
      </c>
      <c r="R171">
        <v>0.59</v>
      </c>
      <c r="S171">
        <v>0.55000000000000004</v>
      </c>
      <c r="T171">
        <v>0.54</v>
      </c>
      <c r="AP171" s="67"/>
      <c r="AQ171" s="88"/>
      <c r="AR171" s="88">
        <f t="shared" si="19"/>
        <v>0</v>
      </c>
      <c r="AS171" s="88"/>
      <c r="AT171" s="88">
        <f t="shared" si="15"/>
        <v>20.350000000000001</v>
      </c>
      <c r="AU171" s="88">
        <f t="shared" si="20"/>
        <v>0.54</v>
      </c>
      <c r="AV171" s="88">
        <f t="shared" si="21"/>
        <v>3.29</v>
      </c>
      <c r="AW171" s="88">
        <f>PRODUCT(D171:AO171)</f>
        <v>1.281955272909526</v>
      </c>
      <c r="AX171" s="88">
        <f>COUNT(D171:AO171)</f>
        <v>17</v>
      </c>
      <c r="AY171" s="88">
        <f t="shared" si="18"/>
        <v>1.0147182307542766</v>
      </c>
    </row>
    <row r="172" spans="1:51" ht="18.75" x14ac:dyDescent="0.3">
      <c r="A172" s="1">
        <v>4</v>
      </c>
      <c r="B172" s="59" t="s">
        <v>129</v>
      </c>
      <c r="C172" s="63" t="s">
        <v>130</v>
      </c>
      <c r="D172" s="61">
        <v>36</v>
      </c>
      <c r="E172">
        <v>7.2</v>
      </c>
      <c r="F172">
        <v>7.9</v>
      </c>
      <c r="G172">
        <v>6.3</v>
      </c>
      <c r="H172">
        <v>3</v>
      </c>
      <c r="I172">
        <v>2.2000000000000002</v>
      </c>
      <c r="J172">
        <v>1.9</v>
      </c>
      <c r="K172">
        <v>3.5</v>
      </c>
      <c r="L172">
        <v>4.9000000000000004</v>
      </c>
      <c r="M172">
        <v>2.7</v>
      </c>
      <c r="N172">
        <v>1.4</v>
      </c>
      <c r="O172">
        <v>1.5</v>
      </c>
      <c r="Z172" s="17"/>
      <c r="AP172" s="44"/>
      <c r="AQ172" s="88"/>
      <c r="AR172" s="88">
        <f t="shared" si="19"/>
        <v>1</v>
      </c>
      <c r="AS172" s="88"/>
      <c r="AT172" s="88">
        <f t="shared" si="15"/>
        <v>78.500000000000014</v>
      </c>
      <c r="AU172" s="88">
        <f t="shared" si="20"/>
        <v>1.4</v>
      </c>
      <c r="AV172" s="88">
        <f t="shared" si="21"/>
        <v>36</v>
      </c>
      <c r="AW172" s="88">
        <f>PRODUCT(D172:AO172)</f>
        <v>15730674.971014082</v>
      </c>
      <c r="AX172" s="88">
        <f>COUNT(D172:AO172)</f>
        <v>12</v>
      </c>
      <c r="AY172" s="88">
        <f t="shared" si="18"/>
        <v>3.9785877991299237</v>
      </c>
    </row>
    <row r="173" spans="1:51" ht="18.75" x14ac:dyDescent="0.3">
      <c r="A173" s="1">
        <v>4</v>
      </c>
      <c r="B173" s="59" t="s">
        <v>129</v>
      </c>
      <c r="C173" s="63" t="s">
        <v>135</v>
      </c>
      <c r="D173" s="61">
        <v>3.16</v>
      </c>
      <c r="E173">
        <v>7.42</v>
      </c>
      <c r="F173">
        <v>5.42</v>
      </c>
      <c r="G173">
        <v>3.1</v>
      </c>
      <c r="H173">
        <v>2.16</v>
      </c>
      <c r="I173">
        <v>1.58</v>
      </c>
      <c r="J173">
        <v>1.5</v>
      </c>
      <c r="K173">
        <v>1.53</v>
      </c>
      <c r="L173">
        <v>1.96</v>
      </c>
      <c r="M173">
        <v>3.41</v>
      </c>
      <c r="N173">
        <v>2.4</v>
      </c>
      <c r="O173">
        <v>1.08</v>
      </c>
      <c r="P173">
        <v>0.9</v>
      </c>
      <c r="Q173">
        <v>0.82</v>
      </c>
      <c r="R173">
        <v>0.83</v>
      </c>
      <c r="S173">
        <v>0.83</v>
      </c>
      <c r="Z173" s="17"/>
      <c r="AP173" s="44"/>
      <c r="AQ173" s="88"/>
      <c r="AR173" s="88">
        <f t="shared" si="19"/>
        <v>0</v>
      </c>
      <c r="AS173" s="88"/>
      <c r="AT173" s="88">
        <f t="shared" si="15"/>
        <v>38.1</v>
      </c>
      <c r="AU173" s="88">
        <f t="shared" si="20"/>
        <v>0.82</v>
      </c>
      <c r="AV173" s="88">
        <f t="shared" si="21"/>
        <v>7.42</v>
      </c>
      <c r="AW173" s="88">
        <f>PRODUCT(D173:AO173)</f>
        <v>27177.123652752001</v>
      </c>
      <c r="AX173" s="88">
        <f>COUNT(D173:AO173)</f>
        <v>16</v>
      </c>
      <c r="AY173" s="88">
        <f t="shared" si="18"/>
        <v>1.8929437906363573</v>
      </c>
    </row>
    <row r="174" spans="1:51" ht="18.75" x14ac:dyDescent="0.3">
      <c r="A174" s="1">
        <v>4</v>
      </c>
      <c r="B174" s="59" t="s">
        <v>129</v>
      </c>
      <c r="C174" s="63" t="s">
        <v>142</v>
      </c>
      <c r="D174" s="61">
        <v>1.9</v>
      </c>
      <c r="E174">
        <v>2.6</v>
      </c>
      <c r="F174">
        <v>2</v>
      </c>
      <c r="G174">
        <v>1.9</v>
      </c>
      <c r="H174">
        <v>2</v>
      </c>
      <c r="I174">
        <v>2</v>
      </c>
      <c r="J174">
        <v>2.1</v>
      </c>
      <c r="K174">
        <v>2.7</v>
      </c>
      <c r="L174">
        <v>4.4000000000000004</v>
      </c>
      <c r="M174">
        <v>4.9000000000000004</v>
      </c>
      <c r="N174">
        <v>4</v>
      </c>
      <c r="O174">
        <v>2.8</v>
      </c>
      <c r="P174">
        <v>2.2999999999999998</v>
      </c>
      <c r="Q174">
        <v>2</v>
      </c>
      <c r="R174">
        <v>1.9</v>
      </c>
      <c r="Z174" s="17"/>
      <c r="AP174" s="44"/>
      <c r="AQ174" s="88"/>
      <c r="AR174" s="88">
        <f t="shared" si="19"/>
        <v>0</v>
      </c>
      <c r="AS174" s="88"/>
      <c r="AT174" s="88">
        <f t="shared" si="15"/>
        <v>39.499999999999993</v>
      </c>
      <c r="AU174" s="88">
        <f t="shared" si="20"/>
        <v>1.9</v>
      </c>
      <c r="AV174" s="88">
        <f t="shared" si="21"/>
        <v>4.9000000000000004</v>
      </c>
      <c r="AW174" s="88">
        <f>PRODUCT(D174:AO174)</f>
        <v>898528.39807610866</v>
      </c>
      <c r="AX174" s="88">
        <f>COUNT(D174:AO174)</f>
        <v>15</v>
      </c>
      <c r="AY174" s="88">
        <f t="shared" si="18"/>
        <v>2.4940325688487714</v>
      </c>
    </row>
    <row r="175" spans="1:51" ht="18.75" x14ac:dyDescent="0.3">
      <c r="A175" s="1">
        <v>4</v>
      </c>
      <c r="B175" s="59" t="s">
        <v>129</v>
      </c>
      <c r="C175" s="63" t="s">
        <v>145</v>
      </c>
      <c r="D175" s="61">
        <v>0.6</v>
      </c>
      <c r="E175">
        <v>0.88</v>
      </c>
      <c r="F175">
        <v>1.54</v>
      </c>
      <c r="G175">
        <v>1.2</v>
      </c>
      <c r="H175">
        <v>1.04</v>
      </c>
      <c r="I175">
        <v>1.4</v>
      </c>
      <c r="J175">
        <v>1.32</v>
      </c>
      <c r="K175">
        <v>0.78</v>
      </c>
      <c r="L175">
        <v>0.68</v>
      </c>
      <c r="M175">
        <v>0.69</v>
      </c>
      <c r="N175">
        <v>0.68</v>
      </c>
      <c r="O175">
        <v>0.77</v>
      </c>
      <c r="P175">
        <v>1.01</v>
      </c>
      <c r="Q175">
        <v>1.04</v>
      </c>
      <c r="R175">
        <v>1.23</v>
      </c>
      <c r="S175">
        <v>1.28</v>
      </c>
      <c r="T175">
        <v>0.61</v>
      </c>
      <c r="U175">
        <v>0.54</v>
      </c>
      <c r="Z175" s="17"/>
      <c r="AP175" s="44"/>
      <c r="AQ175" s="88"/>
      <c r="AR175" s="88">
        <f t="shared" si="19"/>
        <v>0</v>
      </c>
      <c r="AS175" s="88"/>
      <c r="AT175" s="88">
        <f t="shared" si="15"/>
        <v>17.29</v>
      </c>
      <c r="AU175" s="88">
        <f t="shared" si="20"/>
        <v>0.54</v>
      </c>
      <c r="AV175" s="88">
        <f t="shared" si="21"/>
        <v>1.54</v>
      </c>
      <c r="AW175" s="88">
        <f>PRODUCT(D175:AO175)</f>
        <v>0.19575678717411391</v>
      </c>
      <c r="AX175" s="88">
        <f>COUNT(D175:AO175)</f>
        <v>18</v>
      </c>
      <c r="AY175" s="88">
        <f t="shared" si="18"/>
        <v>0.91337881627271589</v>
      </c>
    </row>
    <row r="176" spans="1:51" ht="18.75" x14ac:dyDescent="0.3">
      <c r="A176" s="1">
        <v>4</v>
      </c>
      <c r="B176" s="59" t="s">
        <v>129</v>
      </c>
      <c r="C176" s="63" t="s">
        <v>211</v>
      </c>
      <c r="D176" s="61">
        <v>2.44</v>
      </c>
      <c r="E176">
        <v>2.4300000000000002</v>
      </c>
      <c r="F176">
        <v>2.23</v>
      </c>
      <c r="G176">
        <v>2.62</v>
      </c>
      <c r="H176">
        <v>3.77</v>
      </c>
      <c r="I176">
        <v>3.49</v>
      </c>
      <c r="J176">
        <v>3.26</v>
      </c>
      <c r="K176">
        <v>4.46</v>
      </c>
      <c r="L176">
        <v>6.69</v>
      </c>
      <c r="M176">
        <v>7.66</v>
      </c>
      <c r="N176">
        <v>7.25</v>
      </c>
      <c r="O176">
        <v>7.38</v>
      </c>
      <c r="P176">
        <v>7.32</v>
      </c>
      <c r="Q176">
        <v>7.35</v>
      </c>
      <c r="R176">
        <v>7.31</v>
      </c>
      <c r="S176">
        <v>6.4</v>
      </c>
      <c r="T176">
        <v>5.17</v>
      </c>
      <c r="Z176" s="17"/>
      <c r="AP176" s="44"/>
      <c r="AQ176" s="88"/>
      <c r="AR176" s="88">
        <f t="shared" si="19"/>
        <v>0</v>
      </c>
      <c r="AS176" s="88"/>
      <c r="AT176" s="88">
        <f t="shared" si="15"/>
        <v>87.23</v>
      </c>
      <c r="AU176" s="88">
        <f t="shared" si="20"/>
        <v>2.23</v>
      </c>
      <c r="AV176" s="88">
        <f t="shared" si="21"/>
        <v>7.66</v>
      </c>
      <c r="AW176" s="88">
        <f>PRODUCT(D176:AO176)</f>
        <v>236459659692.51874</v>
      </c>
      <c r="AX176" s="88">
        <f>COUNT(D176:AO176)</f>
        <v>17</v>
      </c>
      <c r="AY176" s="88">
        <f t="shared" si="18"/>
        <v>4.667072344483798</v>
      </c>
    </row>
    <row r="177" spans="1:51" ht="18.75" x14ac:dyDescent="0.3">
      <c r="A177" s="1">
        <v>4</v>
      </c>
      <c r="B177" s="59" t="s">
        <v>129</v>
      </c>
      <c r="C177" s="63" t="s">
        <v>192</v>
      </c>
      <c r="D177" s="61">
        <v>3.1</v>
      </c>
      <c r="E177">
        <v>11</v>
      </c>
      <c r="F177">
        <v>10</v>
      </c>
      <c r="G177">
        <v>14</v>
      </c>
      <c r="H177">
        <v>12</v>
      </c>
      <c r="I177">
        <v>12</v>
      </c>
      <c r="J177">
        <v>15</v>
      </c>
      <c r="K177">
        <v>8.1</v>
      </c>
      <c r="L177">
        <v>9.3000000000000007</v>
      </c>
      <c r="M177">
        <v>7.6</v>
      </c>
      <c r="N177">
        <v>5.4</v>
      </c>
      <c r="O177">
        <v>12</v>
      </c>
      <c r="P177">
        <v>4</v>
      </c>
      <c r="Q177">
        <v>5</v>
      </c>
      <c r="R177">
        <v>8</v>
      </c>
      <c r="S177">
        <v>8.5</v>
      </c>
      <c r="T177">
        <v>4.5999999999999996</v>
      </c>
      <c r="U177">
        <v>4</v>
      </c>
      <c r="V177">
        <v>4.3</v>
      </c>
      <c r="W177">
        <v>4.4000000000000004</v>
      </c>
      <c r="Z177" s="17"/>
      <c r="AP177" s="44"/>
      <c r="AQ177" s="88"/>
      <c r="AR177" s="88">
        <f t="shared" si="19"/>
        <v>0</v>
      </c>
      <c r="AS177" s="88"/>
      <c r="AT177" s="88">
        <f t="shared" si="15"/>
        <v>162.30000000000001</v>
      </c>
      <c r="AU177" s="88">
        <f t="shared" si="20"/>
        <v>3.1</v>
      </c>
      <c r="AV177" s="88">
        <f t="shared" si="21"/>
        <v>15</v>
      </c>
      <c r="AW177" s="88">
        <f>PRODUCT(D177:AO177)</f>
        <v>1.8112174548147872E+17</v>
      </c>
      <c r="AX177" s="88">
        <f>COUNT(D177:AO177)</f>
        <v>20</v>
      </c>
      <c r="AY177" s="88">
        <f t="shared" si="18"/>
        <v>7.2928709686420738</v>
      </c>
    </row>
    <row r="178" spans="1:51" ht="18.75" x14ac:dyDescent="0.3">
      <c r="A178" s="1">
        <v>4</v>
      </c>
      <c r="B178" s="59" t="s">
        <v>129</v>
      </c>
      <c r="C178" s="63" t="s">
        <v>148</v>
      </c>
      <c r="D178" s="61">
        <v>1.33</v>
      </c>
      <c r="E178">
        <v>2.67</v>
      </c>
      <c r="F178">
        <v>1.48</v>
      </c>
      <c r="G178">
        <v>1.57</v>
      </c>
      <c r="H178">
        <v>1.64</v>
      </c>
      <c r="I178">
        <v>1.66</v>
      </c>
      <c r="J178">
        <v>2.0299999999999998</v>
      </c>
      <c r="K178">
        <v>2.66</v>
      </c>
      <c r="L178">
        <v>4.22</v>
      </c>
      <c r="M178">
        <v>6.89</v>
      </c>
      <c r="N178">
        <v>5.58</v>
      </c>
      <c r="O178">
        <v>3.63</v>
      </c>
      <c r="P178">
        <v>2.0299999999999998</v>
      </c>
      <c r="Q178">
        <v>1.9</v>
      </c>
      <c r="R178">
        <v>1.79</v>
      </c>
      <c r="S178">
        <v>1.79</v>
      </c>
      <c r="T178">
        <v>1.72</v>
      </c>
      <c r="U178">
        <v>1.67</v>
      </c>
      <c r="V178">
        <v>1.92</v>
      </c>
      <c r="Z178" s="17"/>
      <c r="AP178" s="44"/>
      <c r="AQ178" s="88"/>
      <c r="AR178" s="88">
        <f t="shared" si="19"/>
        <v>0</v>
      </c>
      <c r="AS178" s="88"/>
      <c r="AT178" s="88">
        <f t="shared" si="15"/>
        <v>48.180000000000007</v>
      </c>
      <c r="AU178" s="88">
        <f t="shared" si="20"/>
        <v>1.33</v>
      </c>
      <c r="AV178" s="88">
        <f t="shared" si="21"/>
        <v>6.89</v>
      </c>
      <c r="AW178" s="88">
        <f>PRODUCT(D178:AO178)</f>
        <v>4868870.5186405713</v>
      </c>
      <c r="AX178" s="88">
        <f>COUNT(D178:AO178)</f>
        <v>19</v>
      </c>
      <c r="AY178" s="88">
        <f t="shared" si="18"/>
        <v>2.2488987683060691</v>
      </c>
    </row>
    <row r="179" spans="1:51" x14ac:dyDescent="0.25">
      <c r="A179" s="1">
        <v>4</v>
      </c>
      <c r="B179" s="59" t="s">
        <v>129</v>
      </c>
      <c r="C179" s="63" t="s">
        <v>150</v>
      </c>
      <c r="D179" s="61">
        <v>4.82</v>
      </c>
      <c r="E179">
        <v>6.52</v>
      </c>
      <c r="F179">
        <v>15.7</v>
      </c>
      <c r="G179">
        <v>16.3</v>
      </c>
      <c r="H179">
        <v>10.8</v>
      </c>
      <c r="I179">
        <v>8.85</v>
      </c>
      <c r="J179">
        <v>6.18</v>
      </c>
      <c r="K179">
        <v>5.87</v>
      </c>
      <c r="L179">
        <v>6.1</v>
      </c>
      <c r="M179">
        <v>8.49</v>
      </c>
      <c r="N179">
        <v>9.14</v>
      </c>
      <c r="O179">
        <v>7.97</v>
      </c>
      <c r="P179">
        <v>4.66</v>
      </c>
      <c r="Q179">
        <v>3.86</v>
      </c>
      <c r="AP179" s="67"/>
      <c r="AQ179" s="88"/>
      <c r="AR179" s="88">
        <f t="shared" si="19"/>
        <v>0</v>
      </c>
      <c r="AS179" s="88"/>
      <c r="AT179" s="88">
        <f t="shared" si="15"/>
        <v>115.25999999999999</v>
      </c>
      <c r="AU179" s="88">
        <f t="shared" si="20"/>
        <v>3.86</v>
      </c>
      <c r="AV179" s="88">
        <f t="shared" si="21"/>
        <v>16.3</v>
      </c>
      <c r="AW179" s="88">
        <f>PRODUCT(D179:AO179)</f>
        <v>1892303344938.8745</v>
      </c>
      <c r="AX179" s="88">
        <f>COUNT(D179:AO179)</f>
        <v>14</v>
      </c>
      <c r="AY179" s="88">
        <f t="shared" si="18"/>
        <v>7.5323052420365375</v>
      </c>
    </row>
    <row r="180" spans="1:51" x14ac:dyDescent="0.25">
      <c r="A180" s="1">
        <v>4</v>
      </c>
      <c r="B180" s="59" t="s">
        <v>129</v>
      </c>
      <c r="C180" s="63" t="s">
        <v>153</v>
      </c>
      <c r="D180" s="61">
        <v>0.85</v>
      </c>
      <c r="E180">
        <v>1.28</v>
      </c>
      <c r="F180">
        <v>5.16</v>
      </c>
      <c r="G180">
        <v>9.9499999999999993</v>
      </c>
      <c r="H180">
        <v>10.199999999999999</v>
      </c>
      <c r="I180">
        <v>9.59</v>
      </c>
      <c r="J180">
        <v>9.19</v>
      </c>
      <c r="K180">
        <v>13.2</v>
      </c>
      <c r="L180">
        <v>8.7200000000000006</v>
      </c>
      <c r="M180">
        <v>8.6199999999999992</v>
      </c>
      <c r="N180">
        <v>6.95</v>
      </c>
      <c r="AP180" s="67"/>
      <c r="AQ180" s="88"/>
      <c r="AR180" s="88">
        <f t="shared" si="19"/>
        <v>0</v>
      </c>
      <c r="AS180" s="88"/>
      <c r="AT180" s="88">
        <f t="shared" si="15"/>
        <v>83.710000000000008</v>
      </c>
      <c r="AU180" s="88">
        <f t="shared" si="20"/>
        <v>0.85</v>
      </c>
      <c r="AV180" s="88">
        <f t="shared" si="21"/>
        <v>13.2</v>
      </c>
      <c r="AW180" s="88">
        <f>PRODUCT(D180:AO180)</f>
        <v>346272860.50876796</v>
      </c>
      <c r="AX180" s="88">
        <f>COUNT(D180:AO180)</f>
        <v>11</v>
      </c>
      <c r="AY180" s="88">
        <f t="shared" si="18"/>
        <v>5.97462660698835</v>
      </c>
    </row>
    <row r="181" spans="1:51" x14ac:dyDescent="0.25">
      <c r="A181" s="1">
        <v>4</v>
      </c>
      <c r="B181" s="59" t="s">
        <v>129</v>
      </c>
      <c r="C181" s="63" t="s">
        <v>193</v>
      </c>
      <c r="D181" s="61">
        <v>2.16</v>
      </c>
      <c r="E181">
        <v>3.88</v>
      </c>
      <c r="F181">
        <v>1.26</v>
      </c>
      <c r="G181">
        <v>1.68</v>
      </c>
      <c r="H181">
        <v>1.73</v>
      </c>
      <c r="I181">
        <v>1.5</v>
      </c>
      <c r="J181">
        <v>1.51</v>
      </c>
      <c r="K181">
        <v>2.37</v>
      </c>
      <c r="L181">
        <v>5.23</v>
      </c>
      <c r="M181">
        <v>2.12</v>
      </c>
      <c r="N181">
        <v>1.52</v>
      </c>
      <c r="O181">
        <v>1.42</v>
      </c>
      <c r="P181">
        <v>1.44</v>
      </c>
      <c r="Q181">
        <v>1.72</v>
      </c>
      <c r="R181">
        <v>1.37</v>
      </c>
      <c r="AP181" s="67"/>
      <c r="AQ181" s="88"/>
      <c r="AR181" s="88">
        <f t="shared" si="19"/>
        <v>0</v>
      </c>
      <c r="AS181" s="88"/>
      <c r="AT181" s="88">
        <f t="shared" si="15"/>
        <v>30.910000000000004</v>
      </c>
      <c r="AU181" s="88">
        <f t="shared" si="20"/>
        <v>1.26</v>
      </c>
      <c r="AV181" s="88">
        <f t="shared" si="21"/>
        <v>5.23</v>
      </c>
      <c r="AW181" s="88">
        <f>PRODUCT(D181:AO181)</f>
        <v>13378.546958785641</v>
      </c>
      <c r="AX181" s="88">
        <f>COUNT(D181:AO181)</f>
        <v>15</v>
      </c>
      <c r="AY181" s="88">
        <f t="shared" si="18"/>
        <v>1.8840565318349198</v>
      </c>
    </row>
    <row r="182" spans="1:51" x14ac:dyDescent="0.25">
      <c r="A182" s="1">
        <v>4</v>
      </c>
      <c r="B182" s="59" t="s">
        <v>129</v>
      </c>
      <c r="C182" s="63" t="s">
        <v>275</v>
      </c>
      <c r="D182" s="61">
        <v>1.18</v>
      </c>
      <c r="E182">
        <v>0.69</v>
      </c>
      <c r="F182">
        <v>2.66</v>
      </c>
      <c r="G182">
        <v>2.0299999999999998</v>
      </c>
      <c r="H182">
        <v>1.01</v>
      </c>
      <c r="I182">
        <v>0.91</v>
      </c>
      <c r="J182">
        <v>0.85</v>
      </c>
      <c r="K182">
        <v>0.84</v>
      </c>
      <c r="L182">
        <v>0.76</v>
      </c>
      <c r="M182">
        <v>0.6</v>
      </c>
      <c r="N182">
        <v>0.66</v>
      </c>
      <c r="O182">
        <v>0.73</v>
      </c>
      <c r="P182">
        <v>0.76</v>
      </c>
      <c r="Q182">
        <v>0.73</v>
      </c>
      <c r="R182">
        <v>0.69</v>
      </c>
      <c r="S182">
        <v>0.71</v>
      </c>
      <c r="AP182" s="67"/>
      <c r="AQ182" s="88"/>
      <c r="AR182" s="88">
        <f t="shared" si="19"/>
        <v>0</v>
      </c>
      <c r="AS182" s="88"/>
      <c r="AT182" s="88">
        <f t="shared" si="15"/>
        <v>15.809999999999999</v>
      </c>
      <c r="AU182" s="88">
        <f t="shared" si="20"/>
        <v>0.6</v>
      </c>
      <c r="AV182" s="88">
        <f t="shared" si="21"/>
        <v>2.66</v>
      </c>
      <c r="AW182" s="88">
        <f>PRODUCT(D182:AO182)</f>
        <v>0.17228413258530587</v>
      </c>
      <c r="AX182" s="88">
        <f>COUNT(D182:AO182)</f>
        <v>16</v>
      </c>
      <c r="AY182" s="88">
        <f t="shared" si="18"/>
        <v>0.89591195130636592</v>
      </c>
    </row>
    <row r="183" spans="1:51" ht="18.75" x14ac:dyDescent="0.3">
      <c r="A183" s="1">
        <v>4</v>
      </c>
      <c r="B183" s="59" t="s">
        <v>163</v>
      </c>
      <c r="C183" s="63" t="s">
        <v>197</v>
      </c>
      <c r="D183" s="61">
        <v>1.3</v>
      </c>
      <c r="E183">
        <v>2.1</v>
      </c>
      <c r="F183">
        <v>0.87</v>
      </c>
      <c r="G183">
        <v>1.1000000000000001</v>
      </c>
      <c r="H183">
        <v>1.2</v>
      </c>
      <c r="I183">
        <v>0.63</v>
      </c>
      <c r="J183">
        <v>0.66</v>
      </c>
      <c r="K183">
        <v>0.5</v>
      </c>
      <c r="L183">
        <v>0.5</v>
      </c>
      <c r="M183">
        <v>2</v>
      </c>
      <c r="N183">
        <v>0.5</v>
      </c>
      <c r="O183">
        <v>0.5</v>
      </c>
      <c r="Z183" s="17"/>
      <c r="AP183" s="44"/>
      <c r="AQ183" s="88"/>
      <c r="AR183" s="88">
        <f t="shared" si="19"/>
        <v>0</v>
      </c>
      <c r="AS183" s="88"/>
      <c r="AT183" s="88">
        <f t="shared" si="15"/>
        <v>11.860000000000001</v>
      </c>
      <c r="AU183" s="88">
        <f t="shared" si="20"/>
        <v>0.5</v>
      </c>
      <c r="AV183" s="88">
        <f t="shared" si="21"/>
        <v>2.1</v>
      </c>
      <c r="AW183" s="88">
        <f>PRODUCT(D183:AO183)</f>
        <v>0.16294848570000003</v>
      </c>
      <c r="AX183" s="88">
        <f>COUNT(D183:AO183)</f>
        <v>12</v>
      </c>
      <c r="AY183" s="88">
        <f t="shared" si="18"/>
        <v>0.85968139391802489</v>
      </c>
    </row>
    <row r="184" spans="1:51" x14ac:dyDescent="0.25">
      <c r="A184" s="1">
        <v>4</v>
      </c>
      <c r="B184" s="59" t="s">
        <v>163</v>
      </c>
      <c r="C184" s="63" t="s">
        <v>215</v>
      </c>
      <c r="D184" s="61">
        <v>0.5</v>
      </c>
      <c r="E184">
        <v>0.5</v>
      </c>
      <c r="F184">
        <v>0.5</v>
      </c>
      <c r="G184">
        <v>0.51</v>
      </c>
      <c r="H184">
        <v>0.5</v>
      </c>
      <c r="I184">
        <v>0.5</v>
      </c>
      <c r="J184">
        <v>0.5</v>
      </c>
      <c r="K184">
        <v>0.5</v>
      </c>
      <c r="L184">
        <v>0.5</v>
      </c>
      <c r="M184">
        <v>0.5</v>
      </c>
      <c r="N184">
        <v>0.5</v>
      </c>
      <c r="O184">
        <v>0.5</v>
      </c>
      <c r="P184">
        <v>0.5</v>
      </c>
      <c r="Q184">
        <v>0.5</v>
      </c>
      <c r="AP184" s="67"/>
      <c r="AQ184" s="88"/>
      <c r="AR184" s="88">
        <f t="shared" si="19"/>
        <v>0</v>
      </c>
      <c r="AS184" s="88"/>
      <c r="AT184" s="88">
        <f t="shared" si="15"/>
        <v>7.01</v>
      </c>
      <c r="AU184" s="88">
        <f t="shared" si="20"/>
        <v>0.5</v>
      </c>
      <c r="AV184" s="88">
        <f t="shared" si="21"/>
        <v>0.51</v>
      </c>
      <c r="AW184" s="88">
        <f>PRODUCT(D184:AO184)</f>
        <v>6.2255859375000001E-5</v>
      </c>
      <c r="AX184" s="88">
        <f>COUNT(D184:AO184)</f>
        <v>14</v>
      </c>
      <c r="AY184" s="88">
        <f t="shared" si="18"/>
        <v>0.50070773710879934</v>
      </c>
    </row>
    <row r="185" spans="1:51" x14ac:dyDescent="0.25">
      <c r="A185" s="1">
        <v>4</v>
      </c>
      <c r="B185" s="59" t="s">
        <v>163</v>
      </c>
      <c r="C185" s="63" t="s">
        <v>217</v>
      </c>
      <c r="D185" s="61">
        <v>3.2</v>
      </c>
      <c r="E185">
        <v>1.6</v>
      </c>
      <c r="F185">
        <v>2.2999999999999998</v>
      </c>
      <c r="G185">
        <v>4.5</v>
      </c>
      <c r="H185">
        <v>3.3</v>
      </c>
      <c r="I185">
        <v>1.1000000000000001</v>
      </c>
      <c r="J185">
        <v>0.48</v>
      </c>
      <c r="K185">
        <v>0.48</v>
      </c>
      <c r="L185">
        <v>0.45</v>
      </c>
      <c r="M185">
        <v>0.47</v>
      </c>
      <c r="N185">
        <v>0.56000000000000005</v>
      </c>
      <c r="O185">
        <v>0.45</v>
      </c>
      <c r="P185">
        <v>0.67</v>
      </c>
      <c r="Q185">
        <v>0.41</v>
      </c>
      <c r="R185">
        <v>0.44</v>
      </c>
      <c r="S185">
        <v>0.37</v>
      </c>
      <c r="T185">
        <v>0.37</v>
      </c>
      <c r="U185">
        <v>0.39</v>
      </c>
      <c r="V185">
        <v>0.4</v>
      </c>
      <c r="AP185" s="67"/>
      <c r="AQ185" s="88"/>
      <c r="AR185" s="88">
        <f t="shared" si="19"/>
        <v>0</v>
      </c>
      <c r="AS185" s="88"/>
      <c r="AT185" s="88">
        <f t="shared" si="15"/>
        <v>21.940000000000005</v>
      </c>
      <c r="AU185" s="88">
        <f t="shared" si="20"/>
        <v>0.37</v>
      </c>
      <c r="AV185" s="88">
        <f t="shared" si="21"/>
        <v>4.5</v>
      </c>
      <c r="AW185" s="88">
        <f>PRODUCT(D185:AO185)</f>
        <v>6.0974704663166266E-3</v>
      </c>
      <c r="AX185" s="88">
        <f>COUNT(D185:AO185)</f>
        <v>19</v>
      </c>
      <c r="AY185" s="88">
        <f t="shared" si="18"/>
        <v>0.76459056027521166</v>
      </c>
    </row>
    <row r="186" spans="1:51" x14ac:dyDescent="0.25">
      <c r="A186" s="1">
        <v>4</v>
      </c>
      <c r="B186" s="59" t="s">
        <v>163</v>
      </c>
      <c r="C186" s="63" t="s">
        <v>218</v>
      </c>
      <c r="D186" s="61">
        <v>0.89</v>
      </c>
      <c r="E186">
        <v>0.52</v>
      </c>
      <c r="F186">
        <v>0.87</v>
      </c>
      <c r="G186">
        <v>0.77</v>
      </c>
      <c r="H186">
        <v>0.76</v>
      </c>
      <c r="I186">
        <v>0.69</v>
      </c>
      <c r="J186">
        <v>0.7</v>
      </c>
      <c r="K186">
        <v>0.69</v>
      </c>
      <c r="L186">
        <v>0.65</v>
      </c>
      <c r="M186">
        <v>0.6</v>
      </c>
      <c r="N186">
        <v>0.56999999999999995</v>
      </c>
      <c r="O186">
        <v>0.77</v>
      </c>
      <c r="P186">
        <v>0.81</v>
      </c>
      <c r="Q186">
        <v>0.59</v>
      </c>
      <c r="R186">
        <v>0.51</v>
      </c>
      <c r="S186">
        <v>0.5</v>
      </c>
      <c r="T186">
        <v>0.5</v>
      </c>
      <c r="AP186" s="67"/>
      <c r="AQ186" s="88"/>
      <c r="AR186" s="88">
        <f t="shared" si="19"/>
        <v>0</v>
      </c>
      <c r="AS186" s="88"/>
      <c r="AT186" s="88">
        <f t="shared" si="15"/>
        <v>11.39</v>
      </c>
      <c r="AU186" s="88">
        <f t="shared" si="20"/>
        <v>0.5</v>
      </c>
      <c r="AV186" s="88">
        <f t="shared" si="21"/>
        <v>0.89</v>
      </c>
      <c r="AW186" s="88">
        <f>PRODUCT(D186:AO186)</f>
        <v>8.1901252803615065E-4</v>
      </c>
      <c r="AX186" s="88">
        <f>COUNT(D186:AO186)</f>
        <v>17</v>
      </c>
      <c r="AY186" s="88">
        <f t="shared" si="18"/>
        <v>0.65830757975477316</v>
      </c>
    </row>
    <row r="187" spans="1:51" x14ac:dyDescent="0.25">
      <c r="A187" s="1">
        <v>4</v>
      </c>
      <c r="B187" s="59" t="s">
        <v>163</v>
      </c>
      <c r="C187" s="63" t="s">
        <v>205</v>
      </c>
      <c r="D187" s="61">
        <v>1.3</v>
      </c>
      <c r="E187">
        <v>0.59</v>
      </c>
      <c r="F187">
        <v>0.5</v>
      </c>
      <c r="G187">
        <v>0.54</v>
      </c>
      <c r="H187">
        <v>0.5</v>
      </c>
      <c r="I187">
        <v>0.5</v>
      </c>
      <c r="J187">
        <v>0.5</v>
      </c>
      <c r="K187">
        <v>0.5</v>
      </c>
      <c r="L187">
        <v>0.5</v>
      </c>
      <c r="M187">
        <v>0.5</v>
      </c>
      <c r="N187">
        <v>0.5</v>
      </c>
      <c r="O187">
        <v>0.5</v>
      </c>
      <c r="P187">
        <v>0.5</v>
      </c>
      <c r="Q187">
        <v>0.5</v>
      </c>
      <c r="AP187" s="67"/>
      <c r="AQ187" s="88"/>
      <c r="AR187" s="88">
        <f t="shared" si="19"/>
        <v>0</v>
      </c>
      <c r="AS187" s="88"/>
      <c r="AT187" s="88">
        <f t="shared" si="15"/>
        <v>7.93</v>
      </c>
      <c r="AU187" s="88">
        <f t="shared" si="20"/>
        <v>0.5</v>
      </c>
      <c r="AV187" s="88">
        <f t="shared" si="21"/>
        <v>1.3</v>
      </c>
      <c r="AW187" s="88">
        <f>PRODUCT(D187:AO187)</f>
        <v>2.0223632812500002E-4</v>
      </c>
      <c r="AX187" s="88">
        <f>COUNT(D187:AO187)</f>
        <v>14</v>
      </c>
      <c r="AY187" s="88">
        <f t="shared" si="18"/>
        <v>0.5446691755637455</v>
      </c>
    </row>
    <row r="188" spans="1:51" ht="18.75" x14ac:dyDescent="0.3">
      <c r="A188" s="1">
        <v>4</v>
      </c>
      <c r="B188" s="59" t="s">
        <v>174</v>
      </c>
      <c r="C188" s="65" t="s">
        <v>221</v>
      </c>
      <c r="D188" s="57">
        <v>4.34</v>
      </c>
      <c r="E188" s="58">
        <v>4.18</v>
      </c>
      <c r="F188" s="58">
        <v>1.94</v>
      </c>
      <c r="G188" s="58">
        <v>3.23</v>
      </c>
      <c r="H188" s="58">
        <v>7.35</v>
      </c>
      <c r="I188" s="58">
        <v>7.86</v>
      </c>
      <c r="J188" s="58">
        <v>5.63</v>
      </c>
      <c r="K188" s="58">
        <v>2.19</v>
      </c>
      <c r="L188" s="58">
        <v>1.62</v>
      </c>
      <c r="M188" s="58">
        <v>1.56</v>
      </c>
      <c r="N188" s="58">
        <v>1.52</v>
      </c>
      <c r="O188" s="58">
        <v>1.48</v>
      </c>
      <c r="P188" s="58">
        <v>1.48</v>
      </c>
      <c r="Q188" s="58">
        <v>1.48</v>
      </c>
      <c r="R188" s="58">
        <v>1.45</v>
      </c>
      <c r="S188" s="58">
        <v>1.44</v>
      </c>
      <c r="T188" s="58">
        <v>1.42</v>
      </c>
      <c r="U188" s="58">
        <v>1.44</v>
      </c>
      <c r="V188" s="58"/>
      <c r="W188" s="58"/>
      <c r="X188" s="58"/>
      <c r="Y188" s="58"/>
      <c r="Z188" s="17"/>
      <c r="AP188" s="44"/>
      <c r="AQ188" s="88"/>
      <c r="AR188" s="88">
        <f t="shared" si="19"/>
        <v>0</v>
      </c>
      <c r="AS188" s="88"/>
      <c r="AT188" s="88">
        <f t="shared" si="15"/>
        <v>51.609999999999992</v>
      </c>
      <c r="AU188" s="88">
        <f t="shared" si="20"/>
        <v>1.42</v>
      </c>
      <c r="AV188" s="88">
        <f t="shared" si="21"/>
        <v>7.86</v>
      </c>
      <c r="AW188" s="88">
        <f>PRODUCT(D188:AO188)</f>
        <v>4305091.0029540369</v>
      </c>
      <c r="AX188" s="88">
        <f>COUNT(D188:AO188)</f>
        <v>18</v>
      </c>
      <c r="AY188" s="88">
        <f t="shared" si="18"/>
        <v>2.3364396850263454</v>
      </c>
    </row>
    <row r="189" spans="1:51" x14ac:dyDescent="0.25">
      <c r="A189" s="1">
        <v>4</v>
      </c>
      <c r="B189" s="59" t="s">
        <v>174</v>
      </c>
      <c r="C189" s="63" t="s">
        <v>207</v>
      </c>
      <c r="D189" s="61">
        <v>8.73</v>
      </c>
      <c r="E189">
        <v>6.21</v>
      </c>
      <c r="F189">
        <v>5.62</v>
      </c>
      <c r="G189">
        <v>9.8000000000000007</v>
      </c>
      <c r="H189">
        <v>8.84</v>
      </c>
      <c r="I189">
        <v>10.5</v>
      </c>
      <c r="J189">
        <v>9.61</v>
      </c>
      <c r="K189">
        <v>10.6</v>
      </c>
      <c r="L189">
        <v>8.83</v>
      </c>
      <c r="M189">
        <v>6.57</v>
      </c>
      <c r="N189">
        <v>3.56</v>
      </c>
      <c r="O189">
        <v>3.46</v>
      </c>
      <c r="P189">
        <v>3.46</v>
      </c>
      <c r="Q189">
        <v>3.62</v>
      </c>
      <c r="R189">
        <v>3.31</v>
      </c>
      <c r="S189">
        <v>3.23</v>
      </c>
      <c r="T189">
        <v>3.28</v>
      </c>
      <c r="U189">
        <v>2.94</v>
      </c>
      <c r="V189">
        <v>3.12</v>
      </c>
      <c r="AP189" s="67"/>
      <c r="AQ189" s="88"/>
      <c r="AR189" s="88">
        <f t="shared" si="19"/>
        <v>0</v>
      </c>
      <c r="AS189" s="88"/>
      <c r="AT189" s="88">
        <f t="shared" si="15"/>
        <v>115.29</v>
      </c>
      <c r="AU189" s="88">
        <f t="shared" si="20"/>
        <v>2.94</v>
      </c>
      <c r="AV189" s="88">
        <f t="shared" si="21"/>
        <v>10.6</v>
      </c>
      <c r="AW189" s="88">
        <f>PRODUCT(D189:AO189)</f>
        <v>81279715656917.672</v>
      </c>
      <c r="AX189" s="88">
        <f>COUNT(D189:AO189)</f>
        <v>19</v>
      </c>
      <c r="AY189" s="88">
        <f t="shared" si="18"/>
        <v>5.3964023784976636</v>
      </c>
    </row>
    <row r="190" spans="1:51" x14ac:dyDescent="0.25">
      <c r="A190" s="1">
        <v>4</v>
      </c>
      <c r="B190" s="59" t="s">
        <v>174</v>
      </c>
      <c r="C190" s="65" t="s">
        <v>224</v>
      </c>
      <c r="D190" s="57">
        <v>8.5</v>
      </c>
      <c r="E190" s="58">
        <v>12.5</v>
      </c>
      <c r="F190" s="58">
        <v>11.3</v>
      </c>
      <c r="G190" s="58">
        <v>5.87</v>
      </c>
      <c r="H190" s="58">
        <v>5.51</v>
      </c>
      <c r="I190" s="58">
        <v>5.83</v>
      </c>
      <c r="J190" s="58">
        <v>6.16</v>
      </c>
      <c r="K190" s="58">
        <v>8.8699999999999992</v>
      </c>
      <c r="L190" s="58">
        <v>13.2</v>
      </c>
      <c r="M190" s="58">
        <v>15.5</v>
      </c>
      <c r="N190" s="58">
        <v>14.7</v>
      </c>
      <c r="O190" s="58">
        <v>14.2</v>
      </c>
      <c r="P190" s="58">
        <v>8.85</v>
      </c>
      <c r="Q190" s="58">
        <v>4.51</v>
      </c>
      <c r="R190" s="58"/>
      <c r="S190" s="58"/>
      <c r="T190" s="58"/>
      <c r="U190" s="58"/>
      <c r="V190" s="58"/>
      <c r="W190" s="58"/>
      <c r="X190" s="58"/>
      <c r="Y190" s="58"/>
      <c r="AP190" s="67"/>
      <c r="AQ190" s="88"/>
      <c r="AR190" s="88">
        <f t="shared" si="19"/>
        <v>0</v>
      </c>
      <c r="AS190" s="88"/>
      <c r="AT190" s="88">
        <f t="shared" si="15"/>
        <v>135.5</v>
      </c>
      <c r="AU190" s="88">
        <f t="shared" si="20"/>
        <v>4.51</v>
      </c>
      <c r="AV190" s="88">
        <f t="shared" si="21"/>
        <v>15.5</v>
      </c>
      <c r="AW190" s="88">
        <f>PRODUCT(D190:AO190)</f>
        <v>21086334429090.004</v>
      </c>
      <c r="AX190" s="88">
        <f>COUNT(D190:AO190)</f>
        <v>14</v>
      </c>
      <c r="AY190" s="88">
        <f t="shared" si="18"/>
        <v>8.9477607582281209</v>
      </c>
    </row>
    <row r="191" spans="1:51" x14ac:dyDescent="0.25">
      <c r="A191" s="1">
        <v>4</v>
      </c>
      <c r="B191" s="59" t="s">
        <v>174</v>
      </c>
      <c r="C191" s="63" t="s">
        <v>227</v>
      </c>
      <c r="D191" s="61">
        <v>0.7</v>
      </c>
      <c r="E191">
        <v>0.7</v>
      </c>
      <c r="F191">
        <v>1.21</v>
      </c>
      <c r="G191">
        <v>1.24</v>
      </c>
      <c r="H191">
        <v>1.07</v>
      </c>
      <c r="I191">
        <v>3.27</v>
      </c>
      <c r="J191">
        <v>4.93</v>
      </c>
      <c r="K191">
        <v>6.14</v>
      </c>
      <c r="L191">
        <v>4.72</v>
      </c>
      <c r="M191">
        <v>1.54</v>
      </c>
      <c r="N191">
        <v>1.1399999999999999</v>
      </c>
      <c r="O191">
        <v>1.06</v>
      </c>
      <c r="P191">
        <v>1.01</v>
      </c>
      <c r="Q191">
        <v>0.98</v>
      </c>
      <c r="R191">
        <v>0.95</v>
      </c>
      <c r="S191">
        <v>0.93</v>
      </c>
      <c r="AP191" s="67"/>
      <c r="AQ191" s="88"/>
      <c r="AR191" s="88">
        <f t="shared" si="19"/>
        <v>0</v>
      </c>
      <c r="AS191" s="88"/>
      <c r="AT191" s="88">
        <f t="shared" si="15"/>
        <v>31.589999999999996</v>
      </c>
      <c r="AU191" s="88">
        <f t="shared" si="20"/>
        <v>0.7</v>
      </c>
      <c r="AV191" s="88">
        <f t="shared" si="21"/>
        <v>6.14</v>
      </c>
      <c r="AW191" s="88">
        <f>PRODUCT(D191:AO191)</f>
        <v>598.10494855685954</v>
      </c>
      <c r="AX191" s="88">
        <f>COUNT(D191:AO191)</f>
        <v>16</v>
      </c>
      <c r="AY191" s="88">
        <f t="shared" si="18"/>
        <v>1.4912435808286109</v>
      </c>
    </row>
    <row r="192" spans="1:51" x14ac:dyDescent="0.25">
      <c r="A192" s="1">
        <v>4</v>
      </c>
      <c r="B192" s="59" t="s">
        <v>174</v>
      </c>
      <c r="C192" s="68" t="s">
        <v>230</v>
      </c>
      <c r="D192" s="61">
        <v>7.2</v>
      </c>
      <c r="E192">
        <v>7</v>
      </c>
      <c r="F192">
        <v>5.6</v>
      </c>
      <c r="G192">
        <v>6</v>
      </c>
      <c r="H192">
        <v>10</v>
      </c>
      <c r="I192">
        <v>12</v>
      </c>
      <c r="J192">
        <v>13</v>
      </c>
      <c r="K192">
        <v>13</v>
      </c>
      <c r="L192">
        <v>15</v>
      </c>
      <c r="M192">
        <v>15</v>
      </c>
      <c r="N192">
        <v>14</v>
      </c>
      <c r="O192">
        <v>12</v>
      </c>
      <c r="P192">
        <v>7.7</v>
      </c>
      <c r="Q192">
        <v>4.3</v>
      </c>
      <c r="R192">
        <v>4</v>
      </c>
      <c r="S192">
        <v>4</v>
      </c>
      <c r="T192">
        <v>3.9</v>
      </c>
      <c r="U192">
        <v>3.9</v>
      </c>
      <c r="V192">
        <v>3.8</v>
      </c>
      <c r="W192">
        <v>3.8</v>
      </c>
      <c r="AP192" s="67"/>
      <c r="AQ192" s="88"/>
      <c r="AR192" s="88">
        <f t="shared" si="19"/>
        <v>0</v>
      </c>
      <c r="AS192" s="88"/>
      <c r="AT192" s="88">
        <f t="shared" si="15"/>
        <v>165.20000000000005</v>
      </c>
      <c r="AU192" s="88">
        <f t="shared" si="20"/>
        <v>3.8</v>
      </c>
      <c r="AV192" s="88">
        <f t="shared" si="21"/>
        <v>15</v>
      </c>
      <c r="AW192" s="88">
        <f>PRODUCT(D192:AO192)</f>
        <v>1.5104457621674666E+17</v>
      </c>
      <c r="AX192" s="88">
        <f>COUNT(D192:AO192)</f>
        <v>20</v>
      </c>
      <c r="AY192" s="88">
        <f t="shared" si="18"/>
        <v>7.2269534397967643</v>
      </c>
    </row>
    <row r="193" spans="1:51" x14ac:dyDescent="0.25">
      <c r="A193" s="1">
        <v>4</v>
      </c>
      <c r="B193" s="59" t="s">
        <v>174</v>
      </c>
      <c r="C193" s="63" t="s">
        <v>233</v>
      </c>
      <c r="D193" s="61">
        <v>1.62</v>
      </c>
      <c r="E193">
        <v>1.35</v>
      </c>
      <c r="F193">
        <v>41</v>
      </c>
      <c r="G193">
        <v>14.5</v>
      </c>
      <c r="H193">
        <v>11.5</v>
      </c>
      <c r="I193">
        <v>9.09</v>
      </c>
      <c r="J193">
        <v>6.85</v>
      </c>
      <c r="K193">
        <v>3.76</v>
      </c>
      <c r="L193">
        <v>2.71</v>
      </c>
      <c r="M193">
        <v>2.46</v>
      </c>
      <c r="N193">
        <v>2.6</v>
      </c>
      <c r="O193">
        <v>2.0099999999999998</v>
      </c>
      <c r="P193">
        <v>2</v>
      </c>
      <c r="Q193">
        <v>1.75</v>
      </c>
      <c r="R193">
        <v>1.6</v>
      </c>
      <c r="S193">
        <v>1.58</v>
      </c>
      <c r="T193">
        <v>1.6</v>
      </c>
      <c r="AP193" s="67"/>
      <c r="AQ193" s="88"/>
      <c r="AR193" s="88">
        <f t="shared" si="19"/>
        <v>1</v>
      </c>
      <c r="AS193" s="88"/>
      <c r="AT193" s="88">
        <f t="shared" si="15"/>
        <v>107.97999999999998</v>
      </c>
      <c r="AU193" s="88">
        <f t="shared" si="20"/>
        <v>1.35</v>
      </c>
      <c r="AV193" s="88">
        <f t="shared" si="21"/>
        <v>41</v>
      </c>
      <c r="AW193" s="88">
        <f>PRODUCT(D193:AO193)</f>
        <v>1726552075.8680143</v>
      </c>
      <c r="AX193" s="88">
        <f>COUNT(D193:AO193)</f>
        <v>17</v>
      </c>
      <c r="AY193" s="88">
        <f t="shared" si="18"/>
        <v>3.4943267326221066</v>
      </c>
    </row>
    <row r="194" spans="1:51" x14ac:dyDescent="0.25">
      <c r="A194" s="1">
        <v>4</v>
      </c>
      <c r="B194" s="59" t="s">
        <v>174</v>
      </c>
      <c r="C194" s="63" t="s">
        <v>236</v>
      </c>
      <c r="D194" s="61">
        <v>36</v>
      </c>
      <c r="E194">
        <v>6.9</v>
      </c>
      <c r="F194">
        <v>9</v>
      </c>
      <c r="G194">
        <v>15</v>
      </c>
      <c r="H194">
        <v>14</v>
      </c>
      <c r="I194">
        <v>13</v>
      </c>
      <c r="J194">
        <v>12</v>
      </c>
      <c r="K194">
        <v>12</v>
      </c>
      <c r="L194">
        <v>11</v>
      </c>
      <c r="M194">
        <v>9.1</v>
      </c>
      <c r="N194">
        <v>5.6</v>
      </c>
      <c r="O194">
        <v>4.7</v>
      </c>
      <c r="P194">
        <v>4.7</v>
      </c>
      <c r="Q194">
        <v>4.2</v>
      </c>
      <c r="R194">
        <v>4.3</v>
      </c>
      <c r="S194">
        <v>4.2</v>
      </c>
      <c r="T194">
        <v>4.2</v>
      </c>
      <c r="U194">
        <v>4.3</v>
      </c>
      <c r="AP194" s="67"/>
      <c r="AQ194" s="88"/>
      <c r="AR194" s="88">
        <f t="shared" si="19"/>
        <v>1</v>
      </c>
      <c r="AS194" s="88"/>
      <c r="AT194" s="88">
        <f t="shared" si="15"/>
        <v>174.19999999999996</v>
      </c>
      <c r="AU194" s="88">
        <f t="shared" si="20"/>
        <v>4.2</v>
      </c>
      <c r="AV194" s="88">
        <f t="shared" si="21"/>
        <v>36</v>
      </c>
      <c r="AW194" s="88">
        <f>PRODUCT(D194:AO194)</f>
        <v>1.4908084400153932E+16</v>
      </c>
      <c r="AX194" s="88">
        <f>COUNT(D194:AO194)</f>
        <v>18</v>
      </c>
      <c r="AY194" s="88">
        <f t="shared" si="18"/>
        <v>7.9163217209512489</v>
      </c>
    </row>
    <row r="195" spans="1:51" x14ac:dyDescent="0.25">
      <c r="A195" s="1">
        <v>4</v>
      </c>
      <c r="B195" s="59" t="s">
        <v>174</v>
      </c>
      <c r="C195" s="63" t="s">
        <v>239</v>
      </c>
      <c r="D195" s="61">
        <v>18.899999999999999</v>
      </c>
      <c r="E195">
        <v>38.4</v>
      </c>
      <c r="F195">
        <v>33.9</v>
      </c>
      <c r="G195">
        <v>24.1</v>
      </c>
      <c r="H195">
        <v>24.9</v>
      </c>
      <c r="I195">
        <v>15.1</v>
      </c>
      <c r="J195">
        <v>8.1999999999999993</v>
      </c>
      <c r="K195">
        <v>9.57</v>
      </c>
      <c r="L195">
        <v>10.5</v>
      </c>
      <c r="M195">
        <v>12.2</v>
      </c>
      <c r="N195">
        <v>11.6</v>
      </c>
      <c r="O195">
        <v>12.2</v>
      </c>
      <c r="P195">
        <v>12.2</v>
      </c>
      <c r="Q195">
        <v>12.5</v>
      </c>
      <c r="R195">
        <v>11.5</v>
      </c>
      <c r="S195">
        <v>7.35</v>
      </c>
      <c r="T195">
        <v>4.6100000000000003</v>
      </c>
      <c r="AP195" s="67"/>
      <c r="AQ195" s="88"/>
      <c r="AR195" s="88">
        <f t="shared" si="19"/>
        <v>4</v>
      </c>
      <c r="AS195" s="88"/>
      <c r="AT195" s="88">
        <f t="shared" ref="AT195:AT245" si="22">SUM(D195:AO195)</f>
        <v>267.72999999999996</v>
      </c>
      <c r="AU195" s="88">
        <f t="shared" si="20"/>
        <v>4.6100000000000003</v>
      </c>
      <c r="AV195" s="88">
        <f t="shared" si="21"/>
        <v>38.4</v>
      </c>
      <c r="AW195" s="88">
        <f>PRODUCT(D195:AO195)</f>
        <v>1.8846675458317132E+19</v>
      </c>
      <c r="AX195" s="88">
        <f>COUNT(D195:AO195)</f>
        <v>17</v>
      </c>
      <c r="AY195" s="88">
        <f t="shared" si="18"/>
        <v>13.609348593511116</v>
      </c>
    </row>
    <row r="196" spans="1:51" x14ac:dyDescent="0.25">
      <c r="A196" s="1">
        <v>4</v>
      </c>
      <c r="B196" s="59" t="s">
        <v>174</v>
      </c>
      <c r="C196" s="63" t="s">
        <v>248</v>
      </c>
      <c r="D196" s="61">
        <v>17.5</v>
      </c>
      <c r="E196">
        <v>8.99</v>
      </c>
      <c r="F196">
        <v>17.3</v>
      </c>
      <c r="G196">
        <v>10.9</v>
      </c>
      <c r="H196">
        <v>12.8</v>
      </c>
      <c r="I196">
        <v>14.4</v>
      </c>
      <c r="J196">
        <v>13.8</v>
      </c>
      <c r="K196">
        <v>13.3</v>
      </c>
      <c r="L196">
        <v>9.56</v>
      </c>
      <c r="M196">
        <v>9.3699999999999992</v>
      </c>
      <c r="N196">
        <v>8.8699999999999992</v>
      </c>
      <c r="O196">
        <v>3.99</v>
      </c>
      <c r="P196">
        <v>3.42</v>
      </c>
      <c r="AP196" s="67"/>
      <c r="AQ196" s="88"/>
      <c r="AR196" s="88">
        <f t="shared" si="19"/>
        <v>0</v>
      </c>
      <c r="AS196" s="88"/>
      <c r="AT196" s="88">
        <f t="shared" si="22"/>
        <v>144.20000000000002</v>
      </c>
      <c r="AU196" s="88">
        <f t="shared" si="20"/>
        <v>3.42</v>
      </c>
      <c r="AV196" s="88">
        <f t="shared" si="21"/>
        <v>17.5</v>
      </c>
      <c r="AW196" s="88">
        <f>PRODUCT(D196:AO196)</f>
        <v>10881621994933.408</v>
      </c>
      <c r="AX196" s="88">
        <f>COUNT(D196:AO196)</f>
        <v>13</v>
      </c>
      <c r="AY196" s="88">
        <f t="shared" ref="AY196:AY245" si="23">AW196^(1/AX196)</f>
        <v>10.065204134569196</v>
      </c>
    </row>
    <row r="197" spans="1:51" x14ac:dyDescent="0.25">
      <c r="A197" s="1">
        <v>4</v>
      </c>
      <c r="B197" s="59" t="s">
        <v>174</v>
      </c>
      <c r="C197" s="63" t="s">
        <v>251</v>
      </c>
      <c r="D197" s="61">
        <v>3.34</v>
      </c>
      <c r="E197">
        <v>6.81</v>
      </c>
      <c r="F197">
        <v>14.5</v>
      </c>
      <c r="G197">
        <v>17.100000000000001</v>
      </c>
      <c r="H197">
        <v>19.7</v>
      </c>
      <c r="I197">
        <v>15.3</v>
      </c>
      <c r="J197">
        <v>10.7</v>
      </c>
      <c r="K197">
        <v>15.4</v>
      </c>
      <c r="L197">
        <v>14.2</v>
      </c>
      <c r="M197">
        <v>8.19</v>
      </c>
      <c r="N197">
        <v>2.6</v>
      </c>
      <c r="O197">
        <v>2.38</v>
      </c>
      <c r="P197">
        <v>2.2400000000000002</v>
      </c>
      <c r="Q197">
        <v>2.08</v>
      </c>
      <c r="R197">
        <v>2.1</v>
      </c>
      <c r="S197">
        <v>1.98</v>
      </c>
      <c r="T197">
        <v>1.99</v>
      </c>
      <c r="U197">
        <v>2.0099999999999998</v>
      </c>
      <c r="AP197" s="67"/>
      <c r="AQ197" s="88"/>
      <c r="AR197" s="88">
        <f t="shared" si="19"/>
        <v>0</v>
      </c>
      <c r="AS197" s="88"/>
      <c r="AT197" s="88">
        <f t="shared" si="22"/>
        <v>142.62</v>
      </c>
      <c r="AU197" s="88">
        <f t="shared" si="20"/>
        <v>1.98</v>
      </c>
      <c r="AV197" s="88">
        <f t="shared" si="21"/>
        <v>19.7</v>
      </c>
      <c r="AW197" s="88">
        <f>PRODUCT(D197:AO197)</f>
        <v>15620228050247.955</v>
      </c>
      <c r="AX197" s="88">
        <f>COUNT(D197:AO197)</f>
        <v>18</v>
      </c>
      <c r="AY197" s="88">
        <f t="shared" si="23"/>
        <v>5.4073269750582513</v>
      </c>
    </row>
    <row r="198" spans="1:51" x14ac:dyDescent="0.25">
      <c r="A198" s="1">
        <v>4</v>
      </c>
      <c r="B198" s="59" t="s">
        <v>174</v>
      </c>
      <c r="C198" s="63" t="s">
        <v>289</v>
      </c>
      <c r="D198" s="61">
        <v>5.6</v>
      </c>
      <c r="E198">
        <v>2.4900000000000002</v>
      </c>
      <c r="F198">
        <v>2</v>
      </c>
      <c r="G198">
        <v>1.86</v>
      </c>
      <c r="H198">
        <v>4.91</v>
      </c>
      <c r="I198">
        <v>6.07</v>
      </c>
      <c r="J198">
        <v>5.59</v>
      </c>
      <c r="K198">
        <v>5</v>
      </c>
      <c r="L198">
        <v>3.29</v>
      </c>
      <c r="M198">
        <v>2.0699999999999998</v>
      </c>
      <c r="N198">
        <v>1.98</v>
      </c>
      <c r="O198">
        <v>1.94</v>
      </c>
      <c r="P198">
        <v>1.94</v>
      </c>
      <c r="Q198">
        <v>1.9</v>
      </c>
      <c r="R198">
        <v>1.92</v>
      </c>
      <c r="S198">
        <v>1.92</v>
      </c>
      <c r="T198">
        <v>1.91</v>
      </c>
      <c r="U198">
        <v>1.91</v>
      </c>
      <c r="AP198" s="67"/>
      <c r="AQ198" s="88"/>
      <c r="AR198" s="88">
        <f t="shared" si="19"/>
        <v>0</v>
      </c>
      <c r="AS198" s="88"/>
      <c r="AT198" s="88">
        <f t="shared" si="22"/>
        <v>54.299999999999983</v>
      </c>
      <c r="AU198" s="88">
        <f t="shared" si="20"/>
        <v>1.86</v>
      </c>
      <c r="AV198" s="88">
        <f t="shared" si="21"/>
        <v>6.07</v>
      </c>
      <c r="AW198" s="88">
        <f>PRODUCT(D198:AO198)</f>
        <v>56032499.482363023</v>
      </c>
      <c r="AX198" s="88">
        <f>COUNT(D198:AO198)</f>
        <v>18</v>
      </c>
      <c r="AY198" s="88">
        <f t="shared" si="23"/>
        <v>2.6944423049682573</v>
      </c>
    </row>
    <row r="199" spans="1:51" x14ac:dyDescent="0.25">
      <c r="A199" s="1">
        <v>4</v>
      </c>
      <c r="B199" s="59" t="s">
        <v>174</v>
      </c>
      <c r="C199" s="68" t="s">
        <v>292</v>
      </c>
      <c r="D199" s="61">
        <v>0.5</v>
      </c>
      <c r="E199">
        <v>0.61</v>
      </c>
      <c r="F199">
        <v>0.98</v>
      </c>
      <c r="G199">
        <v>1.8</v>
      </c>
      <c r="H199">
        <v>2.6</v>
      </c>
      <c r="I199">
        <v>3</v>
      </c>
      <c r="J199">
        <v>2.5</v>
      </c>
      <c r="K199">
        <v>1.7</v>
      </c>
      <c r="L199">
        <v>1.1000000000000001</v>
      </c>
      <c r="M199">
        <v>0.83</v>
      </c>
      <c r="N199">
        <v>0.82</v>
      </c>
      <c r="O199">
        <v>0.8</v>
      </c>
      <c r="P199">
        <v>0.82</v>
      </c>
      <c r="Q199">
        <v>0.79</v>
      </c>
      <c r="R199">
        <v>0.78</v>
      </c>
      <c r="S199">
        <v>0.84</v>
      </c>
      <c r="T199">
        <v>0.79</v>
      </c>
      <c r="AP199" s="67"/>
      <c r="AQ199" s="88"/>
      <c r="AR199" s="88">
        <f t="shared" ref="AR199:AR245" si="24">COUNTIF(D199:AO199,"&gt;20")</f>
        <v>0</v>
      </c>
      <c r="AS199" s="88"/>
      <c r="AT199" s="88">
        <f t="shared" si="22"/>
        <v>21.259999999999998</v>
      </c>
      <c r="AU199" s="88">
        <f t="shared" si="20"/>
        <v>0.5</v>
      </c>
      <c r="AV199" s="88">
        <f t="shared" si="21"/>
        <v>3</v>
      </c>
      <c r="AW199" s="88">
        <f>PRODUCT(D199:AO199)</f>
        <v>3.5817765889186948</v>
      </c>
      <c r="AX199" s="88">
        <f>COUNT(D199:AO199)</f>
        <v>17</v>
      </c>
      <c r="AY199" s="88">
        <f t="shared" si="23"/>
        <v>1.0779386127507682</v>
      </c>
    </row>
    <row r="200" spans="1:51" x14ac:dyDescent="0.25">
      <c r="A200" s="1">
        <v>4</v>
      </c>
      <c r="B200" s="59" t="s">
        <v>174</v>
      </c>
      <c r="C200" s="63" t="s">
        <v>295</v>
      </c>
      <c r="D200" s="61">
        <v>2.87</v>
      </c>
      <c r="E200">
        <v>0.5</v>
      </c>
      <c r="F200">
        <v>0.5</v>
      </c>
      <c r="G200">
        <v>0.5</v>
      </c>
      <c r="H200">
        <v>0.5</v>
      </c>
      <c r="I200">
        <v>0.5</v>
      </c>
      <c r="J200">
        <v>3.48</v>
      </c>
      <c r="K200">
        <v>3.58</v>
      </c>
      <c r="L200">
        <v>4.25</v>
      </c>
      <c r="M200">
        <v>4.38</v>
      </c>
      <c r="N200">
        <v>2.94</v>
      </c>
      <c r="O200">
        <v>1.63</v>
      </c>
      <c r="P200">
        <v>1.48</v>
      </c>
      <c r="Q200">
        <v>1.39</v>
      </c>
      <c r="R200">
        <v>1.39</v>
      </c>
      <c r="S200">
        <v>1.34</v>
      </c>
      <c r="T200">
        <v>1.32</v>
      </c>
      <c r="AP200" s="67"/>
      <c r="AQ200" s="88"/>
      <c r="AR200" s="88">
        <f t="shared" si="24"/>
        <v>0</v>
      </c>
      <c r="AS200" s="88"/>
      <c r="AT200" s="88">
        <f t="shared" si="22"/>
        <v>32.549999999999997</v>
      </c>
      <c r="AU200" s="88">
        <f t="shared" si="20"/>
        <v>0.5</v>
      </c>
      <c r="AV200" s="88">
        <f t="shared" si="21"/>
        <v>4.38</v>
      </c>
      <c r="AW200" s="88">
        <f>PRODUCT(D200:AO200)</f>
        <v>504.15283053182242</v>
      </c>
      <c r="AX200" s="88">
        <f>COUNT(D200:AO200)</f>
        <v>17</v>
      </c>
      <c r="AY200" s="88">
        <f t="shared" si="23"/>
        <v>1.4420298409397212</v>
      </c>
    </row>
    <row r="201" spans="1:51" x14ac:dyDescent="0.25">
      <c r="A201" s="1">
        <v>4</v>
      </c>
      <c r="B201" s="59" t="s">
        <v>174</v>
      </c>
      <c r="C201" s="63" t="s">
        <v>298</v>
      </c>
      <c r="D201" s="61">
        <v>1.29</v>
      </c>
      <c r="E201">
        <v>1.2</v>
      </c>
      <c r="F201">
        <v>1.26</v>
      </c>
      <c r="G201">
        <v>1.63</v>
      </c>
      <c r="H201">
        <v>1.74</v>
      </c>
      <c r="I201">
        <v>3.07</v>
      </c>
      <c r="J201">
        <v>6.14</v>
      </c>
      <c r="K201">
        <v>6.81</v>
      </c>
      <c r="L201">
        <v>7.83</v>
      </c>
      <c r="M201">
        <v>10.9</v>
      </c>
      <c r="N201">
        <v>7.04</v>
      </c>
      <c r="O201">
        <v>1.9</v>
      </c>
      <c r="P201">
        <v>1.29</v>
      </c>
      <c r="Q201">
        <v>1.1399999999999999</v>
      </c>
      <c r="R201">
        <v>1.1399999999999999</v>
      </c>
      <c r="S201">
        <v>1.1299999999999999</v>
      </c>
      <c r="T201">
        <v>1.08</v>
      </c>
      <c r="AP201" s="67"/>
      <c r="AQ201" s="88"/>
      <c r="AR201" s="88">
        <f t="shared" si="24"/>
        <v>0</v>
      </c>
      <c r="AS201" s="88"/>
      <c r="AT201" s="88">
        <f t="shared" si="22"/>
        <v>56.589999999999996</v>
      </c>
      <c r="AU201" s="88">
        <f t="shared" si="20"/>
        <v>1.08</v>
      </c>
      <c r="AV201" s="88">
        <f t="shared" si="21"/>
        <v>10.9</v>
      </c>
      <c r="AW201" s="88">
        <f>PRODUCT(D201:AO201)</f>
        <v>1658625.525591464</v>
      </c>
      <c r="AX201" s="88">
        <f>COUNT(D201:AO201)</f>
        <v>17</v>
      </c>
      <c r="AY201" s="88">
        <f t="shared" si="23"/>
        <v>2.3220285204864912</v>
      </c>
    </row>
    <row r="202" spans="1:51" x14ac:dyDescent="0.25">
      <c r="A202" s="1">
        <v>4</v>
      </c>
      <c r="B202" s="59" t="s">
        <v>174</v>
      </c>
      <c r="C202" s="63" t="s">
        <v>301</v>
      </c>
      <c r="D202" s="61">
        <v>9.24</v>
      </c>
      <c r="E202">
        <v>3.47</v>
      </c>
      <c r="F202">
        <v>4.97</v>
      </c>
      <c r="G202">
        <v>2.0299999999999998</v>
      </c>
      <c r="H202">
        <v>1.85</v>
      </c>
      <c r="I202">
        <v>3.38</v>
      </c>
      <c r="J202">
        <v>5.88</v>
      </c>
      <c r="K202">
        <v>6.44</v>
      </c>
      <c r="L202">
        <v>5.9</v>
      </c>
      <c r="M202">
        <v>3.51</v>
      </c>
      <c r="N202">
        <v>7.89</v>
      </c>
      <c r="O202">
        <v>2.68</v>
      </c>
      <c r="P202">
        <v>2.52</v>
      </c>
      <c r="Q202">
        <v>2.4900000000000002</v>
      </c>
      <c r="R202">
        <v>2.42</v>
      </c>
      <c r="S202">
        <v>2.31</v>
      </c>
      <c r="T202">
        <v>2.27</v>
      </c>
      <c r="AP202" s="67"/>
      <c r="AQ202" s="88"/>
      <c r="AR202" s="88">
        <f t="shared" si="24"/>
        <v>0</v>
      </c>
      <c r="AS202" s="88"/>
      <c r="AT202" s="88">
        <f t="shared" si="22"/>
        <v>69.25</v>
      </c>
      <c r="AU202" s="88">
        <f t="shared" si="20"/>
        <v>1.85</v>
      </c>
      <c r="AV202" s="88">
        <f t="shared" si="21"/>
        <v>9.24</v>
      </c>
      <c r="AW202" s="88">
        <f>PRODUCT(D202:AO202)</f>
        <v>2670727086.5638123</v>
      </c>
      <c r="AX202" s="88">
        <f>COUNT(D202:AO202)</f>
        <v>17</v>
      </c>
      <c r="AY202" s="88">
        <f t="shared" si="23"/>
        <v>3.5851523721646998</v>
      </c>
    </row>
    <row r="203" spans="1:51" ht="15.75" thickBot="1" x14ac:dyDescent="0.3">
      <c r="A203" s="1">
        <v>4</v>
      </c>
      <c r="B203" s="69" t="s">
        <v>174</v>
      </c>
      <c r="C203" s="63" t="s">
        <v>304</v>
      </c>
      <c r="D203" s="61">
        <v>2.73</v>
      </c>
      <c r="E203">
        <v>3.67</v>
      </c>
      <c r="F203">
        <v>26.7</v>
      </c>
      <c r="G203">
        <v>16.399999999999999</v>
      </c>
      <c r="H203">
        <v>11.3</v>
      </c>
      <c r="I203">
        <v>10</v>
      </c>
      <c r="J203">
        <v>9.1999999999999993</v>
      </c>
      <c r="K203">
        <v>8.9700000000000006</v>
      </c>
      <c r="L203">
        <v>8.52</v>
      </c>
      <c r="M203">
        <v>7.78</v>
      </c>
      <c r="N203">
        <v>6.48</v>
      </c>
      <c r="O203">
        <v>6.01</v>
      </c>
      <c r="P203">
        <v>5.36</v>
      </c>
      <c r="Q203">
        <v>5.08</v>
      </c>
      <c r="R203">
        <v>4.5999999999999996</v>
      </c>
      <c r="S203">
        <v>4.54</v>
      </c>
      <c r="T203">
        <v>4.16</v>
      </c>
      <c r="AP203" s="67"/>
      <c r="AQ203" s="88"/>
      <c r="AR203" s="88">
        <f t="shared" si="24"/>
        <v>1</v>
      </c>
      <c r="AS203" s="88"/>
      <c r="AT203" s="88">
        <f t="shared" si="22"/>
        <v>141.5</v>
      </c>
      <c r="AU203" s="88">
        <f t="shared" si="20"/>
        <v>2.73</v>
      </c>
      <c r="AV203" s="88">
        <f t="shared" si="21"/>
        <v>26.7</v>
      </c>
      <c r="AW203" s="88">
        <f>PRODUCT(D203:AO203)</f>
        <v>249831227240229.28</v>
      </c>
      <c r="AX203" s="88">
        <f>COUNT(D203:AO203)</f>
        <v>17</v>
      </c>
      <c r="AY203" s="88">
        <f t="shared" si="23"/>
        <v>7.0294346105025163</v>
      </c>
    </row>
    <row r="204" spans="1:51" x14ac:dyDescent="0.25">
      <c r="A204" s="70">
        <v>5</v>
      </c>
      <c r="B204" s="71" t="s">
        <v>60</v>
      </c>
      <c r="C204" s="72" t="s">
        <v>257</v>
      </c>
      <c r="D204" s="1">
        <v>2.4</v>
      </c>
      <c r="E204">
        <v>1.86</v>
      </c>
      <c r="F204">
        <v>1.27</v>
      </c>
      <c r="G204">
        <v>714</v>
      </c>
      <c r="H204">
        <v>0.88</v>
      </c>
      <c r="I204">
        <v>0.5</v>
      </c>
      <c r="J204">
        <v>0.5</v>
      </c>
      <c r="K204">
        <v>0.5</v>
      </c>
      <c r="L204">
        <v>0.5</v>
      </c>
      <c r="M204">
        <v>0.5</v>
      </c>
      <c r="N204">
        <v>0.5</v>
      </c>
      <c r="O204">
        <v>0.5</v>
      </c>
      <c r="P204">
        <v>0.5</v>
      </c>
      <c r="Q204">
        <v>0.5</v>
      </c>
      <c r="AP204" s="67"/>
      <c r="AQ204" s="88"/>
      <c r="AR204" s="88">
        <f t="shared" si="24"/>
        <v>1</v>
      </c>
      <c r="AS204" s="88"/>
      <c r="AT204" s="88">
        <f t="shared" si="22"/>
        <v>724.91</v>
      </c>
      <c r="AU204" s="88">
        <f t="shared" si="20"/>
        <v>0.5</v>
      </c>
      <c r="AV204" s="88">
        <f t="shared" si="21"/>
        <v>714</v>
      </c>
      <c r="AW204" s="88">
        <f>PRODUCT(D204:AO204)</f>
        <v>6.9572695500000004</v>
      </c>
      <c r="AX204" s="88">
        <f>COUNT(D204:AO204)</f>
        <v>14</v>
      </c>
      <c r="AY204" s="88">
        <f t="shared" si="23"/>
        <v>1.1486142557787675</v>
      </c>
    </row>
    <row r="205" spans="1:51" x14ac:dyDescent="0.25">
      <c r="A205" s="73">
        <v>5</v>
      </c>
      <c r="B205" s="74" t="s">
        <v>60</v>
      </c>
      <c r="C205" s="75" t="s">
        <v>179</v>
      </c>
      <c r="D205" s="1">
        <v>1.38</v>
      </c>
      <c r="E205">
        <v>0.5</v>
      </c>
      <c r="F205">
        <v>15</v>
      </c>
      <c r="G205">
        <v>22.8</v>
      </c>
      <c r="H205">
        <v>5.86</v>
      </c>
      <c r="I205">
        <v>4.8499999999999996</v>
      </c>
      <c r="J205">
        <v>4.63</v>
      </c>
      <c r="K205">
        <v>3.54</v>
      </c>
      <c r="L205">
        <v>3.37</v>
      </c>
      <c r="M205">
        <v>2.86</v>
      </c>
      <c r="N205">
        <v>2.66</v>
      </c>
      <c r="AP205" s="67"/>
      <c r="AQ205" s="88"/>
      <c r="AR205" s="88">
        <f t="shared" si="24"/>
        <v>1</v>
      </c>
      <c r="AS205" s="88"/>
      <c r="AT205" s="88">
        <f t="shared" si="22"/>
        <v>67.45</v>
      </c>
      <c r="AU205" s="88">
        <f t="shared" si="20"/>
        <v>0.5</v>
      </c>
      <c r="AV205" s="88">
        <f t="shared" si="21"/>
        <v>22.8</v>
      </c>
      <c r="AW205" s="88">
        <f>PRODUCT(D205:AO205)</f>
        <v>2818229.6200024514</v>
      </c>
      <c r="AX205" s="88">
        <f>COUNT(D205:AO205)</f>
        <v>11</v>
      </c>
      <c r="AY205" s="88">
        <f t="shared" si="23"/>
        <v>3.8579934737161441</v>
      </c>
    </row>
    <row r="206" spans="1:51" x14ac:dyDescent="0.25">
      <c r="A206" s="73">
        <v>5</v>
      </c>
      <c r="B206" s="74" t="s">
        <v>60</v>
      </c>
      <c r="C206" s="75" t="s">
        <v>69</v>
      </c>
      <c r="D206" s="1">
        <v>1.39</v>
      </c>
      <c r="E206">
        <v>2.64</v>
      </c>
      <c r="F206">
        <v>1.59</v>
      </c>
      <c r="G206">
        <v>1.75</v>
      </c>
      <c r="H206">
        <v>1.51</v>
      </c>
      <c r="I206">
        <v>1.1100000000000001</v>
      </c>
      <c r="J206">
        <v>0.89</v>
      </c>
      <c r="K206">
        <v>0.96</v>
      </c>
      <c r="L206">
        <v>1.1299999999999999</v>
      </c>
      <c r="M206">
        <v>0.94</v>
      </c>
      <c r="N206">
        <v>0.74</v>
      </c>
      <c r="O206">
        <v>0.7</v>
      </c>
      <c r="P206">
        <v>0.63</v>
      </c>
      <c r="Q206">
        <v>0.54</v>
      </c>
      <c r="R206">
        <v>0.52</v>
      </c>
      <c r="S206">
        <v>0.5</v>
      </c>
      <c r="AP206" s="67"/>
      <c r="AQ206" s="88"/>
      <c r="AR206" s="88">
        <f t="shared" si="24"/>
        <v>0</v>
      </c>
      <c r="AS206" s="88"/>
      <c r="AT206" s="88">
        <f t="shared" si="22"/>
        <v>17.54</v>
      </c>
      <c r="AU206" s="88">
        <f t="shared" si="20"/>
        <v>0.5</v>
      </c>
      <c r="AV206" s="88">
        <f t="shared" si="21"/>
        <v>2.64</v>
      </c>
      <c r="AW206" s="88">
        <f>PRODUCT(D206:AO206)</f>
        <v>0.71163742568633981</v>
      </c>
      <c r="AX206" s="88">
        <f>COUNT(D206:AO206)</f>
        <v>16</v>
      </c>
      <c r="AY206" s="88">
        <f t="shared" si="23"/>
        <v>0.97896276519973568</v>
      </c>
    </row>
    <row r="207" spans="1:51" x14ac:dyDescent="0.25">
      <c r="A207" s="73">
        <v>5</v>
      </c>
      <c r="B207" s="74" t="s">
        <v>60</v>
      </c>
      <c r="C207" s="75" t="s">
        <v>211</v>
      </c>
      <c r="D207" s="1">
        <v>1.4</v>
      </c>
      <c r="E207">
        <v>0.62</v>
      </c>
      <c r="F207">
        <v>1.6</v>
      </c>
      <c r="G207">
        <v>2.1</v>
      </c>
      <c r="H207">
        <v>2.1</v>
      </c>
      <c r="I207">
        <v>2.1</v>
      </c>
      <c r="J207">
        <v>2.1</v>
      </c>
      <c r="K207">
        <v>2.2000000000000002</v>
      </c>
      <c r="L207">
        <v>2.2999999999999998</v>
      </c>
      <c r="M207">
        <v>2.6</v>
      </c>
      <c r="N207">
        <v>3.2</v>
      </c>
      <c r="O207">
        <v>2.9</v>
      </c>
      <c r="P207">
        <v>2.9</v>
      </c>
      <c r="Q207">
        <v>2.9</v>
      </c>
      <c r="R207">
        <v>2.8</v>
      </c>
      <c r="S207">
        <v>2.7</v>
      </c>
      <c r="T207">
        <v>2.5</v>
      </c>
      <c r="U207">
        <v>2.2999999999999998</v>
      </c>
      <c r="AP207" s="67"/>
      <c r="AQ207" s="88"/>
      <c r="AR207" s="88">
        <f t="shared" si="24"/>
        <v>0</v>
      </c>
      <c r="AS207" s="88"/>
      <c r="AT207" s="88">
        <f t="shared" si="22"/>
        <v>41.319999999999993</v>
      </c>
      <c r="AU207" s="88">
        <f t="shared" si="20"/>
        <v>0.62</v>
      </c>
      <c r="AV207" s="88">
        <f t="shared" si="21"/>
        <v>3.2</v>
      </c>
      <c r="AW207" s="88">
        <f>PRODUCT(D207:AO207)</f>
        <v>1205519.844319036</v>
      </c>
      <c r="AX207" s="88">
        <f>COUNT(D207:AO207)</f>
        <v>18</v>
      </c>
      <c r="AY207" s="88">
        <f t="shared" si="23"/>
        <v>2.1769227610968103</v>
      </c>
    </row>
    <row r="208" spans="1:51" x14ac:dyDescent="0.25">
      <c r="A208" s="73">
        <v>5</v>
      </c>
      <c r="B208" s="76" t="s">
        <v>60</v>
      </c>
      <c r="C208" s="75" t="s">
        <v>80</v>
      </c>
      <c r="D208" s="1">
        <v>0.66</v>
      </c>
      <c r="E208">
        <v>0.61</v>
      </c>
      <c r="F208">
        <v>0.78</v>
      </c>
      <c r="G208">
        <v>0.75</v>
      </c>
      <c r="H208">
        <v>0.79</v>
      </c>
      <c r="I208">
        <v>0.87</v>
      </c>
      <c r="J208">
        <v>0.78</v>
      </c>
      <c r="K208">
        <v>0.79</v>
      </c>
      <c r="L208">
        <v>0.85</v>
      </c>
      <c r="M208">
        <v>2.1</v>
      </c>
      <c r="N208">
        <v>2.9</v>
      </c>
      <c r="O208">
        <v>2.5</v>
      </c>
      <c r="P208">
        <v>1.3</v>
      </c>
      <c r="Q208">
        <v>0.7</v>
      </c>
      <c r="AP208" s="67"/>
      <c r="AQ208" s="88"/>
      <c r="AR208" s="88">
        <f t="shared" si="24"/>
        <v>0</v>
      </c>
      <c r="AS208" s="88"/>
      <c r="AT208" s="88">
        <f t="shared" si="22"/>
        <v>16.380000000000003</v>
      </c>
      <c r="AU208" s="88">
        <f t="shared" si="20"/>
        <v>0.61</v>
      </c>
      <c r="AV208" s="88">
        <f t="shared" si="21"/>
        <v>2.9</v>
      </c>
      <c r="AW208" s="88">
        <f>PRODUCT(D208:AO208)</f>
        <v>1.174668421643762</v>
      </c>
      <c r="AX208" s="88">
        <f>COUNT(D208:AO208)</f>
        <v>14</v>
      </c>
      <c r="AY208" s="88">
        <f t="shared" si="23"/>
        <v>1.0115653613883546</v>
      </c>
    </row>
    <row r="209" spans="1:51" x14ac:dyDescent="0.25">
      <c r="A209" s="73">
        <v>5</v>
      </c>
      <c r="B209" s="76" t="s">
        <v>60</v>
      </c>
      <c r="C209" s="75" t="s">
        <v>183</v>
      </c>
      <c r="D209" s="1">
        <v>21</v>
      </c>
      <c r="E209">
        <v>4.9000000000000004</v>
      </c>
      <c r="F209">
        <v>16</v>
      </c>
      <c r="G209">
        <v>17</v>
      </c>
      <c r="H209">
        <v>16</v>
      </c>
      <c r="I209">
        <v>11</v>
      </c>
      <c r="J209">
        <v>8.5</v>
      </c>
      <c r="K209">
        <v>6.7</v>
      </c>
      <c r="L209">
        <v>6.8</v>
      </c>
      <c r="M209">
        <v>6.2</v>
      </c>
      <c r="N209">
        <v>4.9000000000000004</v>
      </c>
      <c r="O209">
        <v>4.2</v>
      </c>
      <c r="P209">
        <v>4.2</v>
      </c>
      <c r="Q209">
        <v>4</v>
      </c>
      <c r="R209">
        <v>3.9</v>
      </c>
      <c r="S209">
        <v>3.8</v>
      </c>
      <c r="T209">
        <v>3.4</v>
      </c>
      <c r="U209">
        <v>3.5</v>
      </c>
      <c r="V209">
        <v>3.5</v>
      </c>
      <c r="W209">
        <v>3.2</v>
      </c>
      <c r="X209">
        <v>3.3</v>
      </c>
      <c r="Y209">
        <v>3.3</v>
      </c>
      <c r="AP209" s="67"/>
      <c r="AQ209" s="88"/>
      <c r="AR209" s="88">
        <f t="shared" si="24"/>
        <v>1</v>
      </c>
      <c r="AS209" s="88"/>
      <c r="AT209" s="88">
        <f t="shared" si="22"/>
        <v>159.30000000000007</v>
      </c>
      <c r="AU209" s="88">
        <f t="shared" si="20"/>
        <v>3.2</v>
      </c>
      <c r="AV209" s="88">
        <f t="shared" si="21"/>
        <v>21</v>
      </c>
      <c r="AW209" s="88">
        <f>PRODUCT(D209:AO209)</f>
        <v>8.7960359735116128E+16</v>
      </c>
      <c r="AX209" s="88">
        <f>COUNT(D209:AO209)</f>
        <v>22</v>
      </c>
      <c r="AY209" s="88">
        <f t="shared" si="23"/>
        <v>5.8910792276483432</v>
      </c>
    </row>
    <row r="210" spans="1:51" ht="15.75" thickBot="1" x14ac:dyDescent="0.3">
      <c r="A210" s="73">
        <v>5</v>
      </c>
      <c r="B210" s="74" t="s">
        <v>60</v>
      </c>
      <c r="C210" s="75" t="s">
        <v>90</v>
      </c>
      <c r="D210" s="1">
        <v>40.799999999999997</v>
      </c>
      <c r="E210">
        <v>2.75</v>
      </c>
      <c r="F210">
        <v>7.2</v>
      </c>
      <c r="G210">
        <v>204</v>
      </c>
      <c r="H210">
        <v>375</v>
      </c>
      <c r="I210">
        <v>14.3</v>
      </c>
      <c r="J210">
        <v>4.7300000000000004</v>
      </c>
      <c r="K210">
        <v>3.23</v>
      </c>
      <c r="L210">
        <v>3.46</v>
      </c>
      <c r="M210">
        <v>2.93</v>
      </c>
      <c r="N210">
        <v>2.4300000000000002</v>
      </c>
      <c r="O210">
        <v>2.5499999999999998</v>
      </c>
      <c r="P210">
        <v>2.4700000000000002</v>
      </c>
      <c r="Q210">
        <v>87.3</v>
      </c>
      <c r="R210">
        <v>2.56</v>
      </c>
      <c r="S210">
        <v>10.3</v>
      </c>
      <c r="AP210" s="77"/>
      <c r="AQ210" s="89"/>
      <c r="AR210" s="88">
        <f t="shared" si="24"/>
        <v>4</v>
      </c>
      <c r="AS210" s="88"/>
      <c r="AT210" s="88">
        <f t="shared" si="22"/>
        <v>766.00999999999976</v>
      </c>
      <c r="AU210" s="88">
        <f t="shared" si="20"/>
        <v>2.4300000000000002</v>
      </c>
      <c r="AV210" s="88">
        <f t="shared" si="21"/>
        <v>375</v>
      </c>
      <c r="AW210" s="88">
        <f>PRODUCT(D210:AO210)</f>
        <v>4822420193372968</v>
      </c>
      <c r="AX210" s="88">
        <f>COUNT(D210:AO210)</f>
        <v>16</v>
      </c>
      <c r="AY210" s="88">
        <f t="shared" si="23"/>
        <v>9.5544142180386959</v>
      </c>
    </row>
    <row r="211" spans="1:51" x14ac:dyDescent="0.25">
      <c r="A211" s="73">
        <v>5</v>
      </c>
      <c r="B211" s="76" t="s">
        <v>60</v>
      </c>
      <c r="C211" s="75" t="s">
        <v>99</v>
      </c>
      <c r="D211" s="1">
        <v>0.5</v>
      </c>
      <c r="E211" s="1">
        <v>0.5</v>
      </c>
      <c r="F211" s="1">
        <v>0.5</v>
      </c>
      <c r="G211" s="1">
        <v>0.5</v>
      </c>
      <c r="H211" s="1">
        <v>0.5</v>
      </c>
      <c r="I211">
        <v>3.5</v>
      </c>
      <c r="J211">
        <v>2.9</v>
      </c>
      <c r="K211">
        <v>2.5</v>
      </c>
      <c r="L211">
        <v>2.8</v>
      </c>
      <c r="M211">
        <v>3.5</v>
      </c>
      <c r="N211">
        <v>3.7</v>
      </c>
      <c r="O211">
        <v>6.3</v>
      </c>
      <c r="P211">
        <v>5.5</v>
      </c>
      <c r="Q211">
        <v>5.6</v>
      </c>
      <c r="R211">
        <v>12</v>
      </c>
      <c r="S211">
        <v>15</v>
      </c>
      <c r="T211">
        <v>20</v>
      </c>
      <c r="U211">
        <v>13</v>
      </c>
      <c r="V211">
        <v>13</v>
      </c>
      <c r="W211">
        <v>13</v>
      </c>
      <c r="X211">
        <v>10</v>
      </c>
      <c r="AQ211" s="88"/>
      <c r="AR211" s="88">
        <f t="shared" si="24"/>
        <v>0</v>
      </c>
      <c r="AS211" s="88"/>
      <c r="AT211" s="88">
        <f t="shared" si="22"/>
        <v>134.80000000000001</v>
      </c>
      <c r="AU211" s="88">
        <f t="shared" si="20"/>
        <v>0.5</v>
      </c>
      <c r="AV211" s="88">
        <f t="shared" si="21"/>
        <v>20</v>
      </c>
      <c r="AW211" s="88">
        <f>PRODUCT(D211:AO211)</f>
        <v>441273346226.21246</v>
      </c>
      <c r="AX211" s="88">
        <f>COUNT(D211:AO211)</f>
        <v>21</v>
      </c>
      <c r="AY211" s="88">
        <f t="shared" si="23"/>
        <v>3.5851711277437257</v>
      </c>
    </row>
    <row r="212" spans="1:51" x14ac:dyDescent="0.25">
      <c r="A212" s="73">
        <v>5</v>
      </c>
      <c r="B212" s="74" t="s">
        <v>60</v>
      </c>
      <c r="C212" s="75" t="s">
        <v>112</v>
      </c>
      <c r="D212" s="1">
        <v>1.2</v>
      </c>
      <c r="E212">
        <v>2.71</v>
      </c>
      <c r="F212">
        <v>2.11</v>
      </c>
      <c r="G212">
        <v>3.44</v>
      </c>
      <c r="H212">
        <v>7.3</v>
      </c>
      <c r="I212">
        <v>1.72</v>
      </c>
      <c r="J212">
        <v>1.61</v>
      </c>
      <c r="K212">
        <v>1.48</v>
      </c>
      <c r="L212">
        <v>1.32</v>
      </c>
      <c r="M212">
        <v>1.1399999999999999</v>
      </c>
      <c r="N212">
        <v>1.1499999999999999</v>
      </c>
      <c r="O212">
        <v>1.1000000000000001</v>
      </c>
      <c r="P212">
        <v>0.98</v>
      </c>
      <c r="Q212">
        <v>1.05</v>
      </c>
      <c r="AQ212" s="88"/>
      <c r="AR212" s="88">
        <f t="shared" si="24"/>
        <v>0</v>
      </c>
      <c r="AS212" s="88"/>
      <c r="AT212" s="88">
        <f t="shared" si="22"/>
        <v>28.31</v>
      </c>
      <c r="AU212" s="88">
        <f t="shared" si="20"/>
        <v>0.98</v>
      </c>
      <c r="AV212" s="88">
        <f t="shared" si="21"/>
        <v>7.3</v>
      </c>
      <c r="AW212" s="88">
        <f>PRODUCT(D212:AO212)</f>
        <v>1383.2956653895669</v>
      </c>
      <c r="AX212" s="88">
        <f>COUNT(D212:AO212)</f>
        <v>14</v>
      </c>
      <c r="AY212" s="88">
        <f t="shared" si="23"/>
        <v>1.6762974045119678</v>
      </c>
    </row>
    <row r="213" spans="1:51" x14ac:dyDescent="0.25">
      <c r="A213" s="73">
        <v>5</v>
      </c>
      <c r="B213" s="76" t="s">
        <v>60</v>
      </c>
      <c r="C213" s="75" t="s">
        <v>115</v>
      </c>
      <c r="D213" s="1">
        <v>3.4</v>
      </c>
      <c r="E213">
        <v>3.7</v>
      </c>
      <c r="F213">
        <v>2.2999999999999998</v>
      </c>
      <c r="G213">
        <v>1.5</v>
      </c>
      <c r="H213">
        <v>0.92</v>
      </c>
      <c r="I213">
        <v>0.94</v>
      </c>
      <c r="J213">
        <v>0.77</v>
      </c>
      <c r="K213">
        <v>0.77</v>
      </c>
      <c r="L213">
        <v>0.85</v>
      </c>
      <c r="M213">
        <v>0.75</v>
      </c>
      <c r="N213">
        <v>0.69</v>
      </c>
      <c r="O213">
        <v>0.73</v>
      </c>
      <c r="P213">
        <v>0.87</v>
      </c>
      <c r="Q213">
        <v>0.68</v>
      </c>
      <c r="AQ213" s="88"/>
      <c r="AR213" s="88">
        <f t="shared" si="24"/>
        <v>0</v>
      </c>
      <c r="AS213" s="88"/>
      <c r="AT213" s="88">
        <f t="shared" si="22"/>
        <v>18.869999999999997</v>
      </c>
      <c r="AU213" s="88">
        <f t="shared" si="20"/>
        <v>0.68</v>
      </c>
      <c r="AV213" s="88">
        <f t="shared" si="21"/>
        <v>3.7</v>
      </c>
      <c r="AW213" s="88">
        <f>PRODUCT(D213:AO213)</f>
        <v>4.2274372782037215</v>
      </c>
      <c r="AX213" s="88">
        <f>COUNT(D213:AO213)</f>
        <v>14</v>
      </c>
      <c r="AY213" s="88">
        <f t="shared" si="23"/>
        <v>1.1084594188765158</v>
      </c>
    </row>
    <row r="214" spans="1:51" x14ac:dyDescent="0.25">
      <c r="A214" s="73">
        <v>5</v>
      </c>
      <c r="B214" s="74" t="s">
        <v>60</v>
      </c>
      <c r="C214" s="75" t="s">
        <v>188</v>
      </c>
      <c r="D214" s="1">
        <v>2.5</v>
      </c>
      <c r="E214">
        <v>6.7</v>
      </c>
      <c r="F214">
        <v>3.9</v>
      </c>
      <c r="G214">
        <v>2.1</v>
      </c>
      <c r="H214">
        <v>1.3</v>
      </c>
      <c r="I214">
        <v>0.6</v>
      </c>
      <c r="J214">
        <v>0.46</v>
      </c>
      <c r="K214">
        <v>0.39</v>
      </c>
      <c r="L214">
        <v>0.4</v>
      </c>
      <c r="M214">
        <v>0.38</v>
      </c>
      <c r="AQ214" s="88"/>
      <c r="AR214" s="88">
        <f t="shared" si="24"/>
        <v>0</v>
      </c>
      <c r="AS214" s="88"/>
      <c r="AT214" s="88">
        <f t="shared" si="22"/>
        <v>18.73</v>
      </c>
      <c r="AU214" s="88">
        <f t="shared" si="20"/>
        <v>0.38</v>
      </c>
      <c r="AV214" s="88">
        <f t="shared" si="21"/>
        <v>6.7</v>
      </c>
      <c r="AW214" s="88">
        <f>PRODUCT(D214:AO214)</f>
        <v>2.9178256816800006</v>
      </c>
      <c r="AX214" s="88">
        <f>COUNT(D214:AO214)</f>
        <v>10</v>
      </c>
      <c r="AY214" s="88">
        <f t="shared" si="23"/>
        <v>1.1130276012296876</v>
      </c>
    </row>
    <row r="215" spans="1:51" x14ac:dyDescent="0.25">
      <c r="A215" s="73">
        <v>5</v>
      </c>
      <c r="B215" s="74" t="s">
        <v>60</v>
      </c>
      <c r="C215" s="75" t="s">
        <v>123</v>
      </c>
      <c r="D215" s="1">
        <v>4.42</v>
      </c>
      <c r="E215">
        <v>9.1300000000000008</v>
      </c>
      <c r="F215">
        <v>8.91</v>
      </c>
      <c r="G215">
        <v>3.83</v>
      </c>
      <c r="H215">
        <v>2.2000000000000002</v>
      </c>
      <c r="I215">
        <v>1.67</v>
      </c>
      <c r="J215">
        <v>2.62</v>
      </c>
      <c r="K215">
        <v>1.32</v>
      </c>
      <c r="L215">
        <v>1.05</v>
      </c>
      <c r="M215">
        <v>5.58</v>
      </c>
      <c r="N215">
        <v>0.88</v>
      </c>
      <c r="O215">
        <v>1</v>
      </c>
      <c r="P215">
        <v>0.72</v>
      </c>
      <c r="Q215">
        <v>0.72</v>
      </c>
      <c r="R215">
        <v>0.7</v>
      </c>
      <c r="S215">
        <v>0.73</v>
      </c>
      <c r="T215">
        <v>0.67</v>
      </c>
      <c r="AQ215" s="88"/>
      <c r="AR215" s="88">
        <f t="shared" si="24"/>
        <v>0</v>
      </c>
      <c r="AS215" s="88"/>
      <c r="AT215" s="88">
        <f t="shared" si="22"/>
        <v>46.149999999999991</v>
      </c>
      <c r="AU215" s="88">
        <f t="shared" si="20"/>
        <v>0.67</v>
      </c>
      <c r="AV215" s="88">
        <f t="shared" si="21"/>
        <v>9.1300000000000008</v>
      </c>
      <c r="AW215" s="88">
        <f>PRODUCT(D215:AO215)</f>
        <v>16012.191122880882</v>
      </c>
      <c r="AX215" s="88">
        <f>COUNT(D215:AO215)</f>
        <v>17</v>
      </c>
      <c r="AY215" s="88">
        <f t="shared" si="23"/>
        <v>1.7673421419411874</v>
      </c>
    </row>
    <row r="216" spans="1:51" x14ac:dyDescent="0.25">
      <c r="A216" s="73">
        <v>5</v>
      </c>
      <c r="B216" s="74" t="s">
        <v>60</v>
      </c>
      <c r="C216" s="75" t="s">
        <v>126</v>
      </c>
      <c r="D216" s="1">
        <v>0.72</v>
      </c>
      <c r="E216">
        <v>1.54</v>
      </c>
      <c r="F216">
        <v>72.8</v>
      </c>
      <c r="G216">
        <v>84.5</v>
      </c>
      <c r="H216">
        <v>26.7</v>
      </c>
      <c r="I216">
        <v>17.399999999999999</v>
      </c>
      <c r="J216">
        <v>11.7</v>
      </c>
      <c r="K216">
        <v>9.09</v>
      </c>
      <c r="L216">
        <v>7.86</v>
      </c>
      <c r="M216">
        <v>6.63</v>
      </c>
      <c r="N216">
        <v>6.11</v>
      </c>
      <c r="O216">
        <v>6.99</v>
      </c>
      <c r="P216">
        <v>5.77</v>
      </c>
      <c r="Q216">
        <v>14.2</v>
      </c>
      <c r="R216">
        <v>5.41</v>
      </c>
      <c r="S216">
        <v>3.63</v>
      </c>
      <c r="T216">
        <v>3.12</v>
      </c>
      <c r="AQ216" s="88"/>
      <c r="AR216" s="88">
        <f t="shared" si="24"/>
        <v>3</v>
      </c>
      <c r="AS216" s="88"/>
      <c r="AT216" s="88">
        <f t="shared" si="22"/>
        <v>284.17</v>
      </c>
      <c r="AU216" s="88">
        <f t="shared" si="20"/>
        <v>0.72</v>
      </c>
      <c r="AV216" s="88">
        <f t="shared" si="21"/>
        <v>84.5</v>
      </c>
      <c r="AW216" s="88">
        <f>PRODUCT(D216:AO216)</f>
        <v>3765552112323723.5</v>
      </c>
      <c r="AX216" s="88">
        <f>COUNT(D216:AO216)</f>
        <v>17</v>
      </c>
      <c r="AY216" s="88">
        <f t="shared" si="23"/>
        <v>8.2456560548480322</v>
      </c>
    </row>
    <row r="217" spans="1:51" x14ac:dyDescent="0.25">
      <c r="A217" s="78">
        <v>5</v>
      </c>
      <c r="B217" s="79" t="s">
        <v>129</v>
      </c>
      <c r="C217" s="80" t="s">
        <v>130</v>
      </c>
      <c r="D217" s="1">
        <v>16</v>
      </c>
      <c r="E217">
        <v>5.3</v>
      </c>
      <c r="F217">
        <v>9.5</v>
      </c>
      <c r="G217">
        <v>18</v>
      </c>
      <c r="H217">
        <v>26</v>
      </c>
      <c r="I217">
        <v>23</v>
      </c>
      <c r="J217">
        <v>19</v>
      </c>
      <c r="K217">
        <v>19</v>
      </c>
      <c r="L217">
        <v>18</v>
      </c>
      <c r="M217">
        <v>15</v>
      </c>
      <c r="N217">
        <v>14</v>
      </c>
      <c r="O217">
        <v>14</v>
      </c>
      <c r="AQ217" s="88"/>
      <c r="AR217" s="88">
        <f t="shared" si="24"/>
        <v>2</v>
      </c>
      <c r="AS217" s="88"/>
      <c r="AT217" s="88">
        <f t="shared" si="22"/>
        <v>196.8</v>
      </c>
      <c r="AU217" s="88">
        <f t="shared" si="20"/>
        <v>5.3</v>
      </c>
      <c r="AV217" s="88">
        <f t="shared" si="21"/>
        <v>26</v>
      </c>
      <c r="AW217" s="88">
        <f>PRODUCT(D217:AO217)</f>
        <v>165660963931008.03</v>
      </c>
      <c r="AX217" s="88">
        <f>COUNT(D217:AO217)</f>
        <v>12</v>
      </c>
      <c r="AY217" s="88">
        <f t="shared" si="23"/>
        <v>15.308583780501106</v>
      </c>
    </row>
    <row r="218" spans="1:51" x14ac:dyDescent="0.25">
      <c r="A218" s="81">
        <v>5</v>
      </c>
      <c r="B218" s="82" t="s">
        <v>129</v>
      </c>
      <c r="C218" s="83" t="s">
        <v>135</v>
      </c>
      <c r="D218" s="1">
        <v>3.26</v>
      </c>
      <c r="E218">
        <v>6.42</v>
      </c>
      <c r="F218">
        <v>6.23</v>
      </c>
      <c r="G218">
        <v>5.89</v>
      </c>
      <c r="H218">
        <v>3.88</v>
      </c>
      <c r="I218">
        <v>3.21</v>
      </c>
      <c r="J218">
        <v>2.83</v>
      </c>
      <c r="K218">
        <v>2.81</v>
      </c>
      <c r="L218">
        <v>2.77</v>
      </c>
      <c r="M218">
        <v>3.74</v>
      </c>
      <c r="N218">
        <v>2.78</v>
      </c>
      <c r="O218">
        <v>2.0099999999999998</v>
      </c>
      <c r="P218">
        <v>1.96</v>
      </c>
      <c r="Q218">
        <v>1.92</v>
      </c>
      <c r="R218">
        <v>1.88</v>
      </c>
      <c r="S218">
        <v>1.86</v>
      </c>
      <c r="AQ218" s="88"/>
      <c r="AR218" s="88">
        <f t="shared" si="24"/>
        <v>0</v>
      </c>
      <c r="AS218" s="88"/>
      <c r="AT218" s="88">
        <f t="shared" si="22"/>
        <v>53.45000000000001</v>
      </c>
      <c r="AU218" s="88">
        <f t="shared" si="20"/>
        <v>1.86</v>
      </c>
      <c r="AV218" s="88">
        <f t="shared" si="21"/>
        <v>6.42</v>
      </c>
      <c r="AW218" s="88">
        <f>PRODUCT(D218:AO218)</f>
        <v>57943643.628822654</v>
      </c>
      <c r="AX218" s="88">
        <f>COUNT(D218:AO218)</f>
        <v>16</v>
      </c>
      <c r="AY218" s="88">
        <f t="shared" si="23"/>
        <v>3.0562428649468343</v>
      </c>
    </row>
    <row r="219" spans="1:51" x14ac:dyDescent="0.25">
      <c r="A219" s="73">
        <v>5</v>
      </c>
      <c r="B219" s="74" t="s">
        <v>129</v>
      </c>
      <c r="C219" s="75" t="s">
        <v>138</v>
      </c>
      <c r="D219">
        <v>2.16</v>
      </c>
      <c r="E219">
        <v>7.86</v>
      </c>
      <c r="F219">
        <v>3.74</v>
      </c>
      <c r="G219">
        <v>1.52</v>
      </c>
      <c r="H219">
        <v>1.45</v>
      </c>
      <c r="I219">
        <v>1.49</v>
      </c>
      <c r="J219">
        <v>1.56</v>
      </c>
      <c r="K219">
        <v>1.58</v>
      </c>
      <c r="L219">
        <v>4.1900000000000004</v>
      </c>
      <c r="M219">
        <v>9.32</v>
      </c>
      <c r="N219">
        <v>7.86</v>
      </c>
      <c r="O219">
        <v>2.59</v>
      </c>
      <c r="P219">
        <v>1.07</v>
      </c>
      <c r="Q219">
        <v>0.84</v>
      </c>
      <c r="R219">
        <v>0.81</v>
      </c>
      <c r="S219">
        <v>0.7</v>
      </c>
      <c r="T219">
        <v>0.56999999999999995</v>
      </c>
      <c r="U219">
        <v>0.52</v>
      </c>
      <c r="V219">
        <v>0.5</v>
      </c>
      <c r="AQ219" s="88"/>
      <c r="AR219" s="88">
        <f t="shared" si="24"/>
        <v>0</v>
      </c>
      <c r="AS219" s="88"/>
      <c r="AT219" s="88">
        <f t="shared" si="22"/>
        <v>50.33000000000002</v>
      </c>
      <c r="AU219" s="88">
        <f t="shared" si="20"/>
        <v>0.5</v>
      </c>
      <c r="AV219" s="88">
        <f t="shared" si="21"/>
        <v>9.32</v>
      </c>
      <c r="AW219" s="88">
        <f>PRODUCT(D219:AO219)</f>
        <v>30858.443397085553</v>
      </c>
      <c r="AX219" s="88">
        <f>COUNT(D219:AO219)</f>
        <v>19</v>
      </c>
      <c r="AY219" s="88">
        <f t="shared" si="23"/>
        <v>1.7229903412953862</v>
      </c>
    </row>
    <row r="220" spans="1:51" x14ac:dyDescent="0.25">
      <c r="A220" s="73">
        <v>5</v>
      </c>
      <c r="B220" s="74" t="s">
        <v>129</v>
      </c>
      <c r="C220" s="75" t="s">
        <v>311</v>
      </c>
      <c r="D220" s="1">
        <v>3.1</v>
      </c>
      <c r="E220">
        <v>8.1</v>
      </c>
      <c r="F220">
        <v>3.2</v>
      </c>
      <c r="G220">
        <v>2.8</v>
      </c>
      <c r="H220">
        <v>3.1</v>
      </c>
      <c r="I220">
        <v>2.8</v>
      </c>
      <c r="J220">
        <v>2.6</v>
      </c>
      <c r="K220">
        <v>2.8</v>
      </c>
      <c r="L220">
        <v>2.9</v>
      </c>
      <c r="M220">
        <v>2.8</v>
      </c>
      <c r="N220">
        <v>3.1</v>
      </c>
      <c r="O220">
        <v>3.9</v>
      </c>
      <c r="P220">
        <v>4.5</v>
      </c>
      <c r="Q220">
        <v>4.5999999999999996</v>
      </c>
      <c r="R220">
        <v>4</v>
      </c>
      <c r="S220">
        <v>3.6</v>
      </c>
      <c r="AQ220" s="88"/>
      <c r="AR220" s="88">
        <f t="shared" si="24"/>
        <v>0</v>
      </c>
      <c r="AS220" s="88"/>
      <c r="AT220" s="88">
        <f t="shared" si="22"/>
        <v>57.900000000000006</v>
      </c>
      <c r="AU220" s="88">
        <f t="shared" si="20"/>
        <v>2.6</v>
      </c>
      <c r="AV220" s="88">
        <f t="shared" si="21"/>
        <v>8.1</v>
      </c>
      <c r="AW220" s="88">
        <f>PRODUCT(D220:AO220)</f>
        <v>416026499.40550613</v>
      </c>
      <c r="AX220" s="88">
        <f>COUNT(D220:AO220)</f>
        <v>16</v>
      </c>
      <c r="AY220" s="88">
        <f t="shared" si="23"/>
        <v>3.4569656336280077</v>
      </c>
    </row>
    <row r="221" spans="1:51" ht="15.75" thickBot="1" x14ac:dyDescent="0.3">
      <c r="A221" s="73">
        <v>5</v>
      </c>
      <c r="B221" s="74" t="s">
        <v>129</v>
      </c>
      <c r="C221" s="75" t="s">
        <v>142</v>
      </c>
      <c r="D221" s="1">
        <v>1.74</v>
      </c>
      <c r="E221">
        <v>3.1</v>
      </c>
      <c r="F221">
        <v>2.46</v>
      </c>
      <c r="G221">
        <v>1.48</v>
      </c>
      <c r="H221">
        <v>2.09</v>
      </c>
      <c r="I221">
        <v>1.97</v>
      </c>
      <c r="J221">
        <v>2.12</v>
      </c>
      <c r="K221">
        <v>2.35</v>
      </c>
      <c r="L221">
        <v>3.29</v>
      </c>
      <c r="M221">
        <v>4.91</v>
      </c>
      <c r="N221">
        <v>4.95</v>
      </c>
      <c r="O221">
        <v>3.41</v>
      </c>
      <c r="P221">
        <v>1.77</v>
      </c>
      <c r="Q221">
        <v>1.58</v>
      </c>
      <c r="R221">
        <v>1.49</v>
      </c>
      <c r="AQ221" s="88"/>
      <c r="AR221" s="88">
        <f t="shared" si="24"/>
        <v>0</v>
      </c>
      <c r="AS221" s="88"/>
      <c r="AT221" s="88">
        <f t="shared" si="22"/>
        <v>38.710000000000008</v>
      </c>
      <c r="AU221" s="88">
        <f t="shared" si="20"/>
        <v>1.48</v>
      </c>
      <c r="AV221" s="88">
        <f t="shared" si="21"/>
        <v>4.95</v>
      </c>
      <c r="AW221" s="88">
        <f>PRODUCT(D221:AO221)</f>
        <v>457696.49833579821</v>
      </c>
      <c r="AX221" s="88">
        <f>COUNT(D221:AO221)</f>
        <v>15</v>
      </c>
      <c r="AY221" s="88">
        <f t="shared" si="23"/>
        <v>2.3843600649076766</v>
      </c>
    </row>
    <row r="222" spans="1:51" ht="15.75" thickBot="1" x14ac:dyDescent="0.3">
      <c r="A222" s="73">
        <v>5</v>
      </c>
      <c r="B222" s="75" t="s">
        <v>129</v>
      </c>
      <c r="C222" s="75" t="s">
        <v>145</v>
      </c>
      <c r="D222" s="84">
        <v>27</v>
      </c>
      <c r="E222" s="85">
        <v>0.5</v>
      </c>
      <c r="F222" s="85">
        <v>1.5</v>
      </c>
      <c r="G222" s="85">
        <v>0.5</v>
      </c>
      <c r="H222" s="85">
        <v>0.5</v>
      </c>
      <c r="I222" s="85">
        <v>2.9</v>
      </c>
      <c r="J222" s="85">
        <v>3</v>
      </c>
      <c r="K222" s="85">
        <v>1.8</v>
      </c>
      <c r="L222" s="85">
        <v>1.4</v>
      </c>
      <c r="M222" s="85">
        <v>1.3</v>
      </c>
      <c r="N222" s="85">
        <v>1.4</v>
      </c>
      <c r="O222" s="85">
        <v>1.8</v>
      </c>
      <c r="P222" s="85">
        <v>2.7</v>
      </c>
      <c r="Q222" s="85">
        <v>4.5</v>
      </c>
      <c r="R222" s="85">
        <v>1.9</v>
      </c>
      <c r="S222" s="86">
        <v>4.9000000000000004</v>
      </c>
      <c r="T222">
        <v>1.9</v>
      </c>
      <c r="U222">
        <v>2.1</v>
      </c>
      <c r="AQ222" s="88"/>
      <c r="AR222" s="88">
        <f t="shared" si="24"/>
        <v>1</v>
      </c>
      <c r="AS222" s="88"/>
      <c r="AT222" s="88">
        <f t="shared" si="22"/>
        <v>61.599999999999987</v>
      </c>
      <c r="AU222" s="88">
        <f t="shared" si="20"/>
        <v>0.5</v>
      </c>
      <c r="AV222" s="88">
        <f t="shared" si="21"/>
        <v>27</v>
      </c>
      <c r="AW222" s="88">
        <f>PRODUCT(D222:AO222)</f>
        <v>164107.17797409528</v>
      </c>
      <c r="AX222" s="88">
        <f>COUNT(D222:AO222)</f>
        <v>18</v>
      </c>
      <c r="AY222" s="88">
        <f t="shared" si="23"/>
        <v>1.9486296654329964</v>
      </c>
    </row>
    <row r="223" spans="1:51" x14ac:dyDescent="0.25">
      <c r="A223" s="73">
        <v>5</v>
      </c>
      <c r="B223" s="74" t="s">
        <v>129</v>
      </c>
      <c r="C223" s="75" t="s">
        <v>192</v>
      </c>
      <c r="D223" s="1">
        <v>6.94</v>
      </c>
      <c r="E223">
        <v>11.2</v>
      </c>
      <c r="F223">
        <v>5.16</v>
      </c>
      <c r="G223">
        <v>5.7</v>
      </c>
      <c r="H223">
        <v>4.87</v>
      </c>
      <c r="I223">
        <v>4.8600000000000003</v>
      </c>
      <c r="J223">
        <v>3.3</v>
      </c>
      <c r="K223">
        <v>2.63</v>
      </c>
      <c r="L223">
        <v>2.52</v>
      </c>
      <c r="M223">
        <v>9.68</v>
      </c>
      <c r="N223">
        <v>8.9600000000000009</v>
      </c>
      <c r="O223">
        <v>10.3</v>
      </c>
      <c r="P223">
        <v>5.67</v>
      </c>
      <c r="Q223">
        <v>4.8600000000000003</v>
      </c>
      <c r="R223">
        <v>7.59</v>
      </c>
      <c r="S223">
        <v>7.74</v>
      </c>
      <c r="T223">
        <v>14</v>
      </c>
      <c r="U223">
        <v>8.7799999999999994</v>
      </c>
      <c r="V223">
        <v>5.29</v>
      </c>
      <c r="W223">
        <v>4.59</v>
      </c>
      <c r="AQ223" s="88"/>
      <c r="AR223" s="88">
        <f t="shared" si="24"/>
        <v>0</v>
      </c>
      <c r="AS223" s="88"/>
      <c r="AT223" s="88">
        <f t="shared" si="22"/>
        <v>134.63999999999999</v>
      </c>
      <c r="AU223" s="88">
        <f t="shared" si="20"/>
        <v>2.52</v>
      </c>
      <c r="AV223" s="88">
        <f t="shared" si="21"/>
        <v>14</v>
      </c>
      <c r="AW223" s="88">
        <f>PRODUCT(D223:AO223)</f>
        <v>5108002199720823</v>
      </c>
      <c r="AX223" s="88">
        <f>COUNT(D223:AO223)</f>
        <v>20</v>
      </c>
      <c r="AY223" s="88">
        <f t="shared" si="23"/>
        <v>6.1011619593960011</v>
      </c>
    </row>
    <row r="224" spans="1:51" x14ac:dyDescent="0.25">
      <c r="A224" s="73">
        <v>5</v>
      </c>
      <c r="B224" s="74" t="s">
        <v>129</v>
      </c>
      <c r="C224" s="75" t="s">
        <v>148</v>
      </c>
      <c r="D224" s="1">
        <v>1.3</v>
      </c>
      <c r="E224">
        <v>2.6</v>
      </c>
      <c r="F224">
        <v>1.9</v>
      </c>
      <c r="G224">
        <v>1.9</v>
      </c>
      <c r="H224">
        <v>2</v>
      </c>
      <c r="I224">
        <v>1.8</v>
      </c>
      <c r="J224">
        <v>1.8</v>
      </c>
      <c r="K224">
        <v>2.4</v>
      </c>
      <c r="L224">
        <v>4</v>
      </c>
      <c r="M224">
        <v>5.8</v>
      </c>
      <c r="N224">
        <v>5.5</v>
      </c>
      <c r="O224">
        <v>3.3</v>
      </c>
      <c r="P224">
        <v>1.8</v>
      </c>
      <c r="Q224">
        <v>1.5</v>
      </c>
      <c r="R224">
        <v>1.5</v>
      </c>
      <c r="S224">
        <v>1.4</v>
      </c>
      <c r="T224">
        <v>1.4</v>
      </c>
      <c r="U224">
        <v>1.4</v>
      </c>
      <c r="V224">
        <v>1.4</v>
      </c>
      <c r="AQ224" s="88"/>
      <c r="AR224" s="88">
        <f t="shared" si="24"/>
        <v>0</v>
      </c>
      <c r="AS224" s="88"/>
      <c r="AT224" s="88">
        <f t="shared" si="22"/>
        <v>44.699999999999996</v>
      </c>
      <c r="AU224" s="88">
        <f t="shared" si="20"/>
        <v>1.3</v>
      </c>
      <c r="AV224" s="88">
        <f t="shared" si="21"/>
        <v>5.8</v>
      </c>
      <c r="AW224" s="88">
        <f>PRODUCT(D224:AO224)</f>
        <v>1243202.6579006694</v>
      </c>
      <c r="AX224" s="88">
        <f>COUNT(D224:AO224)</f>
        <v>19</v>
      </c>
      <c r="AY224" s="88">
        <f t="shared" si="23"/>
        <v>2.0929813801743831</v>
      </c>
    </row>
    <row r="225" spans="1:51" x14ac:dyDescent="0.25">
      <c r="A225" s="73">
        <v>5</v>
      </c>
      <c r="B225" s="74" t="s">
        <v>129</v>
      </c>
      <c r="C225" s="75" t="s">
        <v>150</v>
      </c>
      <c r="D225" s="1">
        <v>1.37</v>
      </c>
      <c r="E225">
        <v>2.2599999999999998</v>
      </c>
      <c r="F225">
        <v>5.25</v>
      </c>
      <c r="G225">
        <v>6.11</v>
      </c>
      <c r="H225">
        <v>4.03</v>
      </c>
      <c r="I225">
        <v>5.39</v>
      </c>
      <c r="J225">
        <v>4.47</v>
      </c>
      <c r="K225">
        <v>2.91</v>
      </c>
      <c r="L225">
        <v>3.39</v>
      </c>
      <c r="M225">
        <v>3.27</v>
      </c>
      <c r="N225">
        <v>3.37</v>
      </c>
      <c r="O225">
        <v>2.71</v>
      </c>
      <c r="P225">
        <v>3.34</v>
      </c>
      <c r="Q225">
        <v>3.01</v>
      </c>
      <c r="AQ225" s="88"/>
      <c r="AR225" s="88">
        <f t="shared" si="24"/>
        <v>0</v>
      </c>
      <c r="AS225" s="88"/>
      <c r="AT225" s="88">
        <f t="shared" si="22"/>
        <v>50.88</v>
      </c>
      <c r="AU225" s="88">
        <f t="shared" si="20"/>
        <v>1.37</v>
      </c>
      <c r="AV225" s="88">
        <f t="shared" si="21"/>
        <v>6.11</v>
      </c>
      <c r="AW225" s="88">
        <f>PRODUCT(D225:AO225)</f>
        <v>28561660.225938942</v>
      </c>
      <c r="AX225" s="88">
        <f>COUNT(D225:AO225)</f>
        <v>14</v>
      </c>
      <c r="AY225" s="88">
        <f t="shared" si="23"/>
        <v>3.4084424113023224</v>
      </c>
    </row>
    <row r="226" spans="1:51" x14ac:dyDescent="0.25">
      <c r="A226" s="78">
        <v>5</v>
      </c>
      <c r="B226" s="79" t="s">
        <v>129</v>
      </c>
      <c r="C226" s="80" t="s">
        <v>193</v>
      </c>
      <c r="D226" s="1">
        <v>2.77</v>
      </c>
      <c r="E226">
        <v>6.46</v>
      </c>
      <c r="F226">
        <v>15.2</v>
      </c>
      <c r="G226">
        <v>18.399999999999999</v>
      </c>
      <c r="H226">
        <v>9.1999999999999993</v>
      </c>
      <c r="I226">
        <v>11</v>
      </c>
      <c r="J226">
        <v>9.2100000000000009</v>
      </c>
      <c r="K226">
        <v>11.4</v>
      </c>
      <c r="L226">
        <v>9.99</v>
      </c>
      <c r="M226">
        <v>3.68</v>
      </c>
      <c r="N226">
        <v>2.94</v>
      </c>
      <c r="O226">
        <v>3.74</v>
      </c>
      <c r="P226">
        <v>3.03</v>
      </c>
      <c r="Q226">
        <v>6.5</v>
      </c>
      <c r="R226">
        <v>11.4</v>
      </c>
      <c r="AQ226" s="88"/>
      <c r="AR226" s="88">
        <f t="shared" si="24"/>
        <v>0</v>
      </c>
      <c r="AS226" s="88"/>
      <c r="AT226" s="88">
        <f t="shared" si="22"/>
        <v>124.92000000000002</v>
      </c>
      <c r="AU226" s="88">
        <f t="shared" si="20"/>
        <v>2.77</v>
      </c>
      <c r="AV226" s="88">
        <f t="shared" si="21"/>
        <v>18.399999999999999</v>
      </c>
      <c r="AW226" s="88">
        <f>PRODUCT(D226:AO226)</f>
        <v>4826271708032.6777</v>
      </c>
      <c r="AX226" s="88">
        <f>COUNT(D226:AO226)</f>
        <v>15</v>
      </c>
      <c r="AY226" s="88">
        <f t="shared" si="23"/>
        <v>7.0076776758132819</v>
      </c>
    </row>
    <row r="227" spans="1:51" x14ac:dyDescent="0.25">
      <c r="A227" s="73">
        <v>5</v>
      </c>
      <c r="B227" s="74" t="s">
        <v>129</v>
      </c>
      <c r="C227" s="75" t="s">
        <v>275</v>
      </c>
      <c r="D227" s="1">
        <v>1.02</v>
      </c>
      <c r="E227">
        <v>0.5</v>
      </c>
      <c r="F227">
        <v>1.26</v>
      </c>
      <c r="G227">
        <v>1.63</v>
      </c>
      <c r="H227">
        <v>1.41</v>
      </c>
      <c r="I227">
        <v>1.47</v>
      </c>
      <c r="J227">
        <v>1.7</v>
      </c>
      <c r="K227">
        <v>1.85</v>
      </c>
      <c r="L227">
        <v>1.83</v>
      </c>
      <c r="M227">
        <v>0.86</v>
      </c>
      <c r="N227">
        <v>0.76</v>
      </c>
      <c r="O227">
        <v>0.81</v>
      </c>
      <c r="P227">
        <v>0.87</v>
      </c>
      <c r="Q227">
        <v>0.79</v>
      </c>
      <c r="R227">
        <v>0.77</v>
      </c>
      <c r="S227">
        <v>0.77</v>
      </c>
      <c r="AQ227" s="88"/>
      <c r="AR227" s="88">
        <f t="shared" si="24"/>
        <v>0</v>
      </c>
      <c r="AS227" s="88"/>
      <c r="AT227" s="88">
        <f t="shared" si="22"/>
        <v>18.299999999999997</v>
      </c>
      <c r="AU227" s="88">
        <f t="shared" si="20"/>
        <v>0.5</v>
      </c>
      <c r="AV227" s="88">
        <f t="shared" si="21"/>
        <v>1.85</v>
      </c>
      <c r="AW227" s="88">
        <f>PRODUCT(D227:AO227)</f>
        <v>2.6956367540541826</v>
      </c>
      <c r="AX227" s="88">
        <f>COUNT(D227:AO227)</f>
        <v>16</v>
      </c>
      <c r="AY227" s="88">
        <f t="shared" si="23"/>
        <v>1.063938036713177</v>
      </c>
    </row>
    <row r="228" spans="1:51" x14ac:dyDescent="0.25">
      <c r="A228" s="73">
        <v>5</v>
      </c>
      <c r="B228" s="74" t="s">
        <v>314</v>
      </c>
      <c r="C228" s="75" t="s">
        <v>221</v>
      </c>
      <c r="D228" s="1">
        <v>3.42</v>
      </c>
      <c r="E228">
        <v>4.6900000000000004</v>
      </c>
      <c r="F228">
        <v>3.47</v>
      </c>
      <c r="G228">
        <v>2.59</v>
      </c>
      <c r="H228">
        <v>6.88</v>
      </c>
      <c r="I228">
        <v>10.4</v>
      </c>
      <c r="J228">
        <v>9.24</v>
      </c>
      <c r="K228">
        <v>4.95</v>
      </c>
      <c r="L228">
        <v>1.99</v>
      </c>
      <c r="M228">
        <v>1.69</v>
      </c>
      <c r="N228">
        <v>1.67</v>
      </c>
      <c r="O228">
        <v>1.57</v>
      </c>
      <c r="P228">
        <v>1.53</v>
      </c>
      <c r="Q228">
        <v>1.49</v>
      </c>
      <c r="R228">
        <v>1.45</v>
      </c>
      <c r="S228">
        <v>1.54</v>
      </c>
      <c r="T228">
        <v>1.55</v>
      </c>
      <c r="U228">
        <v>1.52</v>
      </c>
      <c r="AQ228" s="88"/>
      <c r="AR228" s="88">
        <f t="shared" si="24"/>
        <v>0</v>
      </c>
      <c r="AS228" s="88"/>
      <c r="AT228" s="88">
        <f t="shared" si="22"/>
        <v>61.640000000000015</v>
      </c>
      <c r="AU228" s="88">
        <f t="shared" si="20"/>
        <v>1.45</v>
      </c>
      <c r="AV228" s="88">
        <f t="shared" si="21"/>
        <v>10.4</v>
      </c>
      <c r="AW228" s="88">
        <f>PRODUCT(D228:AO228)</f>
        <v>49891291.726784453</v>
      </c>
      <c r="AX228" s="88">
        <f>COUNT(D228:AO228)</f>
        <v>18</v>
      </c>
      <c r="AY228" s="88">
        <f t="shared" si="23"/>
        <v>2.6771212514095466</v>
      </c>
    </row>
    <row r="229" spans="1:51" x14ac:dyDescent="0.25">
      <c r="A229" s="73">
        <v>5</v>
      </c>
      <c r="B229" s="74" t="s">
        <v>314</v>
      </c>
      <c r="C229" s="75" t="s">
        <v>227</v>
      </c>
      <c r="D229" s="1">
        <v>0.61</v>
      </c>
      <c r="E229">
        <v>0.73</v>
      </c>
      <c r="F229">
        <v>1.2</v>
      </c>
      <c r="G229">
        <v>1.4</v>
      </c>
      <c r="H229">
        <v>1.8</v>
      </c>
      <c r="I229">
        <v>2.7</v>
      </c>
      <c r="J229">
        <v>3.4</v>
      </c>
      <c r="K229">
        <v>3.5</v>
      </c>
      <c r="L229">
        <v>1.9</v>
      </c>
      <c r="M229">
        <v>0.82</v>
      </c>
      <c r="N229">
        <v>0.75</v>
      </c>
      <c r="O229">
        <v>0.72</v>
      </c>
      <c r="P229">
        <v>0.74</v>
      </c>
      <c r="Q229">
        <v>0.67</v>
      </c>
      <c r="R229">
        <v>0.69</v>
      </c>
      <c r="S229">
        <v>0.69</v>
      </c>
      <c r="AQ229" s="88"/>
      <c r="AR229" s="88">
        <f t="shared" si="24"/>
        <v>0</v>
      </c>
      <c r="AS229" s="88"/>
      <c r="AT229" s="88">
        <f t="shared" si="22"/>
        <v>22.320000000000004</v>
      </c>
      <c r="AU229" s="88">
        <f t="shared" si="20"/>
        <v>0.61</v>
      </c>
      <c r="AV229" s="88">
        <f t="shared" si="21"/>
        <v>3.5</v>
      </c>
      <c r="AW229" s="88">
        <f>PRODUCT(D229:AO229)</f>
        <v>8.5923334867890588</v>
      </c>
      <c r="AX229" s="88">
        <f>COUNT(D229:AO229)</f>
        <v>16</v>
      </c>
      <c r="AY229" s="88">
        <f t="shared" si="23"/>
        <v>1.1438838944203875</v>
      </c>
    </row>
    <row r="230" spans="1:51" x14ac:dyDescent="0.25">
      <c r="A230" s="73">
        <v>5</v>
      </c>
      <c r="B230" s="76" t="s">
        <v>314</v>
      </c>
      <c r="C230" s="75" t="s">
        <v>230</v>
      </c>
      <c r="D230" s="1">
        <v>14</v>
      </c>
      <c r="E230">
        <v>4.0999999999999996</v>
      </c>
      <c r="F230">
        <v>4.4000000000000004</v>
      </c>
      <c r="G230">
        <v>4.3</v>
      </c>
      <c r="H230">
        <v>7.6</v>
      </c>
      <c r="I230">
        <v>8.5</v>
      </c>
      <c r="J230">
        <v>8.9</v>
      </c>
      <c r="K230">
        <v>8.3000000000000007</v>
      </c>
      <c r="L230">
        <v>9.6</v>
      </c>
      <c r="M230">
        <v>9.4</v>
      </c>
      <c r="N230">
        <v>8.6999999999999993</v>
      </c>
      <c r="O230">
        <v>7.1</v>
      </c>
      <c r="P230">
        <v>5.3</v>
      </c>
      <c r="Q230">
        <v>3.5</v>
      </c>
      <c r="R230">
        <v>3.3</v>
      </c>
      <c r="S230">
        <v>3.3</v>
      </c>
      <c r="T230">
        <v>3.4</v>
      </c>
      <c r="U230">
        <v>3.2</v>
      </c>
      <c r="V230">
        <v>3.3</v>
      </c>
      <c r="W230">
        <v>3.3</v>
      </c>
      <c r="AQ230" s="88"/>
      <c r="AR230" s="88">
        <f t="shared" si="24"/>
        <v>0</v>
      </c>
      <c r="AS230" s="88"/>
      <c r="AT230" s="88">
        <f t="shared" si="22"/>
        <v>123.49999999999999</v>
      </c>
      <c r="AU230" s="88">
        <f t="shared" si="20"/>
        <v>3.2</v>
      </c>
      <c r="AV230" s="88">
        <f t="shared" si="21"/>
        <v>14</v>
      </c>
      <c r="AW230" s="88">
        <f>PRODUCT(D230:AO230)</f>
        <v>691415160971722.88</v>
      </c>
      <c r="AX230" s="88">
        <f>COUNT(D230:AO230)</f>
        <v>20</v>
      </c>
      <c r="AY230" s="88">
        <f t="shared" si="23"/>
        <v>5.5206084383601226</v>
      </c>
    </row>
    <row r="231" spans="1:51" x14ac:dyDescent="0.25">
      <c r="A231" s="73">
        <v>5</v>
      </c>
      <c r="B231" s="74" t="s">
        <v>314</v>
      </c>
      <c r="C231" s="75" t="s">
        <v>233</v>
      </c>
      <c r="D231" s="1">
        <v>0.63</v>
      </c>
      <c r="E231">
        <v>0.5</v>
      </c>
      <c r="F231">
        <v>1.39</v>
      </c>
      <c r="G231">
        <v>1.96</v>
      </c>
      <c r="H231">
        <v>1.69</v>
      </c>
      <c r="I231">
        <v>2.13</v>
      </c>
      <c r="J231">
        <v>2.15</v>
      </c>
      <c r="K231">
        <v>1.26</v>
      </c>
      <c r="L231">
        <v>0.74</v>
      </c>
      <c r="M231">
        <v>0.69</v>
      </c>
      <c r="N231">
        <v>0.69</v>
      </c>
      <c r="O231">
        <v>0.64</v>
      </c>
      <c r="P231">
        <v>0.61</v>
      </c>
      <c r="Q231">
        <v>0.59</v>
      </c>
      <c r="R231">
        <v>0.57999999999999996</v>
      </c>
      <c r="S231">
        <v>0.59</v>
      </c>
      <c r="T231">
        <v>0.55000000000000004</v>
      </c>
      <c r="AQ231" s="88"/>
      <c r="AR231" s="88">
        <f t="shared" si="24"/>
        <v>0</v>
      </c>
      <c r="AS231" s="88"/>
      <c r="AT231" s="88">
        <f t="shared" si="22"/>
        <v>17.39</v>
      </c>
      <c r="AU231" s="88">
        <f t="shared" si="20"/>
        <v>0.5</v>
      </c>
      <c r="AV231" s="88">
        <f t="shared" si="21"/>
        <v>2.15</v>
      </c>
      <c r="AW231" s="88">
        <f>PRODUCT(D231:AO231)</f>
        <v>0.12781774609017735</v>
      </c>
      <c r="AX231" s="88">
        <f>COUNT(D231:AO231)</f>
        <v>17</v>
      </c>
      <c r="AY231" s="88">
        <f t="shared" si="23"/>
        <v>0.88602614749804987</v>
      </c>
    </row>
    <row r="232" spans="1:51" x14ac:dyDescent="0.25">
      <c r="A232" s="73">
        <v>5</v>
      </c>
      <c r="B232" s="74" t="s">
        <v>314</v>
      </c>
      <c r="C232" s="75" t="s">
        <v>236</v>
      </c>
      <c r="D232" s="1">
        <v>5.77</v>
      </c>
      <c r="E232">
        <v>4.92</v>
      </c>
      <c r="F232">
        <v>4.47</v>
      </c>
      <c r="G232">
        <v>5.81</v>
      </c>
      <c r="H232">
        <v>8.9600000000000009</v>
      </c>
      <c r="I232">
        <v>9.16</v>
      </c>
      <c r="J232">
        <v>8.16</v>
      </c>
      <c r="K232">
        <v>8.35</v>
      </c>
      <c r="L232">
        <v>7.93</v>
      </c>
      <c r="M232">
        <v>6.66</v>
      </c>
      <c r="N232">
        <v>4.0199999999999996</v>
      </c>
      <c r="O232">
        <v>3.68</v>
      </c>
      <c r="P232">
        <v>3.39</v>
      </c>
      <c r="Q232">
        <v>3.58</v>
      </c>
      <c r="R232">
        <v>3.47</v>
      </c>
      <c r="S232">
        <v>3.08</v>
      </c>
      <c r="T232">
        <v>3.13</v>
      </c>
      <c r="U232">
        <v>3.03</v>
      </c>
      <c r="AQ232" s="88"/>
      <c r="AR232" s="88">
        <f t="shared" si="24"/>
        <v>0</v>
      </c>
      <c r="AS232" s="88"/>
      <c r="AT232" s="88">
        <f t="shared" si="22"/>
        <v>97.57</v>
      </c>
      <c r="AU232" s="88">
        <f t="shared" si="20"/>
        <v>3.03</v>
      </c>
      <c r="AV232" s="88">
        <f t="shared" si="21"/>
        <v>9.16</v>
      </c>
      <c r="AW232" s="88">
        <f>PRODUCT(D232:AO232)</f>
        <v>3962560074834.5981</v>
      </c>
      <c r="AX232" s="88">
        <f>COUNT(D232:AO232)</f>
        <v>18</v>
      </c>
      <c r="AY232" s="88">
        <f t="shared" si="23"/>
        <v>5.0105747757473837</v>
      </c>
    </row>
    <row r="233" spans="1:51" x14ac:dyDescent="0.25">
      <c r="A233" s="73">
        <v>5</v>
      </c>
      <c r="B233" s="74" t="s">
        <v>314</v>
      </c>
      <c r="C233" s="75" t="s">
        <v>239</v>
      </c>
      <c r="D233" s="1">
        <v>2.6</v>
      </c>
      <c r="E233">
        <v>5.9</v>
      </c>
      <c r="F233">
        <v>8.1</v>
      </c>
      <c r="G233">
        <v>7.3</v>
      </c>
      <c r="H233">
        <v>6.8</v>
      </c>
      <c r="I233">
        <v>6.1</v>
      </c>
      <c r="J233">
        <v>5.8</v>
      </c>
      <c r="K233">
        <v>5.7</v>
      </c>
      <c r="L233">
        <v>6.3</v>
      </c>
      <c r="M233">
        <v>6.3</v>
      </c>
      <c r="N233">
        <v>5.9</v>
      </c>
      <c r="O233">
        <v>5.7</v>
      </c>
      <c r="P233">
        <v>5.6</v>
      </c>
      <c r="Q233">
        <v>5.8</v>
      </c>
      <c r="R233">
        <v>5.8</v>
      </c>
      <c r="S233">
        <v>5.0999999999999996</v>
      </c>
      <c r="T233">
        <v>4.5999999999999996</v>
      </c>
      <c r="U233">
        <v>4.2</v>
      </c>
      <c r="AQ233" s="88"/>
      <c r="AR233" s="88">
        <f t="shared" si="24"/>
        <v>0</v>
      </c>
      <c r="AS233" s="88"/>
      <c r="AT233" s="88">
        <f t="shared" si="22"/>
        <v>103.59999999999998</v>
      </c>
      <c r="AU233" s="88">
        <f t="shared" si="20"/>
        <v>2.6</v>
      </c>
      <c r="AV233" s="88">
        <f t="shared" si="21"/>
        <v>8.1</v>
      </c>
      <c r="AW233" s="88">
        <f>PRODUCT(D233:AO233)</f>
        <v>30817976105134.234</v>
      </c>
      <c r="AX233" s="88">
        <f>COUNT(D233:AO233)</f>
        <v>18</v>
      </c>
      <c r="AY233" s="88">
        <f t="shared" si="23"/>
        <v>5.6153652014956705</v>
      </c>
    </row>
    <row r="234" spans="1:51" x14ac:dyDescent="0.25">
      <c r="A234" s="73">
        <v>5</v>
      </c>
      <c r="B234" s="76" t="s">
        <v>314</v>
      </c>
      <c r="C234" s="75" t="s">
        <v>248</v>
      </c>
      <c r="D234" s="1">
        <v>5.9</v>
      </c>
      <c r="E234">
        <v>4.8</v>
      </c>
      <c r="F234">
        <v>21</v>
      </c>
      <c r="G234">
        <v>18</v>
      </c>
      <c r="H234">
        <v>19</v>
      </c>
      <c r="I234">
        <v>25</v>
      </c>
      <c r="J234">
        <v>32</v>
      </c>
      <c r="K234">
        <v>41</v>
      </c>
      <c r="L234">
        <v>51</v>
      </c>
      <c r="M234">
        <v>49</v>
      </c>
      <c r="N234">
        <v>45</v>
      </c>
      <c r="O234">
        <v>40</v>
      </c>
      <c r="P234">
        <v>34</v>
      </c>
      <c r="AQ234" s="88"/>
      <c r="AR234" s="88">
        <f t="shared" si="24"/>
        <v>9</v>
      </c>
      <c r="AS234" s="88"/>
      <c r="AT234" s="88">
        <f t="shared" si="22"/>
        <v>385.7</v>
      </c>
      <c r="AU234" s="88">
        <f t="shared" ref="AU234:AU245" si="25">MIN(D234:AO234)</f>
        <v>4.8</v>
      </c>
      <c r="AV234" s="88">
        <f t="shared" ref="AV234:AV245" si="26">MAX(D234:AO234)</f>
        <v>51</v>
      </c>
      <c r="AW234" s="88">
        <f>PRODUCT(D234:AO234)</f>
        <v>1.0203053685543937E+18</v>
      </c>
      <c r="AX234" s="88">
        <f>COUNT(D234:AO234)</f>
        <v>13</v>
      </c>
      <c r="AY234" s="88">
        <f t="shared" si="23"/>
        <v>24.282138745383385</v>
      </c>
    </row>
    <row r="235" spans="1:51" x14ac:dyDescent="0.25">
      <c r="A235" s="73">
        <v>5</v>
      </c>
      <c r="B235" s="74" t="s">
        <v>314</v>
      </c>
      <c r="C235" s="75" t="s">
        <v>315</v>
      </c>
      <c r="D235" s="1">
        <v>4.17</v>
      </c>
      <c r="E235">
        <v>4.6500000000000004</v>
      </c>
      <c r="F235">
        <v>49.2</v>
      </c>
      <c r="G235">
        <v>103</v>
      </c>
      <c r="H235">
        <v>61.1</v>
      </c>
      <c r="I235">
        <v>44.5</v>
      </c>
      <c r="J235">
        <v>38.1</v>
      </c>
      <c r="K235">
        <v>38.200000000000003</v>
      </c>
      <c r="L235">
        <v>32.5</v>
      </c>
      <c r="M235">
        <v>26.9</v>
      </c>
      <c r="N235">
        <v>23.3</v>
      </c>
      <c r="O235">
        <v>18.5</v>
      </c>
      <c r="P235">
        <v>17</v>
      </c>
      <c r="Q235">
        <v>15.8</v>
      </c>
      <c r="R235">
        <v>15.9</v>
      </c>
      <c r="S235">
        <v>14.3</v>
      </c>
      <c r="T235">
        <v>16</v>
      </c>
      <c r="U235">
        <v>14.7</v>
      </c>
      <c r="AQ235" s="88"/>
      <c r="AR235" s="88">
        <f t="shared" si="24"/>
        <v>9</v>
      </c>
      <c r="AS235" s="88"/>
      <c r="AT235" s="88">
        <f t="shared" si="22"/>
        <v>537.82000000000005</v>
      </c>
      <c r="AU235" s="88">
        <f t="shared" si="25"/>
        <v>4.17</v>
      </c>
      <c r="AV235" s="88">
        <f t="shared" si="26"/>
        <v>103</v>
      </c>
      <c r="AW235" s="88">
        <f>PRODUCT(D235:AO235)</f>
        <v>2.1048476802310165E+24</v>
      </c>
      <c r="AX235" s="88">
        <f>COUNT(D235:AO235)</f>
        <v>18</v>
      </c>
      <c r="AY235" s="88">
        <f t="shared" si="23"/>
        <v>22.4538096891593</v>
      </c>
    </row>
    <row r="236" spans="1:51" x14ac:dyDescent="0.25">
      <c r="A236" s="73">
        <v>5</v>
      </c>
      <c r="B236" s="76" t="s">
        <v>314</v>
      </c>
      <c r="C236" s="75" t="s">
        <v>251</v>
      </c>
      <c r="D236" s="1">
        <v>3.1</v>
      </c>
      <c r="E236">
        <v>4.5999999999999996</v>
      </c>
      <c r="F236">
        <v>11</v>
      </c>
      <c r="G236">
        <v>14</v>
      </c>
      <c r="H236">
        <v>15</v>
      </c>
      <c r="I236">
        <v>12</v>
      </c>
      <c r="J236">
        <v>7.5</v>
      </c>
      <c r="K236">
        <v>10</v>
      </c>
      <c r="L236">
        <v>8.4</v>
      </c>
      <c r="M236">
        <v>5.8</v>
      </c>
      <c r="N236">
        <v>1.8</v>
      </c>
      <c r="O236">
        <v>1.6</v>
      </c>
      <c r="P236">
        <v>1.6</v>
      </c>
      <c r="Q236">
        <v>1.6</v>
      </c>
      <c r="R236">
        <v>1.5</v>
      </c>
      <c r="S236">
        <v>1.5</v>
      </c>
      <c r="T236">
        <v>1.6</v>
      </c>
      <c r="U236">
        <v>1.5</v>
      </c>
      <c r="AQ236" s="88"/>
      <c r="AR236" s="88">
        <f t="shared" si="24"/>
        <v>0</v>
      </c>
      <c r="AS236" s="88"/>
      <c r="AT236" s="88">
        <f t="shared" si="22"/>
        <v>104.09999999999998</v>
      </c>
      <c r="AU236" s="88">
        <f t="shared" si="25"/>
        <v>1.5</v>
      </c>
      <c r="AV236" s="88">
        <f t="shared" si="26"/>
        <v>15</v>
      </c>
      <c r="AW236" s="88">
        <f>PRODUCT(D236:AO236)</f>
        <v>57505251524.345871</v>
      </c>
      <c r="AX236" s="88">
        <f>COUNT(D236:AO236)</f>
        <v>18</v>
      </c>
      <c r="AY236" s="88">
        <f t="shared" si="23"/>
        <v>3.960604970667438</v>
      </c>
    </row>
    <row r="237" spans="1:51" x14ac:dyDescent="0.25">
      <c r="A237" s="73">
        <v>5</v>
      </c>
      <c r="B237" s="74" t="s">
        <v>314</v>
      </c>
      <c r="C237" s="75" t="s">
        <v>289</v>
      </c>
      <c r="D237" s="1">
        <v>1.81</v>
      </c>
      <c r="E237">
        <v>1.7</v>
      </c>
      <c r="F237">
        <v>2.6</v>
      </c>
      <c r="G237">
        <v>1.72</v>
      </c>
      <c r="H237">
        <v>4.76</v>
      </c>
      <c r="I237">
        <v>7.63</v>
      </c>
      <c r="J237">
        <v>6.55</v>
      </c>
      <c r="K237">
        <v>6.6</v>
      </c>
      <c r="L237">
        <v>3.66</v>
      </c>
      <c r="M237">
        <v>2.0699999999999998</v>
      </c>
      <c r="N237">
        <v>1.98</v>
      </c>
      <c r="O237">
        <v>1.82</v>
      </c>
      <c r="P237">
        <v>1.88</v>
      </c>
      <c r="Q237">
        <v>1.79</v>
      </c>
      <c r="R237">
        <v>1.78</v>
      </c>
      <c r="S237">
        <v>1.91</v>
      </c>
      <c r="T237">
        <v>1.77</v>
      </c>
      <c r="U237">
        <v>1.84</v>
      </c>
      <c r="AQ237" s="88"/>
      <c r="AR237" s="88">
        <f t="shared" si="24"/>
        <v>0</v>
      </c>
      <c r="AS237" s="88"/>
      <c r="AT237" s="88">
        <f t="shared" si="22"/>
        <v>53.870000000000005</v>
      </c>
      <c r="AU237" s="88">
        <f t="shared" si="25"/>
        <v>1.7</v>
      </c>
      <c r="AV237" s="88">
        <f t="shared" si="26"/>
        <v>7.63</v>
      </c>
      <c r="AW237" s="88">
        <f>PRODUCT(D237:AO237)</f>
        <v>21978060.553260598</v>
      </c>
      <c r="AX237" s="88">
        <f>COUNT(D237:AO237)</f>
        <v>18</v>
      </c>
      <c r="AY237" s="88">
        <f t="shared" si="23"/>
        <v>2.5579278951660318</v>
      </c>
    </row>
    <row r="238" spans="1:51" x14ac:dyDescent="0.25">
      <c r="A238" s="73">
        <v>5</v>
      </c>
      <c r="B238" s="74" t="s">
        <v>314</v>
      </c>
      <c r="C238" s="75" t="s">
        <v>298</v>
      </c>
      <c r="D238" s="1">
        <v>0.7</v>
      </c>
      <c r="E238">
        <v>0.55000000000000004</v>
      </c>
      <c r="F238">
        <v>4.32</v>
      </c>
      <c r="G238">
        <v>4.16</v>
      </c>
      <c r="H238">
        <v>3.46</v>
      </c>
      <c r="I238">
        <v>3.28</v>
      </c>
      <c r="J238">
        <v>3.25</v>
      </c>
      <c r="K238">
        <v>3.18</v>
      </c>
      <c r="L238">
        <v>2.85</v>
      </c>
      <c r="M238">
        <v>2.66</v>
      </c>
      <c r="N238">
        <v>2.42</v>
      </c>
      <c r="O238">
        <v>3.68</v>
      </c>
      <c r="P238">
        <v>2.25</v>
      </c>
      <c r="Q238">
        <v>2.0099999999999998</v>
      </c>
      <c r="R238">
        <v>1.94</v>
      </c>
      <c r="S238">
        <v>1.93</v>
      </c>
      <c r="T238">
        <v>1.9</v>
      </c>
      <c r="AQ238" s="88"/>
      <c r="AR238" s="88">
        <f t="shared" si="24"/>
        <v>0</v>
      </c>
      <c r="AS238" s="88"/>
      <c r="AT238" s="88">
        <f t="shared" si="22"/>
        <v>44.54</v>
      </c>
      <c r="AU238" s="88">
        <f t="shared" si="25"/>
        <v>0.55000000000000004</v>
      </c>
      <c r="AV238" s="88">
        <f t="shared" si="26"/>
        <v>4.32</v>
      </c>
      <c r="AW238" s="88">
        <f>PRODUCT(D238:AO238)</f>
        <v>1762702.932961703</v>
      </c>
      <c r="AX238" s="88">
        <f>COUNT(D238:AO238)</f>
        <v>17</v>
      </c>
      <c r="AY238" s="88">
        <f t="shared" si="23"/>
        <v>2.3303561605213985</v>
      </c>
    </row>
    <row r="239" spans="1:51" x14ac:dyDescent="0.25">
      <c r="A239" s="78">
        <v>5</v>
      </c>
      <c r="B239" s="87" t="s">
        <v>314</v>
      </c>
      <c r="C239" s="80" t="s">
        <v>301</v>
      </c>
      <c r="D239" s="1">
        <v>12</v>
      </c>
      <c r="E239">
        <v>1.7</v>
      </c>
      <c r="F239">
        <v>2.7</v>
      </c>
      <c r="G239">
        <v>1.2</v>
      </c>
      <c r="H239">
        <v>1</v>
      </c>
      <c r="I239">
        <v>2.6</v>
      </c>
      <c r="J239">
        <v>6.6</v>
      </c>
      <c r="K239">
        <v>6.9</v>
      </c>
      <c r="L239">
        <v>4.9000000000000004</v>
      </c>
      <c r="M239">
        <v>2.2000000000000002</v>
      </c>
      <c r="N239">
        <v>2</v>
      </c>
      <c r="O239">
        <v>2</v>
      </c>
      <c r="P239">
        <v>1.9</v>
      </c>
      <c r="Q239">
        <v>1.9</v>
      </c>
      <c r="R239">
        <v>1.8</v>
      </c>
      <c r="S239">
        <v>1.8</v>
      </c>
      <c r="T239">
        <v>1.8</v>
      </c>
      <c r="AQ239" s="88"/>
      <c r="AR239" s="88">
        <f t="shared" si="24"/>
        <v>0</v>
      </c>
      <c r="AS239" s="88"/>
      <c r="AT239" s="88">
        <f t="shared" si="22"/>
        <v>54.999999999999986</v>
      </c>
      <c r="AU239" s="88">
        <f t="shared" si="25"/>
        <v>1</v>
      </c>
      <c r="AV239" s="88">
        <f t="shared" si="26"/>
        <v>12</v>
      </c>
      <c r="AW239" s="88">
        <f>PRODUCT(D239:AO239)</f>
        <v>7104688.1716328533</v>
      </c>
      <c r="AX239" s="88">
        <f>COUNT(D239:AO239)</f>
        <v>17</v>
      </c>
      <c r="AY239" s="88">
        <f t="shared" si="23"/>
        <v>2.5294847187744867</v>
      </c>
    </row>
    <row r="240" spans="1:51" x14ac:dyDescent="0.25">
      <c r="A240" s="73">
        <v>5</v>
      </c>
      <c r="B240" s="74" t="s">
        <v>163</v>
      </c>
      <c r="C240" s="75" t="s">
        <v>197</v>
      </c>
      <c r="D240" s="1">
        <v>1.67</v>
      </c>
      <c r="E240">
        <v>2.2200000000000002</v>
      </c>
      <c r="F240">
        <v>0.76</v>
      </c>
      <c r="G240">
        <v>0.83</v>
      </c>
      <c r="H240">
        <v>0.65</v>
      </c>
      <c r="I240">
        <v>0.5</v>
      </c>
      <c r="J240">
        <v>0.5</v>
      </c>
      <c r="K240">
        <v>0.5</v>
      </c>
      <c r="L240">
        <v>0.5</v>
      </c>
      <c r="M240">
        <v>0.5</v>
      </c>
      <c r="N240">
        <v>0.5</v>
      </c>
      <c r="O240">
        <v>0.5</v>
      </c>
      <c r="AQ240" s="88"/>
      <c r="AR240" s="88">
        <f t="shared" si="24"/>
        <v>0</v>
      </c>
      <c r="AS240" s="88"/>
      <c r="AT240" s="88">
        <f t="shared" si="22"/>
        <v>9.6300000000000008</v>
      </c>
      <c r="AU240" s="88">
        <f t="shared" si="25"/>
        <v>0.5</v>
      </c>
      <c r="AV240" s="88">
        <f t="shared" si="26"/>
        <v>2.2200000000000002</v>
      </c>
      <c r="AW240" s="88">
        <f>PRODUCT(D240:AO240)</f>
        <v>1.187584490625E-2</v>
      </c>
      <c r="AX240" s="88">
        <f>COUNT(D240:AO240)</f>
        <v>12</v>
      </c>
      <c r="AY240" s="88">
        <f t="shared" si="23"/>
        <v>0.69112304816761683</v>
      </c>
    </row>
    <row r="241" spans="1:51" x14ac:dyDescent="0.25">
      <c r="A241" s="73">
        <v>5</v>
      </c>
      <c r="B241" s="74" t="s">
        <v>163</v>
      </c>
      <c r="C241" s="75" t="s">
        <v>215</v>
      </c>
      <c r="D241" s="1">
        <v>0.5</v>
      </c>
      <c r="E241">
        <v>0.5</v>
      </c>
      <c r="F241">
        <v>0.5</v>
      </c>
      <c r="G241">
        <v>0.5</v>
      </c>
      <c r="H241">
        <v>0.5</v>
      </c>
      <c r="I241">
        <v>0.5</v>
      </c>
      <c r="J241">
        <v>0.5</v>
      </c>
      <c r="K241">
        <v>0.5</v>
      </c>
      <c r="L241">
        <v>0.5</v>
      </c>
      <c r="M241">
        <v>0.5</v>
      </c>
      <c r="N241">
        <v>0.5</v>
      </c>
      <c r="O241">
        <v>0.5</v>
      </c>
      <c r="P241">
        <v>0.5</v>
      </c>
      <c r="Q241">
        <v>0.5</v>
      </c>
      <c r="R241">
        <v>0.5</v>
      </c>
      <c r="AQ241" s="88"/>
      <c r="AR241" s="88">
        <f t="shared" si="24"/>
        <v>0</v>
      </c>
      <c r="AS241" s="88"/>
      <c r="AT241" s="88">
        <f t="shared" si="22"/>
        <v>7.5</v>
      </c>
      <c r="AU241" s="88">
        <f t="shared" si="25"/>
        <v>0.5</v>
      </c>
      <c r="AV241" s="88">
        <f t="shared" si="26"/>
        <v>0.5</v>
      </c>
      <c r="AW241" s="88">
        <f>PRODUCT(D241:AO241)</f>
        <v>3.0517578125E-5</v>
      </c>
      <c r="AX241" s="88">
        <f>COUNT(D241:AO241)</f>
        <v>15</v>
      </c>
      <c r="AY241" s="88">
        <f t="shared" si="23"/>
        <v>0.5</v>
      </c>
    </row>
    <row r="242" spans="1:51" x14ac:dyDescent="0.25">
      <c r="A242" s="73">
        <v>5</v>
      </c>
      <c r="B242" s="74" t="s">
        <v>163</v>
      </c>
      <c r="C242" s="75" t="s">
        <v>216</v>
      </c>
      <c r="D242" s="1">
        <v>0.5</v>
      </c>
      <c r="E242">
        <v>0.5</v>
      </c>
      <c r="F242">
        <v>0.5</v>
      </c>
      <c r="G242">
        <v>0.5</v>
      </c>
      <c r="H242">
        <v>0.5</v>
      </c>
      <c r="I242">
        <v>0.5</v>
      </c>
      <c r="J242">
        <v>0.5</v>
      </c>
      <c r="K242">
        <v>0.5</v>
      </c>
      <c r="L242">
        <v>0.5</v>
      </c>
      <c r="M242">
        <v>0.5</v>
      </c>
      <c r="N242">
        <v>0.5</v>
      </c>
      <c r="O242">
        <v>0.5</v>
      </c>
      <c r="P242">
        <v>0.5</v>
      </c>
      <c r="Q242">
        <v>0.5</v>
      </c>
      <c r="R242">
        <v>0.5</v>
      </c>
      <c r="S242">
        <v>0.5</v>
      </c>
      <c r="T242">
        <v>0.5</v>
      </c>
      <c r="AQ242" s="88"/>
      <c r="AR242" s="88">
        <f t="shared" si="24"/>
        <v>0</v>
      </c>
      <c r="AS242" s="88"/>
      <c r="AT242" s="88">
        <f t="shared" si="22"/>
        <v>8.5</v>
      </c>
      <c r="AU242" s="88">
        <f t="shared" si="25"/>
        <v>0.5</v>
      </c>
      <c r="AV242" s="88">
        <f t="shared" si="26"/>
        <v>0.5</v>
      </c>
      <c r="AW242" s="88">
        <f>PRODUCT(D242:AO242)</f>
        <v>7.62939453125E-6</v>
      </c>
      <c r="AX242" s="88">
        <f>COUNT(D242:AO242)</f>
        <v>17</v>
      </c>
      <c r="AY242" s="88">
        <f t="shared" si="23"/>
        <v>0.5</v>
      </c>
    </row>
    <row r="243" spans="1:51" x14ac:dyDescent="0.25">
      <c r="A243" s="73">
        <v>5</v>
      </c>
      <c r="B243" s="74" t="s">
        <v>163</v>
      </c>
      <c r="C243" s="75" t="s">
        <v>217</v>
      </c>
      <c r="D243" s="1">
        <v>1.1000000000000001</v>
      </c>
      <c r="E243">
        <v>1.6</v>
      </c>
      <c r="F243">
        <v>12.3</v>
      </c>
      <c r="G243">
        <v>9.49</v>
      </c>
      <c r="H243">
        <v>4.2</v>
      </c>
      <c r="I243">
        <v>1.5</v>
      </c>
      <c r="J243">
        <v>1.4</v>
      </c>
      <c r="K243">
        <v>0.94</v>
      </c>
      <c r="L243">
        <v>0.85</v>
      </c>
      <c r="M243">
        <v>1.3</v>
      </c>
      <c r="N243">
        <v>0.86</v>
      </c>
      <c r="O243">
        <v>0.67</v>
      </c>
      <c r="P243">
        <v>0.63</v>
      </c>
      <c r="Q243">
        <v>0.59</v>
      </c>
      <c r="R243">
        <v>0.56000000000000005</v>
      </c>
      <c r="S243">
        <v>0.54</v>
      </c>
      <c r="T243">
        <v>0.5</v>
      </c>
      <c r="U243">
        <v>0.57999999999999996</v>
      </c>
      <c r="V243">
        <v>0.5</v>
      </c>
      <c r="AQ243" s="88"/>
      <c r="AR243" s="88">
        <f t="shared" si="24"/>
        <v>0</v>
      </c>
      <c r="AS243" s="88"/>
      <c r="AT243" s="88">
        <f t="shared" si="22"/>
        <v>40.110000000000007</v>
      </c>
      <c r="AU243" s="88">
        <f t="shared" si="25"/>
        <v>0.5</v>
      </c>
      <c r="AV243" s="88">
        <f t="shared" si="26"/>
        <v>12.3</v>
      </c>
      <c r="AW243" s="88">
        <f>PRODUCT(D243:AO243)</f>
        <v>17.674954827865793</v>
      </c>
      <c r="AX243" s="88">
        <f>COUNT(D243:AO243)</f>
        <v>19</v>
      </c>
      <c r="AY243" s="88">
        <f t="shared" si="23"/>
        <v>1.163189404393731</v>
      </c>
    </row>
    <row r="244" spans="1:51" x14ac:dyDescent="0.25">
      <c r="A244" s="73">
        <v>5</v>
      </c>
      <c r="B244" s="74" t="s">
        <v>163</v>
      </c>
      <c r="C244" s="75" t="s">
        <v>218</v>
      </c>
      <c r="D244" s="1">
        <v>0.85</v>
      </c>
      <c r="E244">
        <v>0.61</v>
      </c>
      <c r="F244">
        <v>0.88</v>
      </c>
      <c r="G244">
        <v>0.82</v>
      </c>
      <c r="H244">
        <v>0.77</v>
      </c>
      <c r="I244">
        <v>0.67</v>
      </c>
      <c r="J244">
        <v>0.64</v>
      </c>
      <c r="K244">
        <v>0.59</v>
      </c>
      <c r="L244">
        <v>0.56000000000000005</v>
      </c>
      <c r="M244">
        <v>0.51</v>
      </c>
      <c r="N244">
        <v>0.5</v>
      </c>
      <c r="O244">
        <v>0.5</v>
      </c>
      <c r="P244">
        <v>0.5</v>
      </c>
      <c r="Q244">
        <v>0.5</v>
      </c>
      <c r="R244">
        <v>0.5</v>
      </c>
      <c r="S244">
        <v>0.5</v>
      </c>
      <c r="T244">
        <v>0.5</v>
      </c>
      <c r="AQ244" s="88"/>
      <c r="AR244" s="88">
        <f t="shared" si="24"/>
        <v>0</v>
      </c>
      <c r="AS244" s="88"/>
      <c r="AT244" s="88">
        <f t="shared" si="22"/>
        <v>10.399999999999999</v>
      </c>
      <c r="AU244" s="88">
        <f t="shared" si="25"/>
        <v>0.5</v>
      </c>
      <c r="AV244" s="88">
        <f t="shared" si="26"/>
        <v>0.88</v>
      </c>
      <c r="AW244" s="88">
        <f>PRODUCT(D244:AO244)</f>
        <v>1.6262639397977279E-4</v>
      </c>
      <c r="AX244" s="88">
        <f>COUNT(D244:AO244)</f>
        <v>17</v>
      </c>
      <c r="AY244" s="88">
        <f t="shared" si="23"/>
        <v>0.5985892101968634</v>
      </c>
    </row>
    <row r="245" spans="1:51" x14ac:dyDescent="0.25">
      <c r="A245" s="78">
        <v>5</v>
      </c>
      <c r="B245" s="87" t="s">
        <v>163</v>
      </c>
      <c r="C245" s="80" t="s">
        <v>205</v>
      </c>
      <c r="D245" s="1">
        <v>1.4</v>
      </c>
      <c r="E245">
        <v>0.5</v>
      </c>
      <c r="F245">
        <v>0.5</v>
      </c>
      <c r="G245">
        <v>0.5</v>
      </c>
      <c r="H245">
        <v>0.5</v>
      </c>
      <c r="I245">
        <v>0.5</v>
      </c>
      <c r="J245">
        <v>0.5</v>
      </c>
      <c r="K245">
        <v>0.5</v>
      </c>
      <c r="L245">
        <v>0.5</v>
      </c>
      <c r="M245">
        <v>0.5</v>
      </c>
      <c r="N245">
        <v>0.5</v>
      </c>
      <c r="O245">
        <v>0.5</v>
      </c>
      <c r="P245">
        <v>0.5</v>
      </c>
      <c r="Q245">
        <v>0.5</v>
      </c>
      <c r="AQ245" s="88"/>
      <c r="AR245" s="88">
        <f t="shared" si="24"/>
        <v>0</v>
      </c>
      <c r="AS245" s="88"/>
      <c r="AT245" s="88">
        <f t="shared" si="22"/>
        <v>7.9</v>
      </c>
      <c r="AU245" s="88">
        <f t="shared" si="25"/>
        <v>0.5</v>
      </c>
      <c r="AV245" s="88">
        <f t="shared" si="26"/>
        <v>1.4</v>
      </c>
      <c r="AW245" s="88">
        <f>PRODUCT(D245:AO245)</f>
        <v>1.7089843749999999E-4</v>
      </c>
      <c r="AX245" s="88">
        <f>COUNT(D245:AO245)</f>
        <v>14</v>
      </c>
      <c r="AY245" s="88">
        <f t="shared" si="23"/>
        <v>0.53815807812063288</v>
      </c>
    </row>
  </sheetData>
  <conditionalFormatting sqref="AP2:AP76 D2:V78 AP128:AP155 Z156:AP168 D156:Y203">
    <cfRule type="cellIs" dxfId="65" priority="37" operator="between">
      <formula>501</formula>
      <formula>3000</formula>
    </cfRule>
    <cfRule type="cellIs" dxfId="64" priority="38" operator="between">
      <formula>150.001</formula>
      <formula>500</formula>
    </cfRule>
    <cfRule type="cellIs" dxfId="63" priority="39" operator="between">
      <formula>15.001</formula>
      <formula>150</formula>
    </cfRule>
    <cfRule type="cellIs" dxfId="62" priority="40" operator="between">
      <formula>5</formula>
      <formula>15</formula>
    </cfRule>
    <cfRule type="containsText" dxfId="61" priority="41" operator="containsText" text="U">
      <formula>NOT(ISERROR(SEARCH("U",D2)))</formula>
    </cfRule>
  </conditionalFormatting>
  <conditionalFormatting sqref="W77:AP78 AP79:AP102 AG79:AO113">
    <cfRule type="cellIs" dxfId="60" priority="32" operator="between">
      <formula>5</formula>
      <formula>15</formula>
    </cfRule>
    <cfRule type="cellIs" dxfId="59" priority="33" operator="between">
      <formula>15.001</formula>
      <formula>150</formula>
    </cfRule>
    <cfRule type="cellIs" dxfId="58" priority="34" operator="between">
      <formula>150.001</formula>
      <formula>500</formula>
    </cfRule>
    <cfRule type="cellIs" dxfId="57" priority="35" operator="between">
      <formula>501</formula>
      <formula>3000</formula>
    </cfRule>
    <cfRule type="cellIs" dxfId="56" priority="36" operator="equal">
      <formula>"U"</formula>
    </cfRule>
  </conditionalFormatting>
  <conditionalFormatting sqref="D114:AO124 AP103:AP127 D126:AO155">
    <cfRule type="cellIs" dxfId="55" priority="27" operator="between">
      <formula>501</formula>
      <formula>3000</formula>
    </cfRule>
    <cfRule type="cellIs" dxfId="54" priority="28" operator="between">
      <formula>150.001</formula>
      <formula>500</formula>
    </cfRule>
    <cfRule type="cellIs" dxfId="53" priority="29" operator="between">
      <formula>15.001</formula>
      <formula>150</formula>
    </cfRule>
    <cfRule type="cellIs" dxfId="52" priority="30" operator="between">
      <formula>5</formula>
      <formula>15</formula>
    </cfRule>
  </conditionalFormatting>
  <conditionalFormatting sqref="W14">
    <cfRule type="cellIs" dxfId="51" priority="22" operator="between">
      <formula>501</formula>
      <formula>3000</formula>
    </cfRule>
    <cfRule type="cellIs" dxfId="50" priority="23" operator="between">
      <formula>150.001</formula>
      <formula>500</formula>
    </cfRule>
    <cfRule type="cellIs" dxfId="49" priority="24" operator="between">
      <formula>15.001</formula>
      <formula>150</formula>
    </cfRule>
    <cfRule type="cellIs" dxfId="48" priority="25" operator="between">
      <formula>5</formula>
      <formula>15</formula>
    </cfRule>
    <cfRule type="containsText" dxfId="47" priority="26" operator="containsText" text="U">
      <formula>NOT(ISERROR(SEARCH("U",W14)))</formula>
    </cfRule>
  </conditionalFormatting>
  <conditionalFormatting sqref="AP204:AP210 D204:AO207 W208:AO208 D214:AA214 D208:Q208 D209:AO213 D215:AO245 Z169:AP203">
    <cfRule type="cellIs" dxfId="46" priority="17" operator="between">
      <formula>500.001</formula>
      <formula>3000</formula>
    </cfRule>
    <cfRule type="cellIs" dxfId="45" priority="18" operator="between">
      <formula>150.001</formula>
      <formula>500</formula>
    </cfRule>
    <cfRule type="cellIs" dxfId="44" priority="19" operator="between">
      <formula>15.0001</formula>
      <formula>150</formula>
    </cfRule>
    <cfRule type="cellIs" dxfId="43" priority="20" operator="between">
      <formula>5</formula>
      <formula>15</formula>
    </cfRule>
    <cfRule type="cellIs" dxfId="42" priority="21" operator="equal">
      <formula>"U"</formula>
    </cfRule>
  </conditionalFormatting>
  <conditionalFormatting sqref="E125:AO125">
    <cfRule type="cellIs" dxfId="41" priority="12" operator="between">
      <formula>501</formula>
      <formula>3000</formula>
    </cfRule>
    <cfRule type="cellIs" dxfId="40" priority="13" operator="between">
      <formula>150.001</formula>
      <formula>500</formula>
    </cfRule>
    <cfRule type="cellIs" dxfId="39" priority="14" operator="between">
      <formula>15.001</formula>
      <formula>150</formula>
    </cfRule>
    <cfRule type="cellIs" dxfId="38" priority="15" operator="between">
      <formula>5</formula>
      <formula>15</formula>
    </cfRule>
  </conditionalFormatting>
  <conditionalFormatting sqref="D91:M91">
    <cfRule type="expression" dxfId="37" priority="11">
      <formula>AND(D91&lt;&gt;"U", D91 &gt;5)</formula>
    </cfRule>
  </conditionalFormatting>
  <conditionalFormatting sqref="D79:AF113">
    <cfRule type="cellIs" dxfId="36" priority="6" operator="between">
      <formula>5</formula>
      <formula>15</formula>
    </cfRule>
    <cfRule type="cellIs" dxfId="35" priority="7" operator="between">
      <formula>15.001</formula>
      <formula>150</formula>
    </cfRule>
    <cfRule type="cellIs" dxfId="34" priority="8" operator="between">
      <formula>150.001</formula>
      <formula>500</formula>
    </cfRule>
    <cfRule type="cellIs" dxfId="33" priority="9" operator="between">
      <formula>501</formula>
      <formula>3000</formula>
    </cfRule>
    <cfRule type="cellIs" dxfId="32" priority="10" operator="equal">
      <formula>"U"</formula>
    </cfRule>
  </conditionalFormatting>
  <conditionalFormatting sqref="AQ169:AQ210">
    <cfRule type="cellIs" dxfId="31" priority="1" operator="between">
      <formula>500.001</formula>
      <formula>3000</formula>
    </cfRule>
    <cfRule type="cellIs" dxfId="30" priority="2" operator="between">
      <formula>150.001</formula>
      <formula>500</formula>
    </cfRule>
    <cfRule type="cellIs" dxfId="29" priority="3" operator="between">
      <formula>15.0001</formula>
      <formula>150</formula>
    </cfRule>
    <cfRule type="cellIs" dxfId="28" priority="4" operator="between">
      <formula>5</formula>
      <formula>15</formula>
    </cfRule>
    <cfRule type="cellIs" dxfId="27" priority="5" operator="equal">
      <formula>"U"</formula>
    </cfRule>
  </conditionalFormatting>
  <dataValidations count="1">
    <dataValidation type="list" allowBlank="1" showInputMessage="1" showErrorMessage="1" sqref="AG142 AC142" xr:uid="{E9ACE9CE-1CA6-481D-9C3F-89784314CE79}">
      <formula1>YesNo2</formula1>
    </dataValidation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text="U" id="{73ABE02D-B3B4-4AD2-AFCA-4243AF0EA7E5}">
            <xm:f>NOT(ISERROR(SEARCH("U",'\\AA.AD.EPA.GOV\ORD\Users\vbossche\Documents\Flint\Data\[Sample Lead Results (Master) 07182016.xlsx]Sequential '!#REF!)))</xm:f>
            <x14:dxf>
              <fill>
                <patternFill>
                  <bgColor rgb="FF00B050"/>
                </patternFill>
              </fill>
            </x14:dxf>
          </x14:cfRule>
          <xm:sqref>AP103:AP127</xm:sqref>
        </x14:conditionalFormatting>
        <x14:conditionalFormatting xmlns:xm="http://schemas.microsoft.com/office/excel/2006/main">
          <x14:cfRule type="containsText" priority="16" operator="containsText" text="U" id="{E067C667-4C3A-4CEB-96EA-94093F46AD75}">
            <xm:f>NOT(ISERROR(SEARCH("U",'\\AA.AD.EPA.GOV\ORD\Users\vbossche\Documents\Flint\Data\[Sample Lead Results (Master) 07182016.xlsx]Sequential '!#REF!)))</xm:f>
            <x14:dxf>
              <fill>
                <patternFill>
                  <bgColor rgb="FF00B050"/>
                </patternFill>
              </fill>
            </x14:dxf>
          </x14:cfRule>
          <xm:sqref>E125:AO125 D114:AO124 D126:AO155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974C-657A-4873-8ED1-5EB8D2A65B2F}">
  <dimension ref="A1:BB211"/>
  <sheetViews>
    <sheetView topLeftCell="A165" workbookViewId="0">
      <selection activeCell="AU165" sqref="AU165"/>
    </sheetView>
  </sheetViews>
  <sheetFormatPr defaultRowHeight="15" x14ac:dyDescent="0.25"/>
  <cols>
    <col min="3" max="3" width="8.7109375" bestFit="1" customWidth="1"/>
    <col min="4" max="4" width="23.140625" hidden="1" customWidth="1"/>
    <col min="5" max="5" width="20.140625" hidden="1" customWidth="1"/>
    <col min="6" max="8" width="10.5703125" hidden="1" customWidth="1"/>
    <col min="9" max="15" width="8.5703125" hidden="1" customWidth="1"/>
    <col min="16" max="16" width="10.5703125" hidden="1" customWidth="1"/>
    <col min="17" max="20" width="8.5703125" hidden="1" customWidth="1"/>
    <col min="21" max="31" width="7.5703125" hidden="1" customWidth="1"/>
    <col min="32" max="32" width="6.5703125" hidden="1" customWidth="1"/>
    <col min="33" max="33" width="7.5703125" hidden="1" customWidth="1"/>
    <col min="34" max="34" width="6.28515625" hidden="1" customWidth="1"/>
    <col min="35" max="35" width="7.5703125" hidden="1" customWidth="1"/>
    <col min="36" max="41" width="6.28515625" hidden="1" customWidth="1"/>
    <col min="42" max="42" width="8.85546875" hidden="1" customWidth="1"/>
    <col min="43" max="44" width="0" hidden="1" customWidth="1"/>
    <col min="47" max="47" width="12.28515625" customWidth="1"/>
  </cols>
  <sheetData>
    <row r="1" spans="1:54" ht="60.75" thickBot="1" x14ac:dyDescent="0.3">
      <c r="A1" s="15" t="s">
        <v>0</v>
      </c>
      <c r="B1" s="95" t="s">
        <v>1</v>
      </c>
      <c r="C1" s="96" t="s">
        <v>325</v>
      </c>
      <c r="D1" s="97" t="s">
        <v>326</v>
      </c>
      <c r="E1" s="97" t="s">
        <v>327</v>
      </c>
      <c r="F1" s="97" t="s">
        <v>328</v>
      </c>
      <c r="G1" s="97" t="s">
        <v>329</v>
      </c>
      <c r="H1" s="97" t="s">
        <v>330</v>
      </c>
      <c r="I1" s="97" t="s">
        <v>331</v>
      </c>
      <c r="J1" s="97" t="s">
        <v>332</v>
      </c>
      <c r="K1" s="97" t="s">
        <v>333</v>
      </c>
      <c r="L1" s="97" t="s">
        <v>334</v>
      </c>
      <c r="M1" s="97" t="s">
        <v>335</v>
      </c>
      <c r="N1" s="98" t="s">
        <v>336</v>
      </c>
      <c r="O1" s="98" t="s">
        <v>337</v>
      </c>
      <c r="P1" s="98" t="s">
        <v>338</v>
      </c>
      <c r="Q1" s="98" t="s">
        <v>339</v>
      </c>
      <c r="R1" s="98" t="s">
        <v>340</v>
      </c>
      <c r="S1" s="98" t="s">
        <v>341</v>
      </c>
      <c r="T1" s="98" t="s">
        <v>342</v>
      </c>
      <c r="U1" s="98" t="s">
        <v>343</v>
      </c>
      <c r="V1" s="98" t="s">
        <v>344</v>
      </c>
      <c r="W1" s="98" t="s">
        <v>345</v>
      </c>
      <c r="X1" s="98" t="s">
        <v>346</v>
      </c>
      <c r="Y1" s="98" t="s">
        <v>347</v>
      </c>
      <c r="Z1" s="98" t="s">
        <v>348</v>
      </c>
      <c r="AA1" s="98" t="s">
        <v>349</v>
      </c>
      <c r="AB1" s="99" t="s">
        <v>350</v>
      </c>
      <c r="AC1" s="98" t="s">
        <v>351</v>
      </c>
      <c r="AD1" s="98" t="s">
        <v>352</v>
      </c>
      <c r="AE1" s="98" t="s">
        <v>353</v>
      </c>
      <c r="AF1" s="98" t="s">
        <v>354</v>
      </c>
      <c r="AG1" s="98" t="s">
        <v>355</v>
      </c>
      <c r="AH1" s="98" t="s">
        <v>356</v>
      </c>
      <c r="AI1" s="98" t="s">
        <v>357</v>
      </c>
      <c r="AJ1" s="98" t="s">
        <v>358</v>
      </c>
      <c r="AK1" s="98" t="s">
        <v>359</v>
      </c>
      <c r="AL1" s="98" t="s">
        <v>360</v>
      </c>
      <c r="AM1" s="98" t="s">
        <v>361</v>
      </c>
      <c r="AN1" s="98" t="s">
        <v>362</v>
      </c>
      <c r="AO1" s="98" t="s">
        <v>363</v>
      </c>
      <c r="AR1" s="98" t="s">
        <v>364</v>
      </c>
      <c r="AS1" s="98" t="s">
        <v>365</v>
      </c>
      <c r="AT1" s="15" t="s">
        <v>366</v>
      </c>
      <c r="AU1" s="15" t="s">
        <v>367</v>
      </c>
    </row>
    <row r="2" spans="1:54" ht="45.75" x14ac:dyDescent="0.3">
      <c r="A2" s="15" t="s">
        <v>409</v>
      </c>
      <c r="B2" s="8" t="s">
        <v>50</v>
      </c>
      <c r="C2" s="100" t="s">
        <v>51</v>
      </c>
      <c r="D2" s="90">
        <v>6.7500000000000004E-4</v>
      </c>
      <c r="E2" s="90">
        <v>7.6249999999999997E-5</v>
      </c>
      <c r="F2" s="90">
        <v>6.8000000000000005E-2</v>
      </c>
      <c r="G2" s="90">
        <v>4.1000000000000002E-2</v>
      </c>
      <c r="H2" s="90">
        <v>8.6999999999999994E-3</v>
      </c>
      <c r="I2" s="90">
        <v>4.7000000000000002E-3</v>
      </c>
      <c r="J2" s="90">
        <v>3.3999999999999998E-3</v>
      </c>
      <c r="K2" s="90">
        <v>2.5999999999999999E-3</v>
      </c>
      <c r="L2" s="90">
        <v>2E-3</v>
      </c>
      <c r="M2" s="90">
        <v>1.5E-3</v>
      </c>
      <c r="N2" s="90">
        <v>3.5000000000000001E-3</v>
      </c>
      <c r="O2" s="90">
        <v>2.3999999999999998E-3</v>
      </c>
      <c r="P2" s="90">
        <v>1.1000000000000001E-3</v>
      </c>
      <c r="Q2" s="90">
        <v>1.2999999999999999E-3</v>
      </c>
      <c r="R2" s="90">
        <v>5.0000000000000001E-4</v>
      </c>
      <c r="S2" s="90">
        <v>5.0000000000000001E-4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R2" s="101">
        <v>2.2000000000000002</v>
      </c>
      <c r="AS2" s="102">
        <f t="shared" ref="AS2:AS33" si="0">SUM(D2:AO2)</f>
        <v>0.14195124999999997</v>
      </c>
      <c r="AT2" s="103">
        <f t="shared" ref="AT2:AT33" si="1">COUNT(F2:AO2)+0.125+0.125</f>
        <v>14.25</v>
      </c>
      <c r="AU2" s="103">
        <f>AS2/AT2 * 1000</f>
        <v>9.9614912280701731</v>
      </c>
      <c r="AX2" t="s">
        <v>0</v>
      </c>
      <c r="AY2" s="90" t="s">
        <v>377</v>
      </c>
      <c r="BA2" s="15" t="s">
        <v>423</v>
      </c>
      <c r="BB2" t="s">
        <v>424</v>
      </c>
    </row>
    <row r="3" spans="1:54" ht="18.75" x14ac:dyDescent="0.3">
      <c r="A3" s="15" t="s">
        <v>409</v>
      </c>
      <c r="B3" s="14" t="s">
        <v>50</v>
      </c>
      <c r="C3" s="104" t="s">
        <v>52</v>
      </c>
      <c r="D3" s="90"/>
      <c r="E3" s="90"/>
      <c r="F3" s="90">
        <v>5.0000000000000001E-4</v>
      </c>
      <c r="G3" s="90">
        <v>5.0000000000000001E-4</v>
      </c>
      <c r="H3" s="90">
        <v>5.0000000000000001E-4</v>
      </c>
      <c r="I3" s="90">
        <v>5.0000000000000001E-4</v>
      </c>
      <c r="J3" s="90">
        <v>5.0000000000000001E-4</v>
      </c>
      <c r="K3" s="90">
        <v>5.0000000000000001E-4</v>
      </c>
      <c r="L3" s="90">
        <v>5.0000000000000001E-4</v>
      </c>
      <c r="M3" s="90">
        <v>5.0000000000000001E-4</v>
      </c>
      <c r="N3" s="90">
        <v>5.0000000000000001E-4</v>
      </c>
      <c r="O3" s="90">
        <v>5.0000000000000001E-4</v>
      </c>
      <c r="P3" s="90">
        <v>5.0000000000000001E-4</v>
      </c>
      <c r="Q3" s="90">
        <v>5.0000000000000001E-4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R3" s="105">
        <v>0.5</v>
      </c>
      <c r="AS3" s="102">
        <f t="shared" si="0"/>
        <v>6.0000000000000019E-3</v>
      </c>
      <c r="AT3" s="103">
        <f t="shared" si="1"/>
        <v>12.25</v>
      </c>
      <c r="AU3" s="103">
        <f t="shared" ref="AU3:AU66" si="2">AS3/AT3 * 1000</f>
        <v>0.48979591836734715</v>
      </c>
      <c r="AX3" t="s">
        <v>409</v>
      </c>
      <c r="AY3" s="88">
        <f>_xlfn.PERCENTILE.EXC(AU2:AU78, 0.9)</f>
        <v>36.536040673111351</v>
      </c>
      <c r="BA3" s="88">
        <f>AVERAGE(AU2:AU78)</f>
        <v>11.981076886829083</v>
      </c>
    </row>
    <row r="4" spans="1:54" ht="18.75" x14ac:dyDescent="0.3">
      <c r="A4" s="15" t="s">
        <v>409</v>
      </c>
      <c r="B4" s="14" t="s">
        <v>50</v>
      </c>
      <c r="C4" s="104" t="s">
        <v>53</v>
      </c>
      <c r="D4" s="90">
        <v>9.6000000000000002E-5</v>
      </c>
      <c r="E4" s="90">
        <v>5.0000000000000001E-4</v>
      </c>
      <c r="F4" s="90">
        <v>5.0000000000000001E-4</v>
      </c>
      <c r="G4" s="90">
        <v>5.0000000000000001E-4</v>
      </c>
      <c r="H4" s="90">
        <v>5.0000000000000001E-4</v>
      </c>
      <c r="I4" s="90">
        <v>5.0000000000000001E-4</v>
      </c>
      <c r="J4" s="90">
        <v>5.0000000000000001E-4</v>
      </c>
      <c r="K4" s="90">
        <v>5.0000000000000001E-4</v>
      </c>
      <c r="L4" s="90">
        <v>5.0000000000000001E-4</v>
      </c>
      <c r="M4" s="90">
        <v>5.0000000000000001E-4</v>
      </c>
      <c r="N4" s="90">
        <v>5.0000000000000001E-4</v>
      </c>
      <c r="O4" s="90">
        <v>5.0000000000000001E-4</v>
      </c>
      <c r="P4" s="90">
        <v>5.0000000000000001E-4</v>
      </c>
      <c r="Q4" s="90">
        <v>5.0000000000000001E-4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R4" s="105">
        <v>0.5</v>
      </c>
      <c r="AS4" s="102">
        <f t="shared" si="0"/>
        <v>6.5960000000000012E-3</v>
      </c>
      <c r="AT4" s="103">
        <f t="shared" si="1"/>
        <v>12.25</v>
      </c>
      <c r="AU4" s="103">
        <f t="shared" si="2"/>
        <v>0.53844897959183691</v>
      </c>
      <c r="AX4" t="s">
        <v>410</v>
      </c>
      <c r="AY4" s="88">
        <f>_xlfn.PERCENTILE.EXC(AU79:AU120, 0.9)</f>
        <v>27.951759087669288</v>
      </c>
      <c r="BA4" s="88">
        <f>AVERAGE(AU79:AU120)</f>
        <v>13.398917136148143</v>
      </c>
    </row>
    <row r="5" spans="1:54" ht="18.75" x14ac:dyDescent="0.3">
      <c r="A5" s="15" t="s">
        <v>409</v>
      </c>
      <c r="B5" s="14" t="s">
        <v>50</v>
      </c>
      <c r="C5" s="104" t="s">
        <v>54</v>
      </c>
      <c r="D5" s="90">
        <v>2.6374999999999999E-4</v>
      </c>
      <c r="E5" s="90">
        <v>1.35E-4</v>
      </c>
      <c r="F5" s="90">
        <v>2.5100000000000001E-2</v>
      </c>
      <c r="G5" s="90">
        <v>1.35E-2</v>
      </c>
      <c r="H5" s="90">
        <v>4.9199999999999999E-3</v>
      </c>
      <c r="I5" s="90">
        <v>2.4300000000000003E-3</v>
      </c>
      <c r="J5" s="90">
        <v>1.74E-3</v>
      </c>
      <c r="K5" s="90">
        <v>1.2900000000000001E-3</v>
      </c>
      <c r="L5" s="90">
        <v>1.65E-3</v>
      </c>
      <c r="M5" s="90">
        <v>9.3799999999999992E-4</v>
      </c>
      <c r="N5" s="90">
        <v>8.8199999999999997E-4</v>
      </c>
      <c r="O5" s="90">
        <v>7.4200000000000004E-4</v>
      </c>
      <c r="P5" s="90">
        <v>6.69E-4</v>
      </c>
      <c r="Q5" s="90">
        <v>6.4599999999999998E-4</v>
      </c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R5" s="105">
        <v>0.5</v>
      </c>
      <c r="AS5" s="102">
        <f t="shared" si="0"/>
        <v>5.4905750000000003E-2</v>
      </c>
      <c r="AT5" s="103">
        <f t="shared" si="1"/>
        <v>12.25</v>
      </c>
      <c r="AU5" s="103">
        <f t="shared" si="2"/>
        <v>4.4821020408163266</v>
      </c>
      <c r="AX5" t="s">
        <v>411</v>
      </c>
      <c r="AY5" s="88">
        <f>_xlfn.PERCENTILE.EXC(AU121:AU168, 0.9)</f>
        <v>8.4601475409836056</v>
      </c>
      <c r="BA5" s="88">
        <f>AVERAGE(AU121:AU168)</f>
        <v>3.9010799254734017</v>
      </c>
    </row>
    <row r="6" spans="1:54" ht="18.75" x14ac:dyDescent="0.3">
      <c r="A6" s="15" t="s">
        <v>409</v>
      </c>
      <c r="B6" s="14" t="s">
        <v>50</v>
      </c>
      <c r="C6" s="104" t="s">
        <v>55</v>
      </c>
      <c r="D6" s="90">
        <v>8.8499999999999996E-5</v>
      </c>
      <c r="E6" s="90">
        <v>1.4625E-4</v>
      </c>
      <c r="F6" s="90">
        <v>1.4599999999999999E-3</v>
      </c>
      <c r="G6" s="90">
        <v>7.9500000000000003E-4</v>
      </c>
      <c r="H6" s="90">
        <v>5.0000000000000001E-4</v>
      </c>
      <c r="I6" s="90">
        <v>5.0000000000000001E-4</v>
      </c>
      <c r="J6" s="90">
        <v>5.0000000000000001E-4</v>
      </c>
      <c r="K6" s="90">
        <v>5.0000000000000001E-4</v>
      </c>
      <c r="L6" s="90">
        <v>5.0000000000000001E-4</v>
      </c>
      <c r="M6" s="90">
        <v>5.0000000000000001E-4</v>
      </c>
      <c r="N6" s="90">
        <v>5.0000000000000001E-4</v>
      </c>
      <c r="O6" s="90">
        <v>5.0000000000000001E-4</v>
      </c>
      <c r="P6" s="90">
        <v>5.0000000000000001E-4</v>
      </c>
      <c r="Q6" s="90">
        <v>5.0000000000000001E-4</v>
      </c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R6" s="105">
        <v>0.5</v>
      </c>
      <c r="AS6" s="102">
        <f t="shared" si="0"/>
        <v>7.4897500000000033E-3</v>
      </c>
      <c r="AT6" s="103">
        <f t="shared" si="1"/>
        <v>12.25</v>
      </c>
      <c r="AU6" s="103">
        <f t="shared" si="2"/>
        <v>0.61140816326530634</v>
      </c>
      <c r="AX6" t="s">
        <v>412</v>
      </c>
      <c r="AY6" s="88">
        <f>_xlfn.PERCENTILE.EXC($AU$170:$AU$211, 0.9)</f>
        <v>28.386512484237119</v>
      </c>
      <c r="BA6" s="88">
        <f>AVERAGE(AU170:AU211)</f>
        <v>7.7027098707134405</v>
      </c>
    </row>
    <row r="7" spans="1:54" ht="18.75" x14ac:dyDescent="0.3">
      <c r="A7" s="15" t="s">
        <v>409</v>
      </c>
      <c r="B7" s="14" t="s">
        <v>50</v>
      </c>
      <c r="C7" s="104" t="s">
        <v>56</v>
      </c>
      <c r="D7" s="90">
        <v>1.3374999999999999E-3</v>
      </c>
      <c r="E7" s="90">
        <v>3.7125E-4</v>
      </c>
      <c r="F7" s="90">
        <v>2.3999999999999998E-3</v>
      </c>
      <c r="G7" s="90">
        <v>1.0200000000000001E-3</v>
      </c>
      <c r="H7" s="90">
        <v>6.5800000000000006E-4</v>
      </c>
      <c r="I7" s="90">
        <v>5.0000000000000001E-4</v>
      </c>
      <c r="J7" s="90">
        <v>5.0000000000000001E-4</v>
      </c>
      <c r="K7" s="90">
        <v>5.0000000000000001E-4</v>
      </c>
      <c r="L7" s="90">
        <v>5.0000000000000001E-4</v>
      </c>
      <c r="M7" s="90">
        <v>5.0000000000000001E-4</v>
      </c>
      <c r="N7" s="90">
        <v>5.0000000000000001E-4</v>
      </c>
      <c r="O7" s="90">
        <v>5.0000000000000001E-4</v>
      </c>
      <c r="P7" s="90">
        <v>5.0000000000000001E-4</v>
      </c>
      <c r="Q7" s="90">
        <v>5.0000000000000001E-4</v>
      </c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R7" s="105">
        <v>0.5</v>
      </c>
      <c r="AS7" s="102">
        <f t="shared" si="0"/>
        <v>1.0286750000000002E-2</v>
      </c>
      <c r="AT7" s="103">
        <f t="shared" si="1"/>
        <v>12.25</v>
      </c>
      <c r="AU7" s="103">
        <f t="shared" si="2"/>
        <v>0.83973469387755117</v>
      </c>
    </row>
    <row r="8" spans="1:54" ht="18.75" x14ac:dyDescent="0.3">
      <c r="A8" s="15" t="s">
        <v>409</v>
      </c>
      <c r="B8" s="14" t="s">
        <v>50</v>
      </c>
      <c r="C8" s="104" t="s">
        <v>57</v>
      </c>
      <c r="D8" s="90">
        <v>9.0624999999999994E-5</v>
      </c>
      <c r="E8" s="90">
        <v>3.4624999999999999E-4</v>
      </c>
      <c r="F8" s="90">
        <v>2.97E-3</v>
      </c>
      <c r="G8" s="90">
        <v>1.6299999999999999E-3</v>
      </c>
      <c r="H8" s="90">
        <v>1.2999999999999999E-3</v>
      </c>
      <c r="I8" s="90">
        <v>9.0700000000000004E-4</v>
      </c>
      <c r="J8" s="90">
        <v>7.6000000000000004E-4</v>
      </c>
      <c r="K8" s="90">
        <v>7.1299999999999998E-4</v>
      </c>
      <c r="L8" s="90">
        <v>7.1699999999999997E-4</v>
      </c>
      <c r="M8" s="90">
        <v>6.0099999999999997E-4</v>
      </c>
      <c r="N8" s="90">
        <v>5.6299999999999992E-4</v>
      </c>
      <c r="O8" s="90">
        <v>5.5800000000000001E-4</v>
      </c>
      <c r="P8" s="90">
        <v>5.3499999999999999E-4</v>
      </c>
      <c r="Q8" s="90">
        <v>6.4099999999999997E-4</v>
      </c>
      <c r="R8" s="90">
        <v>5.4200000000000006E-4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R8" s="105">
        <v>0.5</v>
      </c>
      <c r="AS8" s="102">
        <f t="shared" si="0"/>
        <v>1.2873874999999998E-2</v>
      </c>
      <c r="AT8" s="103">
        <f t="shared" si="1"/>
        <v>13.25</v>
      </c>
      <c r="AU8" s="103">
        <f t="shared" si="2"/>
        <v>0.97161320754716962</v>
      </c>
    </row>
    <row r="9" spans="1:54" ht="18.75" x14ac:dyDescent="0.3">
      <c r="A9" s="15" t="s">
        <v>409</v>
      </c>
      <c r="B9" s="14" t="s">
        <v>50</v>
      </c>
      <c r="C9" s="104" t="s">
        <v>58</v>
      </c>
      <c r="D9" s="90">
        <v>4.1875000000000001E-4</v>
      </c>
      <c r="E9" s="90">
        <v>6.4000000000000005E-4</v>
      </c>
      <c r="F9" s="90">
        <v>5.3499999999999997E-3</v>
      </c>
      <c r="G9" s="90">
        <v>1.32E-3</v>
      </c>
      <c r="H9" s="90">
        <v>9.77E-4</v>
      </c>
      <c r="I9" s="90">
        <v>7.1299999999999998E-4</v>
      </c>
      <c r="J9" s="90">
        <v>8.7500000000000002E-4</v>
      </c>
      <c r="K9" s="90">
        <v>5.0000000000000001E-4</v>
      </c>
      <c r="L9" s="90">
        <v>5.0000000000000001E-4</v>
      </c>
      <c r="M9" s="90">
        <v>5.0000000000000001E-4</v>
      </c>
      <c r="N9" s="90">
        <v>5.0000000000000001E-4</v>
      </c>
      <c r="O9" s="90">
        <v>5.0000000000000001E-4</v>
      </c>
      <c r="P9" s="90">
        <v>5.0000000000000001E-4</v>
      </c>
      <c r="Q9" s="90">
        <v>5.0000000000000001E-4</v>
      </c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R9" s="105">
        <v>0.5</v>
      </c>
      <c r="AS9" s="102">
        <f t="shared" si="0"/>
        <v>1.3793750000000004E-2</v>
      </c>
      <c r="AT9" s="103">
        <f t="shared" si="1"/>
        <v>12.25</v>
      </c>
      <c r="AU9" s="103">
        <f t="shared" si="2"/>
        <v>1.1260204081632657</v>
      </c>
    </row>
    <row r="10" spans="1:54" ht="18.75" x14ac:dyDescent="0.3">
      <c r="A10" s="15" t="s">
        <v>409</v>
      </c>
      <c r="B10" s="14" t="s">
        <v>50</v>
      </c>
      <c r="C10" s="104" t="s">
        <v>59</v>
      </c>
      <c r="D10" s="90">
        <v>0</v>
      </c>
      <c r="E10" s="90">
        <v>0</v>
      </c>
      <c r="F10" s="90">
        <v>0</v>
      </c>
      <c r="G10" s="90">
        <v>0</v>
      </c>
      <c r="H10" s="90">
        <v>6.3600000000000006E-4</v>
      </c>
      <c r="I10" s="90">
        <v>5.1800000000000001E-4</v>
      </c>
      <c r="J10" s="90">
        <v>5.0000000000000001E-4</v>
      </c>
      <c r="K10" s="90">
        <v>5.0000000000000001E-4</v>
      </c>
      <c r="L10" s="90">
        <v>5.0000000000000001E-4</v>
      </c>
      <c r="M10" s="90">
        <v>5.0000000000000001E-4</v>
      </c>
      <c r="N10" s="90">
        <v>5.0000000000000001E-4</v>
      </c>
      <c r="O10" s="90">
        <v>5.0000000000000001E-4</v>
      </c>
      <c r="P10" s="90">
        <v>5.2500000000000008E-4</v>
      </c>
      <c r="Q10" s="90">
        <v>5.0000000000000001E-4</v>
      </c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R10" s="105">
        <v>0.5</v>
      </c>
      <c r="AS10" s="102">
        <f t="shared" si="0"/>
        <v>5.1789999999999996E-3</v>
      </c>
      <c r="AT10" s="103">
        <f t="shared" si="1"/>
        <v>12.25</v>
      </c>
      <c r="AU10" s="103">
        <f t="shared" si="2"/>
        <v>0.42277551020408161</v>
      </c>
    </row>
    <row r="11" spans="1:54" ht="18.75" x14ac:dyDescent="0.3">
      <c r="A11" s="15" t="s">
        <v>409</v>
      </c>
      <c r="B11" s="14" t="s">
        <v>60</v>
      </c>
      <c r="C11" s="104" t="s">
        <v>61</v>
      </c>
      <c r="D11" s="90">
        <v>7.1250000000000003E-4</v>
      </c>
      <c r="E11" s="90">
        <v>2.1249999999999999E-4</v>
      </c>
      <c r="F11" s="90">
        <v>3.3999999999999998E-3</v>
      </c>
      <c r="G11" s="90">
        <v>3.5000000000000001E-3</v>
      </c>
      <c r="H11" s="90">
        <v>3.0999999999999999E-3</v>
      </c>
      <c r="I11" s="90">
        <v>2.5999999999999999E-3</v>
      </c>
      <c r="J11" s="90">
        <v>1.5E-3</v>
      </c>
      <c r="K11" s="90">
        <v>1.8E-3</v>
      </c>
      <c r="L11" s="90">
        <v>3.0000000000000001E-3</v>
      </c>
      <c r="M11" s="90">
        <v>6.0000000000000001E-3</v>
      </c>
      <c r="N11" s="90">
        <v>6.4999999999999997E-3</v>
      </c>
      <c r="O11" s="90">
        <v>5.0999999999999995E-3</v>
      </c>
      <c r="P11" s="90">
        <v>2.3E-3</v>
      </c>
      <c r="Q11" s="90">
        <v>1.4E-3</v>
      </c>
      <c r="R11" s="90">
        <v>1.2999999999999999E-3</v>
      </c>
      <c r="S11" s="90">
        <v>1.2999999999999999E-3</v>
      </c>
      <c r="T11" s="90">
        <v>1.1999999999999999E-3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R11" s="105">
        <v>0.77</v>
      </c>
      <c r="AS11" s="102">
        <f t="shared" si="0"/>
        <v>4.4925E-2</v>
      </c>
      <c r="AT11" s="103">
        <f t="shared" si="1"/>
        <v>15.25</v>
      </c>
      <c r="AU11" s="103">
        <f t="shared" si="2"/>
        <v>2.9459016393442625</v>
      </c>
    </row>
    <row r="12" spans="1:54" ht="18.75" x14ac:dyDescent="0.3">
      <c r="A12" s="15" t="s">
        <v>409</v>
      </c>
      <c r="B12" s="14" t="s">
        <v>60</v>
      </c>
      <c r="C12" s="104" t="s">
        <v>62</v>
      </c>
      <c r="D12" s="90">
        <v>6.5125000000000003E-4</v>
      </c>
      <c r="E12" s="90">
        <v>2.6874999999999998E-3</v>
      </c>
      <c r="F12" s="90">
        <v>6.0899999999999996E-2</v>
      </c>
      <c r="G12" s="90">
        <v>1.4800000000000001E-2</v>
      </c>
      <c r="H12" s="90">
        <v>1.5699999999999999E-2</v>
      </c>
      <c r="I12" s="90">
        <v>1.5699999999999999E-2</v>
      </c>
      <c r="J12" s="90">
        <v>1.11E-2</v>
      </c>
      <c r="K12" s="90">
        <v>9.810000000000001E-3</v>
      </c>
      <c r="L12" s="90">
        <v>8.0999999999999996E-3</v>
      </c>
      <c r="M12" s="90">
        <v>6.1900000000000002E-3</v>
      </c>
      <c r="N12" s="90">
        <v>7.62E-3</v>
      </c>
      <c r="O12" s="90">
        <v>6.5399999999999998E-3</v>
      </c>
      <c r="P12" s="90">
        <v>4.2199999999999998E-3</v>
      </c>
      <c r="Q12" s="90">
        <v>3.6900000000000001E-3</v>
      </c>
      <c r="R12" s="90">
        <v>5.6699999999999997E-3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R12" s="105">
        <v>1.02</v>
      </c>
      <c r="AS12" s="102">
        <f t="shared" si="0"/>
        <v>0.17337874999999997</v>
      </c>
      <c r="AT12" s="103">
        <f t="shared" si="1"/>
        <v>13.25</v>
      </c>
      <c r="AU12" s="103">
        <f t="shared" si="2"/>
        <v>13.085188679245281</v>
      </c>
    </row>
    <row r="13" spans="1:54" ht="18.75" x14ac:dyDescent="0.3">
      <c r="A13" s="15" t="s">
        <v>409</v>
      </c>
      <c r="B13" s="14" t="s">
        <v>60</v>
      </c>
      <c r="C13" s="104" t="s">
        <v>63</v>
      </c>
      <c r="D13" s="90">
        <v>1.5625000000000001E-3</v>
      </c>
      <c r="E13" s="90">
        <v>1.02625E-3</v>
      </c>
      <c r="F13" s="90">
        <v>2.6800000000000001E-2</v>
      </c>
      <c r="G13" s="90">
        <v>4.79E-3</v>
      </c>
      <c r="H13" s="90">
        <v>8.5199999999999998E-3</v>
      </c>
      <c r="I13" s="90">
        <v>7.4199999999999995E-3</v>
      </c>
      <c r="J13" s="90">
        <v>8.6300000000000005E-3</v>
      </c>
      <c r="K13" s="90">
        <v>3.3599999999999997E-3</v>
      </c>
      <c r="L13" s="90">
        <v>1.8E-3</v>
      </c>
      <c r="M13" s="90">
        <v>1.4599999999999999E-3</v>
      </c>
      <c r="N13" s="90">
        <v>1.7700000000000001E-3</v>
      </c>
      <c r="O13" s="90">
        <v>1.49E-3</v>
      </c>
      <c r="P13" s="90">
        <v>1.14E-3</v>
      </c>
      <c r="Q13" s="90">
        <v>1.0200000000000001E-3</v>
      </c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R13" s="105">
        <v>0.5</v>
      </c>
      <c r="AS13" s="102">
        <f t="shared" si="0"/>
        <v>7.0788750000000011E-2</v>
      </c>
      <c r="AT13" s="103">
        <f t="shared" si="1"/>
        <v>12.25</v>
      </c>
      <c r="AU13" s="103">
        <f t="shared" si="2"/>
        <v>5.7786734693877557</v>
      </c>
    </row>
    <row r="14" spans="1:54" ht="18.75" x14ac:dyDescent="0.3">
      <c r="A14" s="15" t="s">
        <v>409</v>
      </c>
      <c r="B14" s="14" t="s">
        <v>60</v>
      </c>
      <c r="C14" s="104" t="s">
        <v>66</v>
      </c>
      <c r="D14" s="90">
        <v>3.2749999999999999E-4</v>
      </c>
      <c r="E14" s="90">
        <v>6.8000000000000005E-4</v>
      </c>
      <c r="F14" s="90">
        <v>1.29E-2</v>
      </c>
      <c r="G14" s="90">
        <v>6.5199999999999998E-3</v>
      </c>
      <c r="H14" s="90">
        <v>3.8900000000000002E-3</v>
      </c>
      <c r="I14" s="90">
        <v>2.2000000000000001E-3</v>
      </c>
      <c r="J14" s="90">
        <v>1.8700000000000001E-3</v>
      </c>
      <c r="K14" s="90">
        <v>1.58E-3</v>
      </c>
      <c r="L14" s="90">
        <v>1.4E-3</v>
      </c>
      <c r="M14" s="90">
        <v>1.49E-3</v>
      </c>
      <c r="N14" s="90">
        <v>1.3700000000000001E-3</v>
      </c>
      <c r="O14" s="90">
        <v>1.3600000000000001E-3</v>
      </c>
      <c r="P14" s="90">
        <v>1.1299999999999999E-3</v>
      </c>
      <c r="Q14" s="90">
        <v>1.1000000000000001E-3</v>
      </c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R14" s="105">
        <v>3.5</v>
      </c>
      <c r="AS14" s="102">
        <f t="shared" si="0"/>
        <v>3.7817500000000004E-2</v>
      </c>
      <c r="AT14" s="103">
        <f t="shared" si="1"/>
        <v>12.25</v>
      </c>
      <c r="AU14" s="103">
        <f t="shared" si="2"/>
        <v>3.0871428571428572</v>
      </c>
    </row>
    <row r="15" spans="1:54" ht="18.75" x14ac:dyDescent="0.3">
      <c r="A15" s="15" t="s">
        <v>409</v>
      </c>
      <c r="B15" s="14" t="s">
        <v>60</v>
      </c>
      <c r="C15" s="104" t="s">
        <v>67</v>
      </c>
      <c r="D15" s="90">
        <v>5.2249999999999996E-4</v>
      </c>
      <c r="E15" s="90">
        <v>1.3374999999999999E-3</v>
      </c>
      <c r="F15" s="90">
        <v>2.1000000000000001E-2</v>
      </c>
      <c r="G15" s="90">
        <v>3.9E-2</v>
      </c>
      <c r="H15" s="90">
        <v>2.1600000000000001E-2</v>
      </c>
      <c r="I15" s="90">
        <v>1.67E-2</v>
      </c>
      <c r="J15" s="90">
        <v>1.34E-2</v>
      </c>
      <c r="K15" s="90">
        <v>1.3599999999999999E-2</v>
      </c>
      <c r="L15" s="90">
        <v>1.3699999999999999E-2</v>
      </c>
      <c r="M15" s="90">
        <v>1.2800000000000001E-2</v>
      </c>
      <c r="N15" s="90">
        <v>1.2199999999999999E-2</v>
      </c>
      <c r="O15" s="90">
        <v>8.3599999999999994E-3</v>
      </c>
      <c r="P15" s="90">
        <v>7.4099999999999999E-3</v>
      </c>
      <c r="Q15" s="90">
        <v>7.5799999999999999E-3</v>
      </c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R15" s="105">
        <v>0.5</v>
      </c>
      <c r="AS15" s="102">
        <f t="shared" si="0"/>
        <v>0.18920999999999999</v>
      </c>
      <c r="AT15" s="103">
        <f t="shared" si="1"/>
        <v>12.25</v>
      </c>
      <c r="AU15" s="103">
        <f t="shared" si="2"/>
        <v>15.445714285714285</v>
      </c>
    </row>
    <row r="16" spans="1:54" ht="18.75" x14ac:dyDescent="0.3">
      <c r="A16" s="15" t="s">
        <v>409</v>
      </c>
      <c r="B16" s="106" t="s">
        <v>60</v>
      </c>
      <c r="C16" s="104" t="s">
        <v>68</v>
      </c>
      <c r="D16" s="90">
        <v>7.8250000000000005E-5</v>
      </c>
      <c r="E16" s="90">
        <v>8.1750000000000008E-5</v>
      </c>
      <c r="F16" s="90">
        <v>4.7099999999999998E-3</v>
      </c>
      <c r="G16" s="90">
        <v>2.65E-3</v>
      </c>
      <c r="H16" s="90">
        <v>1.33E-3</v>
      </c>
      <c r="I16" s="90">
        <v>1.34E-3</v>
      </c>
      <c r="J16" s="90">
        <v>6.0899999999999995E-4</v>
      </c>
      <c r="K16" s="90">
        <v>5.0000000000000001E-4</v>
      </c>
      <c r="L16" s="90">
        <v>5.0000000000000001E-4</v>
      </c>
      <c r="M16" s="90">
        <v>5.0000000000000001E-4</v>
      </c>
      <c r="N16" s="90">
        <v>5.0000000000000001E-4</v>
      </c>
      <c r="O16" s="90">
        <v>5.0000000000000001E-4</v>
      </c>
      <c r="P16" s="90">
        <v>5.0000000000000001E-4</v>
      </c>
      <c r="Q16" s="90">
        <v>5.0000000000000001E-4</v>
      </c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R16" s="105">
        <v>0.5</v>
      </c>
      <c r="AS16" s="102">
        <f t="shared" si="0"/>
        <v>1.4299000000000004E-2</v>
      </c>
      <c r="AT16" s="103">
        <f t="shared" si="1"/>
        <v>12.25</v>
      </c>
      <c r="AU16" s="103">
        <f t="shared" si="2"/>
        <v>1.1672653061224492</v>
      </c>
    </row>
    <row r="17" spans="1:47" ht="18.75" x14ac:dyDescent="0.3">
      <c r="A17" s="15" t="s">
        <v>409</v>
      </c>
      <c r="B17" s="106" t="s">
        <v>60</v>
      </c>
      <c r="C17" s="104" t="s">
        <v>69</v>
      </c>
      <c r="D17" s="90">
        <v>3.0625000000000004E-4</v>
      </c>
      <c r="E17" s="90">
        <v>5.4000000000000001E-4</v>
      </c>
      <c r="F17" s="90">
        <v>1.56E-3</v>
      </c>
      <c r="G17" s="90">
        <v>2.1000000000000003E-3</v>
      </c>
      <c r="H17" s="90">
        <v>1.2800000000000001E-3</v>
      </c>
      <c r="I17" s="90">
        <v>1.1299999999999999E-3</v>
      </c>
      <c r="J17" s="90">
        <v>9.3700000000000001E-4</v>
      </c>
      <c r="K17" s="90">
        <v>1.3700000000000001E-3</v>
      </c>
      <c r="L17" s="90">
        <v>2.2100000000000002E-3</v>
      </c>
      <c r="M17" s="90">
        <v>2.1900000000000001E-3</v>
      </c>
      <c r="N17" s="90">
        <v>2.16E-3</v>
      </c>
      <c r="O17" s="90">
        <v>9.68E-4</v>
      </c>
      <c r="P17" s="90">
        <v>6.4700000000000001E-4</v>
      </c>
      <c r="Q17" s="90">
        <v>5.0000000000000001E-4</v>
      </c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R17" s="105">
        <v>0.69699999999999995</v>
      </c>
      <c r="AS17" s="102">
        <f t="shared" si="0"/>
        <v>1.7898249999999997E-2</v>
      </c>
      <c r="AT17" s="103">
        <f t="shared" si="1"/>
        <v>12.25</v>
      </c>
      <c r="AU17" s="103">
        <f t="shared" si="2"/>
        <v>1.4610816326530609</v>
      </c>
    </row>
    <row r="18" spans="1:47" ht="18.75" x14ac:dyDescent="0.3">
      <c r="A18" s="15" t="s">
        <v>409</v>
      </c>
      <c r="B18" s="106" t="s">
        <v>60</v>
      </c>
      <c r="C18" s="104" t="s">
        <v>72</v>
      </c>
      <c r="D18" s="90">
        <v>1.3374999999999999E-3</v>
      </c>
      <c r="E18" s="90">
        <v>1.4499999999999999E-3</v>
      </c>
      <c r="F18" s="90">
        <v>0.17299999999999999</v>
      </c>
      <c r="G18" s="90">
        <v>0.13600000000000001</v>
      </c>
      <c r="H18" s="90">
        <v>4.8899999999999999E-2</v>
      </c>
      <c r="I18" s="90">
        <v>3.78E-2</v>
      </c>
      <c r="J18" s="90">
        <v>2.75E-2</v>
      </c>
      <c r="K18" s="90">
        <v>1.4999999999999999E-2</v>
      </c>
      <c r="L18" s="90">
        <v>1.32E-3</v>
      </c>
      <c r="M18" s="90">
        <v>6.0599999999999998E-4</v>
      </c>
      <c r="N18" s="90">
        <v>5.7799999999999995E-4</v>
      </c>
      <c r="O18" s="90">
        <v>7.0399999999999998E-4</v>
      </c>
      <c r="P18" s="90">
        <v>5.2599999999999999E-4</v>
      </c>
      <c r="Q18" s="90">
        <v>5.0000000000000001E-4</v>
      </c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R18" s="105">
        <v>0.5</v>
      </c>
      <c r="AS18" s="102">
        <f t="shared" si="0"/>
        <v>0.44522150000000005</v>
      </c>
      <c r="AT18" s="103">
        <f t="shared" si="1"/>
        <v>12.25</v>
      </c>
      <c r="AU18" s="103">
        <f t="shared" si="2"/>
        <v>36.344612244897959</v>
      </c>
    </row>
    <row r="19" spans="1:47" ht="18.75" x14ac:dyDescent="0.3">
      <c r="A19" s="15" t="s">
        <v>409</v>
      </c>
      <c r="B19" s="106" t="s">
        <v>60</v>
      </c>
      <c r="C19" s="104" t="s">
        <v>73</v>
      </c>
      <c r="D19" s="90">
        <v>1.4999999999999999E-4</v>
      </c>
      <c r="E19" s="90">
        <v>1.4999999999999999E-4</v>
      </c>
      <c r="F19" s="90">
        <v>5.5000000000000003E-4</v>
      </c>
      <c r="G19" s="90">
        <v>3.5E-4</v>
      </c>
      <c r="H19" s="90">
        <v>3.5E-4</v>
      </c>
      <c r="I19" s="90">
        <v>3.5E-4</v>
      </c>
      <c r="J19" s="90">
        <v>3.5E-4</v>
      </c>
      <c r="K19" s="90">
        <v>3.5E-4</v>
      </c>
      <c r="L19" s="90">
        <v>3.5E-4</v>
      </c>
      <c r="M19" s="90">
        <v>3.5E-4</v>
      </c>
      <c r="N19" s="90">
        <v>3.5E-4</v>
      </c>
      <c r="O19" s="90">
        <v>3.5E-4</v>
      </c>
      <c r="P19" s="90">
        <v>3.5E-4</v>
      </c>
      <c r="Q19" s="90">
        <v>3.5E-4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R19" s="107">
        <v>0.35</v>
      </c>
      <c r="AS19" s="102">
        <f t="shared" si="0"/>
        <v>4.6999999999999993E-3</v>
      </c>
      <c r="AT19" s="103">
        <f t="shared" si="1"/>
        <v>12.25</v>
      </c>
      <c r="AU19" s="103">
        <f t="shared" si="2"/>
        <v>0.38367346938775504</v>
      </c>
    </row>
    <row r="20" spans="1:47" ht="18.75" x14ac:dyDescent="0.3">
      <c r="A20" s="15" t="s">
        <v>409</v>
      </c>
      <c r="B20" s="106" t="s">
        <v>60</v>
      </c>
      <c r="C20" s="104" t="s">
        <v>74</v>
      </c>
      <c r="D20" s="90">
        <v>3.8749999999999999E-4</v>
      </c>
      <c r="E20" s="90">
        <v>5.2500000000000008E-4</v>
      </c>
      <c r="F20" s="90">
        <v>8.9999999999999998E-4</v>
      </c>
      <c r="G20" s="90">
        <v>1E-3</v>
      </c>
      <c r="H20" s="90">
        <v>5.4000000000000001E-4</v>
      </c>
      <c r="I20" s="90">
        <v>3.5E-4</v>
      </c>
      <c r="J20" s="90">
        <v>4.0000000000000002E-4</v>
      </c>
      <c r="K20" s="90">
        <v>3.5E-4</v>
      </c>
      <c r="L20" s="90">
        <v>4.6000000000000001E-4</v>
      </c>
      <c r="M20" s="90">
        <v>4.7999999999999996E-4</v>
      </c>
      <c r="N20" s="90">
        <v>3.5E-4</v>
      </c>
      <c r="O20" s="90">
        <v>3.5E-4</v>
      </c>
      <c r="P20" s="90">
        <v>3.5999999999999997E-4</v>
      </c>
      <c r="Q20" s="90">
        <v>6.8999999999999997E-4</v>
      </c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R20" s="107">
        <v>0.35</v>
      </c>
      <c r="AS20" s="102">
        <f t="shared" si="0"/>
        <v>7.1424999999999987E-3</v>
      </c>
      <c r="AT20" s="103">
        <f t="shared" si="1"/>
        <v>12.25</v>
      </c>
      <c r="AU20" s="103">
        <f t="shared" si="2"/>
        <v>0.5830612244897958</v>
      </c>
    </row>
    <row r="21" spans="1:47" ht="18.75" x14ac:dyDescent="0.3">
      <c r="A21" s="15" t="s">
        <v>409</v>
      </c>
      <c r="B21" s="106" t="s">
        <v>60</v>
      </c>
      <c r="C21" s="104" t="s">
        <v>75</v>
      </c>
      <c r="D21" s="90">
        <v>7.5624999999999998E-4</v>
      </c>
      <c r="E21" s="90">
        <v>5.7000000000000002E-3</v>
      </c>
      <c r="F21" s="90">
        <v>5.6500000000000005E-3</v>
      </c>
      <c r="G21" s="90">
        <v>1.1799999999999998E-3</v>
      </c>
      <c r="H21" s="90">
        <v>8.9800000000000004E-4</v>
      </c>
      <c r="I21" s="90">
        <v>7.4700000000000005E-4</v>
      </c>
      <c r="J21" s="90">
        <v>7.6300000000000001E-4</v>
      </c>
      <c r="K21" s="90">
        <v>6.4400000000000004E-4</v>
      </c>
      <c r="L21" s="90">
        <v>5.7199999999999992E-4</v>
      </c>
      <c r="M21" s="90">
        <v>5.3200000000000003E-4</v>
      </c>
      <c r="N21" s="90">
        <v>5.1699999999999999E-4</v>
      </c>
      <c r="O21" s="90">
        <v>5.7799999999999995E-4</v>
      </c>
      <c r="P21" s="90">
        <v>5.0000000000000001E-4</v>
      </c>
      <c r="Q21" s="90">
        <v>5.0000000000000001E-4</v>
      </c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R21" s="105">
        <v>0.5</v>
      </c>
      <c r="AS21" s="102">
        <f t="shared" si="0"/>
        <v>1.9537249999999999E-2</v>
      </c>
      <c r="AT21" s="103">
        <f t="shared" si="1"/>
        <v>12.25</v>
      </c>
      <c r="AU21" s="103">
        <f t="shared" si="2"/>
        <v>1.5948775510204081</v>
      </c>
    </row>
    <row r="22" spans="1:47" ht="18.75" x14ac:dyDescent="0.3">
      <c r="A22" s="15" t="s">
        <v>409</v>
      </c>
      <c r="B22" s="106" t="s">
        <v>60</v>
      </c>
      <c r="C22" s="104" t="s">
        <v>78</v>
      </c>
      <c r="D22" s="90">
        <v>1.2625000000000001E-4</v>
      </c>
      <c r="E22" s="90">
        <v>8.0375000000000002E-5</v>
      </c>
      <c r="F22" s="90">
        <v>7.9500000000000003E-4</v>
      </c>
      <c r="G22" s="90">
        <v>5.0000000000000001E-4</v>
      </c>
      <c r="H22" s="90">
        <v>5.0000000000000001E-4</v>
      </c>
      <c r="I22" s="90">
        <v>5.0000000000000001E-4</v>
      </c>
      <c r="J22" s="90">
        <v>5.0000000000000001E-4</v>
      </c>
      <c r="K22" s="90">
        <v>5.0000000000000001E-4</v>
      </c>
      <c r="L22" s="90">
        <v>5.0000000000000001E-4</v>
      </c>
      <c r="M22" s="90">
        <v>5.0000000000000001E-4</v>
      </c>
      <c r="N22" s="90">
        <v>5.0000000000000001E-4</v>
      </c>
      <c r="O22" s="90">
        <v>5.0000000000000001E-4</v>
      </c>
      <c r="P22" s="90">
        <v>5.0000000000000001E-4</v>
      </c>
      <c r="Q22" s="90">
        <v>5.0000000000000001E-4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R22" s="105">
        <v>0.5</v>
      </c>
      <c r="AS22" s="102">
        <f t="shared" si="0"/>
        <v>6.5016250000000022E-3</v>
      </c>
      <c r="AT22" s="103">
        <f t="shared" si="1"/>
        <v>12.25</v>
      </c>
      <c r="AU22" s="103">
        <f t="shared" si="2"/>
        <v>0.53074489795918389</v>
      </c>
    </row>
    <row r="23" spans="1:47" ht="18.75" x14ac:dyDescent="0.3">
      <c r="A23" s="15" t="s">
        <v>409</v>
      </c>
      <c r="B23" s="106" t="s">
        <v>60</v>
      </c>
      <c r="C23" s="104" t="s">
        <v>79</v>
      </c>
      <c r="D23" s="90">
        <v>6.2500000000000001E-5</v>
      </c>
      <c r="E23" s="90">
        <v>6.2500000000000001E-5</v>
      </c>
      <c r="F23" s="90">
        <v>5.0000000000000001E-4</v>
      </c>
      <c r="G23" s="90">
        <v>5.0000000000000001E-4</v>
      </c>
      <c r="H23" s="90">
        <v>5.0000000000000001E-4</v>
      </c>
      <c r="I23" s="90">
        <v>5.0000000000000001E-4</v>
      </c>
      <c r="J23" s="90">
        <v>5.0000000000000001E-4</v>
      </c>
      <c r="K23" s="90">
        <v>5.0000000000000001E-4</v>
      </c>
      <c r="L23" s="90">
        <v>5.0000000000000001E-4</v>
      </c>
      <c r="M23" s="90">
        <v>5.0000000000000001E-4</v>
      </c>
      <c r="N23" s="90">
        <v>5.0000000000000001E-4</v>
      </c>
      <c r="O23" s="90">
        <v>5.0000000000000001E-4</v>
      </c>
      <c r="P23" s="90">
        <v>5.0000000000000001E-4</v>
      </c>
      <c r="Q23" s="90">
        <v>5.0000000000000001E-4</v>
      </c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R23" s="105">
        <v>0.5</v>
      </c>
      <c r="AS23" s="102">
        <f t="shared" si="0"/>
        <v>6.125000000000002E-3</v>
      </c>
      <c r="AT23" s="103">
        <f t="shared" si="1"/>
        <v>12.25</v>
      </c>
      <c r="AU23" s="103">
        <f t="shared" si="2"/>
        <v>0.50000000000000011</v>
      </c>
    </row>
    <row r="24" spans="1:47" ht="18.75" x14ac:dyDescent="0.3">
      <c r="A24" s="15" t="s">
        <v>409</v>
      </c>
      <c r="B24" s="106" t="s">
        <v>60</v>
      </c>
      <c r="C24" s="104" t="s">
        <v>80</v>
      </c>
      <c r="D24" s="90">
        <v>3.8000000000000002E-4</v>
      </c>
      <c r="E24" s="90">
        <v>2.0874999999999998E-4</v>
      </c>
      <c r="F24" s="90">
        <v>2.9100000000000003E-3</v>
      </c>
      <c r="G24" s="90">
        <v>2.5499999999999997E-3</v>
      </c>
      <c r="H24" s="90">
        <v>2.4199999999999998E-3</v>
      </c>
      <c r="I24" s="90">
        <v>1.9399999999999999E-3</v>
      </c>
      <c r="J24" s="90">
        <v>1.2900000000000001E-3</v>
      </c>
      <c r="K24" s="90">
        <v>1.1299999999999999E-3</v>
      </c>
      <c r="L24" s="90">
        <v>1.2999999999999999E-3</v>
      </c>
      <c r="M24" s="90">
        <v>3.5600000000000002E-3</v>
      </c>
      <c r="N24" s="90">
        <v>4.2500000000000003E-3</v>
      </c>
      <c r="O24" s="90">
        <v>3.32E-3</v>
      </c>
      <c r="P24" s="90">
        <v>1.6200000000000001E-3</v>
      </c>
      <c r="Q24" s="90">
        <v>7.1400000000000001E-4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R24" s="105">
        <v>0.5</v>
      </c>
      <c r="AS24" s="102">
        <f t="shared" si="0"/>
        <v>2.7592749999999999E-2</v>
      </c>
      <c r="AT24" s="103">
        <f t="shared" si="1"/>
        <v>12.25</v>
      </c>
      <c r="AU24" s="103">
        <f t="shared" si="2"/>
        <v>2.2524693877551019</v>
      </c>
    </row>
    <row r="25" spans="1:47" ht="18.75" x14ac:dyDescent="0.3">
      <c r="A25" s="15" t="s">
        <v>409</v>
      </c>
      <c r="B25" s="106" t="s">
        <v>60</v>
      </c>
      <c r="C25" s="104" t="s">
        <v>82</v>
      </c>
      <c r="D25" s="90">
        <v>6.2500000000000001E-5</v>
      </c>
      <c r="E25" s="90">
        <v>6.2500000000000001E-5</v>
      </c>
      <c r="F25" s="90">
        <v>8.3999999999999993E-4</v>
      </c>
      <c r="G25" s="90">
        <v>5.0000000000000001E-4</v>
      </c>
      <c r="H25" s="90">
        <v>5.0000000000000001E-4</v>
      </c>
      <c r="I25" s="90">
        <v>5.0000000000000001E-4</v>
      </c>
      <c r="J25" s="90">
        <v>5.0000000000000001E-4</v>
      </c>
      <c r="K25" s="90">
        <v>5.0000000000000001E-4</v>
      </c>
      <c r="L25" s="90">
        <v>5.0000000000000001E-4</v>
      </c>
      <c r="M25" s="90">
        <v>5.0000000000000001E-4</v>
      </c>
      <c r="N25" s="90">
        <v>5.0000000000000001E-4</v>
      </c>
      <c r="O25" s="90">
        <v>5.0000000000000001E-4</v>
      </c>
      <c r="P25" s="90">
        <v>5.0000000000000001E-4</v>
      </c>
      <c r="Q25" s="90">
        <v>5.0000000000000001E-4</v>
      </c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R25" s="105">
        <v>0.5</v>
      </c>
      <c r="AS25" s="102">
        <f t="shared" si="0"/>
        <v>6.465000000000002E-3</v>
      </c>
      <c r="AT25" s="103">
        <f t="shared" si="1"/>
        <v>12.25</v>
      </c>
      <c r="AU25" s="103">
        <f t="shared" si="2"/>
        <v>0.52775510204081655</v>
      </c>
    </row>
    <row r="26" spans="1:47" ht="18.75" x14ac:dyDescent="0.3">
      <c r="A26" s="15" t="s">
        <v>409</v>
      </c>
      <c r="B26" s="106" t="s">
        <v>60</v>
      </c>
      <c r="C26" s="104" t="s">
        <v>83</v>
      </c>
      <c r="D26" s="90">
        <v>7.1499999999999992E-4</v>
      </c>
      <c r="E26" s="90">
        <v>1.9374999999999999E-4</v>
      </c>
      <c r="F26" s="90">
        <v>1.41E-3</v>
      </c>
      <c r="G26" s="90">
        <v>2.48E-3</v>
      </c>
      <c r="H26" s="90">
        <v>2.8700000000000002E-3</v>
      </c>
      <c r="I26" s="90">
        <v>2.7400000000000002E-3</v>
      </c>
      <c r="J26" s="90">
        <v>2.7299999999999998E-3</v>
      </c>
      <c r="K26" s="90">
        <v>2.32E-3</v>
      </c>
      <c r="L26" s="90">
        <v>1.98E-3</v>
      </c>
      <c r="M26" s="90">
        <v>2.5499999999999997E-3</v>
      </c>
      <c r="N26" s="90">
        <v>1.6899999999999999E-3</v>
      </c>
      <c r="O26" s="90">
        <v>1.6899999999999999E-3</v>
      </c>
      <c r="P26" s="90">
        <v>1.1899999999999999E-3</v>
      </c>
      <c r="Q26" s="90">
        <v>1.1299999999999999E-3</v>
      </c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R26" s="105">
        <v>0.5</v>
      </c>
      <c r="AS26" s="102">
        <f t="shared" si="0"/>
        <v>2.568875E-2</v>
      </c>
      <c r="AT26" s="103">
        <f t="shared" si="1"/>
        <v>12.25</v>
      </c>
      <c r="AU26" s="103">
        <f t="shared" si="2"/>
        <v>2.0970408163265306</v>
      </c>
    </row>
    <row r="27" spans="1:47" ht="18.75" x14ac:dyDescent="0.3">
      <c r="A27" s="15" t="s">
        <v>409</v>
      </c>
      <c r="B27" s="106" t="s">
        <v>60</v>
      </c>
      <c r="C27" s="104" t="s">
        <v>84</v>
      </c>
      <c r="D27" s="90">
        <v>1.9125000000000001E-3</v>
      </c>
      <c r="E27" s="90">
        <v>3.9750000000000001E-4</v>
      </c>
      <c r="F27" s="90">
        <v>7.0500000000000001E-4</v>
      </c>
      <c r="G27" s="90">
        <v>3.5000000000000001E-3</v>
      </c>
      <c r="H27" s="90">
        <v>6.5099999999999999E-4</v>
      </c>
      <c r="I27" s="90">
        <v>5.0000000000000001E-4</v>
      </c>
      <c r="J27" s="90">
        <v>5.0000000000000001E-4</v>
      </c>
      <c r="K27" s="90">
        <v>5.0000000000000001E-4</v>
      </c>
      <c r="L27" s="90">
        <v>5.0000000000000001E-4</v>
      </c>
      <c r="M27" s="90">
        <v>5.0000000000000001E-4</v>
      </c>
      <c r="N27" s="90">
        <v>5.0000000000000001E-4</v>
      </c>
      <c r="O27" s="90">
        <v>5.0000000000000001E-4</v>
      </c>
      <c r="P27" s="90">
        <v>5.0000000000000001E-4</v>
      </c>
      <c r="Q27" s="90">
        <v>5.0000000000000001E-4</v>
      </c>
      <c r="R27" s="90">
        <v>5.0000000000000001E-4</v>
      </c>
      <c r="S27" s="90">
        <v>5.0000000000000001E-4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R27" s="105">
        <v>0.5</v>
      </c>
      <c r="AS27" s="102">
        <f t="shared" si="0"/>
        <v>1.2666000000000004E-2</v>
      </c>
      <c r="AT27" s="103">
        <f t="shared" si="1"/>
        <v>14.25</v>
      </c>
      <c r="AU27" s="103">
        <f t="shared" si="2"/>
        <v>0.8888421052631581</v>
      </c>
    </row>
    <row r="28" spans="1:47" ht="18.75" x14ac:dyDescent="0.3">
      <c r="A28" s="15" t="s">
        <v>409</v>
      </c>
      <c r="B28" s="106" t="s">
        <v>60</v>
      </c>
      <c r="C28" s="104" t="s">
        <v>85</v>
      </c>
      <c r="D28" s="90">
        <v>9.0749999999999997E-5</v>
      </c>
      <c r="E28" s="90">
        <v>1.7125000000000002E-4</v>
      </c>
      <c r="F28" s="90">
        <v>5.0000000000000001E-4</v>
      </c>
      <c r="G28" s="90">
        <v>6.2E-4</v>
      </c>
      <c r="H28" s="90">
        <v>6.3000000000000003E-4</v>
      </c>
      <c r="I28" s="90">
        <v>7.5299999999999998E-4</v>
      </c>
      <c r="J28" s="90">
        <v>5.0000000000000001E-4</v>
      </c>
      <c r="K28" s="90">
        <v>5.2000000000000006E-4</v>
      </c>
      <c r="L28" s="90">
        <v>5.0000000000000001E-4</v>
      </c>
      <c r="M28" s="90">
        <v>5.0000000000000001E-4</v>
      </c>
      <c r="N28" s="90">
        <v>8.3699999999999996E-4</v>
      </c>
      <c r="O28" s="90">
        <v>5.0000000000000001E-4</v>
      </c>
      <c r="P28" s="90">
        <v>5.0000000000000001E-4</v>
      </c>
      <c r="Q28" s="90">
        <v>5.0000000000000001E-4</v>
      </c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R28" s="105">
        <v>0.5</v>
      </c>
      <c r="AS28" s="102">
        <f t="shared" si="0"/>
        <v>7.1220000000000016E-3</v>
      </c>
      <c r="AT28" s="103">
        <f t="shared" si="1"/>
        <v>12.25</v>
      </c>
      <c r="AU28" s="103">
        <f t="shared" si="2"/>
        <v>0.58138775510204099</v>
      </c>
    </row>
    <row r="29" spans="1:47" ht="18.75" x14ac:dyDescent="0.3">
      <c r="A29" s="15" t="s">
        <v>409</v>
      </c>
      <c r="B29" s="106" t="s">
        <v>60</v>
      </c>
      <c r="C29" s="104" t="s">
        <v>86</v>
      </c>
      <c r="D29" s="90">
        <v>0.35625000000000001</v>
      </c>
      <c r="E29" s="90">
        <v>6.9749999999999999E-4</v>
      </c>
      <c r="F29" s="90">
        <v>0.16</v>
      </c>
      <c r="G29" s="90">
        <v>0.106</v>
      </c>
      <c r="H29" s="90">
        <v>2.81E-2</v>
      </c>
      <c r="I29" s="90">
        <v>2.3800000000000002E-2</v>
      </c>
      <c r="J29" s="90">
        <v>1.6500000000000001E-2</v>
      </c>
      <c r="K29" s="90">
        <v>1.24E-2</v>
      </c>
      <c r="L29" s="90">
        <v>2.0500000000000001E-2</v>
      </c>
      <c r="M29" s="90">
        <v>1.7500000000000002E-2</v>
      </c>
      <c r="N29" s="90">
        <v>1.14E-2</v>
      </c>
      <c r="O29" s="90">
        <v>1.0800000000000001E-2</v>
      </c>
      <c r="P29" s="90">
        <v>1.2800000000000001E-2</v>
      </c>
      <c r="Q29" s="90">
        <v>1.1599999999999999E-2</v>
      </c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R29" s="107">
        <v>1.03</v>
      </c>
      <c r="AS29" s="102">
        <f t="shared" si="0"/>
        <v>0.78834749999999998</v>
      </c>
      <c r="AT29" s="103">
        <f t="shared" si="1"/>
        <v>12.25</v>
      </c>
      <c r="AU29" s="103">
        <f t="shared" si="2"/>
        <v>64.354897959183674</v>
      </c>
    </row>
    <row r="30" spans="1:47" ht="18.75" x14ac:dyDescent="0.3">
      <c r="A30" s="15" t="s">
        <v>409</v>
      </c>
      <c r="B30" s="106" t="s">
        <v>60</v>
      </c>
      <c r="C30" s="104" t="s">
        <v>87</v>
      </c>
      <c r="D30" s="90">
        <v>1.4874999999999998E-4</v>
      </c>
      <c r="E30" s="90">
        <v>1.3749999999999999E-3</v>
      </c>
      <c r="F30" s="90">
        <v>5.77E-3</v>
      </c>
      <c r="G30" s="90">
        <v>4.7800000000000004E-3</v>
      </c>
      <c r="H30" s="90">
        <v>4.0000000000000001E-3</v>
      </c>
      <c r="I30" s="90">
        <v>2.4500000000000004E-3</v>
      </c>
      <c r="J30" s="90">
        <v>1.81E-3</v>
      </c>
      <c r="K30" s="90">
        <v>1.7099999999999999E-3</v>
      </c>
      <c r="L30" s="90">
        <v>1.74E-3</v>
      </c>
      <c r="M30" s="90">
        <v>1.5400000000000001E-3</v>
      </c>
      <c r="N30" s="90">
        <v>1.7600000000000001E-3</v>
      </c>
      <c r="O30" s="90">
        <v>1.72E-3</v>
      </c>
      <c r="P30" s="90">
        <v>2.3900000000000002E-3</v>
      </c>
      <c r="Q30" s="90">
        <v>1.4E-3</v>
      </c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R30" s="105">
        <v>0.69199999999999995</v>
      </c>
      <c r="AS30" s="102">
        <f t="shared" si="0"/>
        <v>3.2593749999999998E-2</v>
      </c>
      <c r="AT30" s="103">
        <f t="shared" si="1"/>
        <v>12.25</v>
      </c>
      <c r="AU30" s="103">
        <f t="shared" si="2"/>
        <v>2.6607142857142851</v>
      </c>
    </row>
    <row r="31" spans="1:47" ht="18.75" x14ac:dyDescent="0.3">
      <c r="A31" s="15" t="s">
        <v>409</v>
      </c>
      <c r="B31" s="106" t="s">
        <v>60</v>
      </c>
      <c r="C31" s="104" t="s">
        <v>88</v>
      </c>
      <c r="D31" s="90">
        <v>5.5000000000000003E-4</v>
      </c>
      <c r="E31" s="90">
        <v>4.6249999999999998E-3</v>
      </c>
      <c r="F31" s="90">
        <v>0.11</v>
      </c>
      <c r="G31" s="90">
        <v>5.3999999999999999E-2</v>
      </c>
      <c r="H31" s="90">
        <v>3.4000000000000002E-2</v>
      </c>
      <c r="I31" s="90">
        <v>2.5999999999999999E-2</v>
      </c>
      <c r="J31" s="90">
        <v>6.6000000000000003E-2</v>
      </c>
      <c r="K31" s="90">
        <v>1.9E-2</v>
      </c>
      <c r="L31" s="90">
        <v>1.7000000000000001E-2</v>
      </c>
      <c r="M31" s="90">
        <v>1.2E-2</v>
      </c>
      <c r="N31" s="90">
        <v>1.0999999999999999E-2</v>
      </c>
      <c r="O31" s="90">
        <v>1.0999999999999999E-2</v>
      </c>
      <c r="P31" s="90">
        <v>7.1999999999999998E-3</v>
      </c>
      <c r="Q31" s="90">
        <v>7.6E-3</v>
      </c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R31" s="107">
        <v>2.2999999999999998</v>
      </c>
      <c r="AS31" s="102">
        <f t="shared" si="0"/>
        <v>0.37997500000000001</v>
      </c>
      <c r="AT31" s="103">
        <f t="shared" si="1"/>
        <v>12.25</v>
      </c>
      <c r="AU31" s="103">
        <f t="shared" si="2"/>
        <v>31.018367346938774</v>
      </c>
    </row>
    <row r="32" spans="1:47" ht="18.75" x14ac:dyDescent="0.3">
      <c r="A32" s="15" t="s">
        <v>409</v>
      </c>
      <c r="B32" s="106" t="s">
        <v>60</v>
      </c>
      <c r="C32" s="104" t="s">
        <v>89</v>
      </c>
      <c r="D32" s="90">
        <v>1.3750000000000001E-4</v>
      </c>
      <c r="E32" s="90">
        <v>1.75E-4</v>
      </c>
      <c r="F32" s="90">
        <v>2.5999999999999999E-3</v>
      </c>
      <c r="G32" s="90">
        <v>1.8E-3</v>
      </c>
      <c r="H32" s="90">
        <v>1.5E-3</v>
      </c>
      <c r="I32" s="90">
        <v>1.5E-3</v>
      </c>
      <c r="J32" s="90">
        <v>1.5E-3</v>
      </c>
      <c r="K32" s="90">
        <v>1.5E-3</v>
      </c>
      <c r="L32" s="90">
        <v>1.6999999999999999E-3</v>
      </c>
      <c r="M32" s="90">
        <v>5.0000000000000001E-3</v>
      </c>
      <c r="N32" s="90">
        <v>1.2E-2</v>
      </c>
      <c r="O32" s="90">
        <v>3.0999999999999999E-3</v>
      </c>
      <c r="P32" s="90">
        <v>8.9999999999999998E-4</v>
      </c>
      <c r="Q32" s="90">
        <v>7.0999999999999991E-4</v>
      </c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R32" s="105">
        <v>0.5</v>
      </c>
      <c r="AS32" s="102">
        <f t="shared" si="0"/>
        <v>3.41225E-2</v>
      </c>
      <c r="AT32" s="103">
        <f t="shared" si="1"/>
        <v>12.25</v>
      </c>
      <c r="AU32" s="103">
        <f t="shared" si="2"/>
        <v>2.7855102040816329</v>
      </c>
    </row>
    <row r="33" spans="1:47" ht="18.75" x14ac:dyDescent="0.3">
      <c r="A33" s="15" t="s">
        <v>409</v>
      </c>
      <c r="B33" s="106" t="s">
        <v>60</v>
      </c>
      <c r="C33" s="104" t="s">
        <v>90</v>
      </c>
      <c r="D33" s="90">
        <v>5.1249999999999993E-4</v>
      </c>
      <c r="E33" s="90">
        <v>5.9999999999999995E-4</v>
      </c>
      <c r="F33" s="90">
        <v>5.0999999999999995E-3</v>
      </c>
      <c r="G33" s="90">
        <v>1.7000000000000001E-2</v>
      </c>
      <c r="H33" s="90">
        <v>1.4999999999999999E-2</v>
      </c>
      <c r="I33" s="90">
        <v>8.6E-3</v>
      </c>
      <c r="J33" s="90">
        <v>5.7000000000000002E-3</v>
      </c>
      <c r="K33" s="90">
        <v>4.3E-3</v>
      </c>
      <c r="L33" s="90">
        <v>3.5999999999999999E-3</v>
      </c>
      <c r="M33" s="90">
        <v>3.3E-3</v>
      </c>
      <c r="N33" s="90">
        <v>3.2000000000000002E-3</v>
      </c>
      <c r="O33" s="90">
        <v>3.0000000000000001E-3</v>
      </c>
      <c r="P33" s="90">
        <v>2.7000000000000001E-3</v>
      </c>
      <c r="Q33" s="90">
        <v>2.7000000000000001E-3</v>
      </c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R33" s="107">
        <v>1.2</v>
      </c>
      <c r="AS33" s="102">
        <f t="shared" si="0"/>
        <v>7.5312499999999977E-2</v>
      </c>
      <c r="AT33" s="103">
        <f t="shared" si="1"/>
        <v>12.25</v>
      </c>
      <c r="AU33" s="103">
        <f t="shared" si="2"/>
        <v>6.1479591836734677</v>
      </c>
    </row>
    <row r="34" spans="1:47" ht="18.75" x14ac:dyDescent="0.3">
      <c r="A34" s="15" t="s">
        <v>409</v>
      </c>
      <c r="B34" s="106" t="s">
        <v>60</v>
      </c>
      <c r="C34" s="104" t="s">
        <v>93</v>
      </c>
      <c r="D34" s="90">
        <v>6.6249999999999998E-3</v>
      </c>
      <c r="E34" s="90">
        <v>2.375E-4</v>
      </c>
      <c r="F34" s="90">
        <v>1.8E-3</v>
      </c>
      <c r="G34" s="90">
        <v>5.0000000000000001E-4</v>
      </c>
      <c r="H34" s="90">
        <v>5.0000000000000001E-4</v>
      </c>
      <c r="I34" s="90">
        <v>5.0000000000000001E-4</v>
      </c>
      <c r="J34" s="90">
        <v>5.0000000000000001E-4</v>
      </c>
      <c r="K34" s="90">
        <v>5.0000000000000001E-4</v>
      </c>
      <c r="L34" s="90">
        <v>5.0000000000000001E-4</v>
      </c>
      <c r="M34" s="90">
        <v>5.0000000000000001E-4</v>
      </c>
      <c r="N34" s="90">
        <v>5.0000000000000001E-4</v>
      </c>
      <c r="O34" s="90">
        <v>5.0000000000000001E-4</v>
      </c>
      <c r="P34" s="90">
        <v>5.0000000000000001E-4</v>
      </c>
      <c r="Q34" s="90">
        <v>5.0000000000000001E-4</v>
      </c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R34" s="105">
        <v>0.5</v>
      </c>
      <c r="AS34" s="102">
        <f t="shared" ref="AS34:AS65" si="3">SUM(D34:AO34)</f>
        <v>1.4162500000000005E-2</v>
      </c>
      <c r="AT34" s="103">
        <f t="shared" ref="AT34:AT65" si="4">COUNT(F34:AO34)+0.125+0.125</f>
        <v>12.25</v>
      </c>
      <c r="AU34" s="103">
        <f t="shared" si="2"/>
        <v>1.1561224489795923</v>
      </c>
    </row>
    <row r="35" spans="1:47" ht="18.75" x14ac:dyDescent="0.3">
      <c r="A35" s="15" t="s">
        <v>409</v>
      </c>
      <c r="B35" s="106" t="s">
        <v>60</v>
      </c>
      <c r="C35" s="104" t="s">
        <v>95</v>
      </c>
      <c r="D35" s="90">
        <v>5.0000000000000001E-3</v>
      </c>
      <c r="E35" s="90">
        <v>1.8749999999999999E-3</v>
      </c>
      <c r="F35" s="90">
        <v>0.13</v>
      </c>
      <c r="G35" s="90">
        <v>1.2E-2</v>
      </c>
      <c r="H35" s="90">
        <v>0.37</v>
      </c>
      <c r="I35" s="90">
        <v>0.34</v>
      </c>
      <c r="J35" s="90">
        <v>0.15</v>
      </c>
      <c r="K35" s="90">
        <v>8.4000000000000005E-2</v>
      </c>
      <c r="L35" s="90">
        <v>9.2999999999999999E-2</v>
      </c>
      <c r="M35" s="90">
        <v>4.3999999999999997E-2</v>
      </c>
      <c r="N35" s="90">
        <v>0.12</v>
      </c>
      <c r="O35" s="90">
        <v>0.16</v>
      </c>
      <c r="P35" s="90">
        <v>4.2000000000000003E-2</v>
      </c>
      <c r="Q35" s="90">
        <v>3.9E-2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R35" s="107">
        <v>1.2</v>
      </c>
      <c r="AS35" s="102">
        <f t="shared" si="3"/>
        <v>1.5908749999999998</v>
      </c>
      <c r="AT35" s="103">
        <f t="shared" si="4"/>
        <v>12.25</v>
      </c>
      <c r="AU35" s="103">
        <f t="shared" si="2"/>
        <v>129.86734693877548</v>
      </c>
    </row>
    <row r="36" spans="1:47" ht="18.75" x14ac:dyDescent="0.3">
      <c r="A36" s="15" t="s">
        <v>409</v>
      </c>
      <c r="B36" s="106" t="s">
        <v>60</v>
      </c>
      <c r="C36" s="104" t="s">
        <v>96</v>
      </c>
      <c r="D36" s="90">
        <v>1.35E-4</v>
      </c>
      <c r="E36" s="90">
        <v>2.9625000000000002E-4</v>
      </c>
      <c r="F36" s="90">
        <v>2.18E-2</v>
      </c>
      <c r="G36" s="90">
        <v>4.0899999999999999E-2</v>
      </c>
      <c r="H36" s="90">
        <v>5.13E-3</v>
      </c>
      <c r="I36" s="90">
        <v>4.5500000000000002E-3</v>
      </c>
      <c r="J36" s="90">
        <v>3.4300000000000003E-3</v>
      </c>
      <c r="K36" s="90">
        <v>2.7200000000000002E-3</v>
      </c>
      <c r="L36" s="90">
        <v>3.7499999999999999E-3</v>
      </c>
      <c r="M36" s="90">
        <v>3.4399999999999999E-3</v>
      </c>
      <c r="N36" s="90">
        <v>1.9199999999999998E-3</v>
      </c>
      <c r="O36" s="90">
        <v>2.2100000000000002E-3</v>
      </c>
      <c r="P36" s="90">
        <v>3.6900000000000001E-3</v>
      </c>
      <c r="Q36" s="90">
        <v>2.0699999999999998E-3</v>
      </c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R36" s="105">
        <v>0.5</v>
      </c>
      <c r="AS36" s="102">
        <f t="shared" si="3"/>
        <v>9.6041250000000009E-2</v>
      </c>
      <c r="AT36" s="103">
        <f t="shared" si="4"/>
        <v>12.25</v>
      </c>
      <c r="AU36" s="103">
        <f t="shared" si="2"/>
        <v>7.840102040816328</v>
      </c>
    </row>
    <row r="37" spans="1:47" ht="18.75" x14ac:dyDescent="0.3">
      <c r="A37" s="15" t="s">
        <v>409</v>
      </c>
      <c r="B37" s="106" t="s">
        <v>60</v>
      </c>
      <c r="C37" s="104" t="s">
        <v>99</v>
      </c>
      <c r="D37" s="90">
        <v>2.2125000000000001E-3</v>
      </c>
      <c r="E37" s="90">
        <v>2.6250000000000002E-3</v>
      </c>
      <c r="F37" s="90">
        <v>1.11E-2</v>
      </c>
      <c r="G37" s="90">
        <v>1.21E-2</v>
      </c>
      <c r="H37" s="90">
        <v>6.8300000000000001E-3</v>
      </c>
      <c r="I37" s="90">
        <v>4.3499999999999997E-3</v>
      </c>
      <c r="J37" s="90">
        <v>3.9700000000000004E-3</v>
      </c>
      <c r="K37" s="90">
        <v>3.7299999999999998E-3</v>
      </c>
      <c r="L37" s="90">
        <v>3.46E-3</v>
      </c>
      <c r="M37" s="90">
        <v>3.4300000000000003E-3</v>
      </c>
      <c r="N37" s="90">
        <v>3.96E-3</v>
      </c>
      <c r="O37" s="90">
        <v>7.62E-3</v>
      </c>
      <c r="P37" s="90">
        <v>2.0199999999999999E-2</v>
      </c>
      <c r="Q37" s="90">
        <v>2.87E-2</v>
      </c>
      <c r="R37" s="90">
        <v>2.7199999999999998E-2</v>
      </c>
      <c r="S37" s="90">
        <v>2.24E-2</v>
      </c>
      <c r="T37" s="90">
        <v>2.1100000000000001E-2</v>
      </c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R37" s="107">
        <v>5.25</v>
      </c>
      <c r="AS37" s="102">
        <f t="shared" si="3"/>
        <v>0.1849875</v>
      </c>
      <c r="AT37" s="103">
        <f t="shared" si="4"/>
        <v>15.25</v>
      </c>
      <c r="AU37" s="103">
        <f t="shared" si="2"/>
        <v>12.130327868852458</v>
      </c>
    </row>
    <row r="38" spans="1:47" ht="18.75" x14ac:dyDescent="0.3">
      <c r="A38" s="15" t="s">
        <v>409</v>
      </c>
      <c r="B38" s="106" t="s">
        <v>60</v>
      </c>
      <c r="C38" s="104" t="s">
        <v>102</v>
      </c>
      <c r="D38" s="90">
        <v>6.9000000000000008E-3</v>
      </c>
      <c r="E38" s="90">
        <v>1.3125E-2</v>
      </c>
      <c r="F38" s="90">
        <v>8.0600000000000012E-3</v>
      </c>
      <c r="G38" s="90">
        <v>1.12E-2</v>
      </c>
      <c r="H38" s="90">
        <v>1.26E-2</v>
      </c>
      <c r="I38" s="90">
        <v>1.12E-2</v>
      </c>
      <c r="J38" s="90">
        <v>1.78E-2</v>
      </c>
      <c r="K38" s="90">
        <v>2.46E-2</v>
      </c>
      <c r="L38" s="90">
        <v>4.07E-2</v>
      </c>
      <c r="M38" s="90">
        <v>6.0299999999999999E-2</v>
      </c>
      <c r="N38" s="90">
        <v>4.9200000000000001E-2</v>
      </c>
      <c r="O38" s="90">
        <v>3.4599999999999999E-2</v>
      </c>
      <c r="P38" s="90">
        <v>3.7999999999999999E-2</v>
      </c>
      <c r="Q38" s="90">
        <v>1.7899999999999999E-2</v>
      </c>
      <c r="R38" s="90">
        <v>1.0199999999999999E-2</v>
      </c>
      <c r="S38" s="90">
        <v>7.980000000000001E-3</v>
      </c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R38" s="107">
        <v>6.17</v>
      </c>
      <c r="AS38" s="102">
        <f t="shared" si="3"/>
        <v>0.36436499999999994</v>
      </c>
      <c r="AT38" s="103">
        <f t="shared" si="4"/>
        <v>14.25</v>
      </c>
      <c r="AU38" s="103">
        <f t="shared" si="2"/>
        <v>25.569473684210521</v>
      </c>
    </row>
    <row r="39" spans="1:47" ht="18.75" x14ac:dyDescent="0.3">
      <c r="A39" s="15" t="s">
        <v>409</v>
      </c>
      <c r="B39" s="106" t="s">
        <v>60</v>
      </c>
      <c r="C39" s="104" t="s">
        <v>103</v>
      </c>
      <c r="D39" s="90">
        <v>8.4875000000000003E-3</v>
      </c>
      <c r="E39" s="90">
        <v>4.9249999999999997E-3</v>
      </c>
      <c r="F39" s="90">
        <v>1.35E-2</v>
      </c>
      <c r="G39" s="90">
        <v>9.5399999999999999E-3</v>
      </c>
      <c r="H39" s="90">
        <v>6.3899999999999998E-3</v>
      </c>
      <c r="I39" s="90">
        <v>4.7499999999999999E-3</v>
      </c>
      <c r="J39" s="90">
        <v>5.1399999999999996E-3</v>
      </c>
      <c r="K39" s="90">
        <v>5.2199999999999998E-3</v>
      </c>
      <c r="L39" s="90">
        <v>5.9000000000000007E-3</v>
      </c>
      <c r="M39" s="90">
        <v>5.96E-3</v>
      </c>
      <c r="N39" s="90">
        <v>5.96E-3</v>
      </c>
      <c r="O39" s="90">
        <v>6.2699999999999995E-3</v>
      </c>
      <c r="P39" s="90">
        <v>5.8499999999999993E-3</v>
      </c>
      <c r="Q39" s="90">
        <v>5.45E-3</v>
      </c>
      <c r="R39" s="90">
        <v>4.5799999999999999E-3</v>
      </c>
      <c r="S39" s="90">
        <v>3.9500000000000004E-3</v>
      </c>
      <c r="T39" s="90">
        <v>3.0999999999999999E-3</v>
      </c>
      <c r="U39" s="90">
        <v>2.49E-3</v>
      </c>
      <c r="V39" s="90">
        <v>2.0400000000000001E-3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R39" s="107">
        <v>1.5</v>
      </c>
      <c r="AS39" s="102">
        <f t="shared" si="3"/>
        <v>0.10950249999999999</v>
      </c>
      <c r="AT39" s="103">
        <f t="shared" si="4"/>
        <v>17.25</v>
      </c>
      <c r="AU39" s="103">
        <f t="shared" si="2"/>
        <v>6.347971014492753</v>
      </c>
    </row>
    <row r="40" spans="1:47" ht="18.75" x14ac:dyDescent="0.3">
      <c r="A40" s="15" t="s">
        <v>409</v>
      </c>
      <c r="B40" s="106" t="s">
        <v>60</v>
      </c>
      <c r="C40" s="104" t="s">
        <v>106</v>
      </c>
      <c r="D40" s="90">
        <v>3.0249999999999998E-4</v>
      </c>
      <c r="E40" s="90">
        <v>1.5875000000000001E-4</v>
      </c>
      <c r="F40" s="90">
        <v>5.0000000000000001E-4</v>
      </c>
      <c r="G40" s="90">
        <v>5.0000000000000001E-4</v>
      </c>
      <c r="H40" s="90">
        <v>5.0000000000000001E-4</v>
      </c>
      <c r="I40" s="90">
        <v>5.0000000000000001E-4</v>
      </c>
      <c r="J40" s="90">
        <v>5.0000000000000001E-4</v>
      </c>
      <c r="K40" s="90">
        <v>5.0000000000000001E-4</v>
      </c>
      <c r="L40" s="90">
        <v>5.0000000000000001E-4</v>
      </c>
      <c r="M40" s="90">
        <v>5.0000000000000001E-4</v>
      </c>
      <c r="N40" s="90">
        <v>5.0000000000000001E-4</v>
      </c>
      <c r="O40" s="90">
        <v>5.0000000000000001E-4</v>
      </c>
      <c r="P40" s="90">
        <v>5.0000000000000001E-4</v>
      </c>
      <c r="Q40" s="90">
        <v>5.0000000000000001E-4</v>
      </c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R40" s="105">
        <v>0.5</v>
      </c>
      <c r="AS40" s="102">
        <f t="shared" si="3"/>
        <v>6.4612500000000017E-3</v>
      </c>
      <c r="AT40" s="103">
        <f t="shared" si="4"/>
        <v>12.25</v>
      </c>
      <c r="AU40" s="103">
        <f t="shared" si="2"/>
        <v>0.5274489795918369</v>
      </c>
    </row>
    <row r="41" spans="1:47" ht="18.75" x14ac:dyDescent="0.3">
      <c r="A41" s="15" t="s">
        <v>409</v>
      </c>
      <c r="B41" s="106" t="s">
        <v>60</v>
      </c>
      <c r="C41" s="104" t="s">
        <v>107</v>
      </c>
      <c r="D41" s="90">
        <v>1.2500000000000001E-2</v>
      </c>
      <c r="E41" s="90">
        <v>8.5625000000000007E-3</v>
      </c>
      <c r="F41" s="90">
        <v>2.2200000000000001E-2</v>
      </c>
      <c r="G41" s="90">
        <v>1.6000000000000001E-3</v>
      </c>
      <c r="H41" s="90">
        <v>1.1000000000000001E-3</v>
      </c>
      <c r="I41" s="90">
        <v>1.1999999999999999E-3</v>
      </c>
      <c r="J41" s="90">
        <v>1.2999999999999999E-3</v>
      </c>
      <c r="K41" s="90">
        <v>4.0000000000000001E-3</v>
      </c>
      <c r="L41" s="90">
        <v>3.8999999999999998E-3</v>
      </c>
      <c r="M41" s="90">
        <v>1.8E-3</v>
      </c>
      <c r="N41" s="90">
        <v>1.2999999999999999E-3</v>
      </c>
      <c r="O41" s="90">
        <v>1.1000000000000001E-3</v>
      </c>
      <c r="P41" s="90">
        <v>9.5999999999999992E-4</v>
      </c>
      <c r="Q41" s="90">
        <v>8.7000000000000001E-4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R41" s="107">
        <v>0.88</v>
      </c>
      <c r="AS41" s="102">
        <f t="shared" si="3"/>
        <v>6.2392500000000004E-2</v>
      </c>
      <c r="AT41" s="103">
        <f t="shared" si="4"/>
        <v>12.25</v>
      </c>
      <c r="AU41" s="103">
        <f t="shared" si="2"/>
        <v>5.0932653061224489</v>
      </c>
    </row>
    <row r="42" spans="1:47" ht="18.75" x14ac:dyDescent="0.3">
      <c r="A42" s="15" t="s">
        <v>409</v>
      </c>
      <c r="B42" s="106" t="s">
        <v>60</v>
      </c>
      <c r="C42" s="104" t="s">
        <v>108</v>
      </c>
      <c r="D42" s="90">
        <v>4.6250000000000002E-4</v>
      </c>
      <c r="E42" s="90">
        <v>2.9250000000000001E-4</v>
      </c>
      <c r="F42" s="90">
        <v>2.0099999999999996E-3</v>
      </c>
      <c r="G42" s="90">
        <v>1.6100000000000001E-3</v>
      </c>
      <c r="H42" s="90">
        <v>1.8700000000000001E-3</v>
      </c>
      <c r="I42" s="90">
        <v>1.73E-3</v>
      </c>
      <c r="J42" s="90">
        <v>1.3600000000000001E-3</v>
      </c>
      <c r="K42" s="90">
        <v>1.4299999999999998E-3</v>
      </c>
      <c r="L42" s="90">
        <v>5.0000000000000001E-4</v>
      </c>
      <c r="M42" s="90">
        <v>6.8300000000000001E-3</v>
      </c>
      <c r="N42" s="90">
        <v>5.4099999999999999E-3</v>
      </c>
      <c r="O42" s="90">
        <v>7.4400000000000004E-3</v>
      </c>
      <c r="P42" s="90">
        <v>1.4499999999999999E-3</v>
      </c>
      <c r="Q42" s="90">
        <v>1.23E-3</v>
      </c>
      <c r="R42" s="90">
        <v>1.17E-3</v>
      </c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R42" s="105">
        <v>1.51</v>
      </c>
      <c r="AS42" s="102">
        <f t="shared" si="3"/>
        <v>3.4795E-2</v>
      </c>
      <c r="AT42" s="103">
        <f t="shared" si="4"/>
        <v>13.25</v>
      </c>
      <c r="AU42" s="103">
        <f t="shared" si="2"/>
        <v>2.6260377358490565</v>
      </c>
    </row>
    <row r="43" spans="1:47" ht="18.75" x14ac:dyDescent="0.3">
      <c r="A43" s="15" t="s">
        <v>409</v>
      </c>
      <c r="B43" s="106" t="s">
        <v>60</v>
      </c>
      <c r="C43" s="104" t="s">
        <v>112</v>
      </c>
      <c r="D43" s="90">
        <v>2.8000000000000003E-4</v>
      </c>
      <c r="E43" s="90">
        <v>6.175000000000001E-4</v>
      </c>
      <c r="F43" s="90">
        <v>1.0199999999999999E-2</v>
      </c>
      <c r="G43" s="90">
        <v>9.2899999999999996E-3</v>
      </c>
      <c r="H43" s="90">
        <v>7.1399999999999996E-3</v>
      </c>
      <c r="I43" s="90">
        <v>5.6299999999999996E-3</v>
      </c>
      <c r="J43" s="90">
        <v>5.2599999999999999E-3</v>
      </c>
      <c r="K43" s="90">
        <v>4.7800000000000004E-3</v>
      </c>
      <c r="L43" s="90">
        <v>1.46E-2</v>
      </c>
      <c r="M43" s="90">
        <v>3.7499999999999999E-3</v>
      </c>
      <c r="N43" s="90">
        <v>3.63E-3</v>
      </c>
      <c r="O43" s="90">
        <v>3.64E-3</v>
      </c>
      <c r="P43" s="90">
        <v>3.4100000000000003E-3</v>
      </c>
      <c r="Q43" s="90">
        <v>3.1700000000000001E-3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R43" s="105">
        <v>1.33</v>
      </c>
      <c r="AS43" s="102">
        <f t="shared" si="3"/>
        <v>7.5397500000000006E-2</v>
      </c>
      <c r="AT43" s="103">
        <f t="shared" si="4"/>
        <v>12.25</v>
      </c>
      <c r="AU43" s="103">
        <f t="shared" si="2"/>
        <v>6.1548979591836739</v>
      </c>
    </row>
    <row r="44" spans="1:47" ht="18.75" x14ac:dyDescent="0.3">
      <c r="A44" s="15" t="s">
        <v>409</v>
      </c>
      <c r="B44" s="106" t="s">
        <v>60</v>
      </c>
      <c r="C44" s="104" t="s">
        <v>115</v>
      </c>
      <c r="D44" s="90">
        <v>2.3875000000000003E-3</v>
      </c>
      <c r="E44" s="90">
        <v>5.9374999999999999E-4</v>
      </c>
      <c r="F44" s="90">
        <v>1.12E-2</v>
      </c>
      <c r="G44" s="90">
        <v>4.9400000000000008E-3</v>
      </c>
      <c r="H44" s="90">
        <v>4.5799999999999999E-3</v>
      </c>
      <c r="I44" s="90">
        <v>3.46E-3</v>
      </c>
      <c r="J44" s="90">
        <v>2.9199999999999999E-3</v>
      </c>
      <c r="K44" s="90">
        <v>2.7699999999999999E-3</v>
      </c>
      <c r="L44" s="90">
        <v>2.5699999999999998E-3</v>
      </c>
      <c r="M44" s="90">
        <v>2.4300000000000003E-3</v>
      </c>
      <c r="N44" s="90">
        <v>2.31E-3</v>
      </c>
      <c r="O44" s="90">
        <v>2.2200000000000002E-3</v>
      </c>
      <c r="P44" s="90">
        <v>2.0800000000000003E-3</v>
      </c>
      <c r="Q44" s="90">
        <v>2.0699999999999998E-3</v>
      </c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R44" s="105">
        <v>1.41</v>
      </c>
      <c r="AS44" s="102">
        <f t="shared" si="3"/>
        <v>4.6531250000000003E-2</v>
      </c>
      <c r="AT44" s="103">
        <f t="shared" si="4"/>
        <v>12.25</v>
      </c>
      <c r="AU44" s="103">
        <f t="shared" si="2"/>
        <v>3.7984693877551026</v>
      </c>
    </row>
    <row r="45" spans="1:47" ht="18.75" x14ac:dyDescent="0.3">
      <c r="A45" s="15" t="s">
        <v>409</v>
      </c>
      <c r="B45" s="106" t="s">
        <v>60</v>
      </c>
      <c r="C45" s="104" t="s">
        <v>118</v>
      </c>
      <c r="D45" s="90">
        <v>1.4999999999999999E-4</v>
      </c>
      <c r="E45" s="90">
        <v>1.5375E-4</v>
      </c>
      <c r="F45" s="90">
        <v>1.83E-3</v>
      </c>
      <c r="G45" s="90">
        <v>2.1700000000000001E-3</v>
      </c>
      <c r="H45" s="90">
        <v>1.48E-3</v>
      </c>
      <c r="I45" s="90">
        <v>1.49E-3</v>
      </c>
      <c r="J45" s="90">
        <v>1.49E-3</v>
      </c>
      <c r="K45" s="90">
        <v>1.6100000000000001E-3</v>
      </c>
      <c r="L45" s="90">
        <v>4.2399999999999998E-3</v>
      </c>
      <c r="M45" s="90">
        <v>6.4999999999999997E-3</v>
      </c>
      <c r="N45" s="90">
        <v>3.63E-3</v>
      </c>
      <c r="O45" s="90">
        <v>1.14E-3</v>
      </c>
      <c r="P45" s="90">
        <v>6.9099999999999999E-4</v>
      </c>
      <c r="Q45" s="90">
        <v>6.9999999999999999E-4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R45" s="105">
        <v>0.55800000000000005</v>
      </c>
      <c r="AS45" s="102">
        <f t="shared" si="3"/>
        <v>2.727475E-2</v>
      </c>
      <c r="AT45" s="103">
        <f t="shared" si="4"/>
        <v>12.25</v>
      </c>
      <c r="AU45" s="103">
        <f t="shared" si="2"/>
        <v>2.2265102040816327</v>
      </c>
    </row>
    <row r="46" spans="1:47" ht="18.75" x14ac:dyDescent="0.3">
      <c r="A46" s="15" t="s">
        <v>409</v>
      </c>
      <c r="B46" s="106" t="s">
        <v>60</v>
      </c>
      <c r="C46" s="104" t="s">
        <v>119</v>
      </c>
      <c r="D46" s="90">
        <v>6.4125E-5</v>
      </c>
      <c r="E46" s="90">
        <v>6.2500000000000001E-5</v>
      </c>
      <c r="F46" s="90">
        <v>1.49E-2</v>
      </c>
      <c r="G46" s="90">
        <v>1.46E-2</v>
      </c>
      <c r="H46" s="90">
        <v>6.11E-3</v>
      </c>
      <c r="I46" s="90">
        <v>4.81E-3</v>
      </c>
      <c r="J46" s="90">
        <v>4.0000000000000001E-3</v>
      </c>
      <c r="K46" s="90">
        <v>3.2799999999999999E-3</v>
      </c>
      <c r="L46" s="90">
        <v>2.7299999999999998E-3</v>
      </c>
      <c r="M46" s="90">
        <v>3.3799999999999998E-3</v>
      </c>
      <c r="N46" s="90">
        <v>1.5400000000000001E-3</v>
      </c>
      <c r="O46" s="90">
        <v>1.4499999999999999E-3</v>
      </c>
      <c r="P46" s="90">
        <v>1.2999999999999999E-3</v>
      </c>
      <c r="Q46" s="90">
        <v>1.2199999999999999E-3</v>
      </c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R46" s="105">
        <v>0.5</v>
      </c>
      <c r="AS46" s="102">
        <f t="shared" si="3"/>
        <v>5.944662500000001E-2</v>
      </c>
      <c r="AT46" s="103">
        <f t="shared" si="4"/>
        <v>12.25</v>
      </c>
      <c r="AU46" s="103">
        <f t="shared" si="2"/>
        <v>4.8527857142857149</v>
      </c>
    </row>
    <row r="47" spans="1:47" ht="18.75" x14ac:dyDescent="0.3">
      <c r="A47" s="15" t="s">
        <v>409</v>
      </c>
      <c r="B47" s="106" t="s">
        <v>60</v>
      </c>
      <c r="C47" s="104" t="s">
        <v>121</v>
      </c>
      <c r="D47" s="90">
        <v>3.5000000000000001E-3</v>
      </c>
      <c r="E47" s="90">
        <v>1.25E-3</v>
      </c>
      <c r="F47" s="90">
        <v>5.62E-2</v>
      </c>
      <c r="G47" s="90">
        <v>4.4700000000000004E-2</v>
      </c>
      <c r="H47" s="90">
        <v>4.8399999999999999E-2</v>
      </c>
      <c r="I47" s="90">
        <v>7.9400000000000012E-2</v>
      </c>
      <c r="J47" s="90">
        <v>7.51E-2</v>
      </c>
      <c r="K47" s="90">
        <v>3.8399999999999997E-2</v>
      </c>
      <c r="L47" s="90">
        <v>2.9600000000000001E-2</v>
      </c>
      <c r="M47" s="90">
        <v>2.5899999999999999E-2</v>
      </c>
      <c r="N47" s="90">
        <v>2.5000000000000001E-2</v>
      </c>
      <c r="O47" s="90">
        <v>2.23E-2</v>
      </c>
      <c r="P47" s="90">
        <v>2.1299999999999999E-2</v>
      </c>
      <c r="Q47" s="90">
        <v>2.1000000000000001E-2</v>
      </c>
      <c r="R47" s="90">
        <v>1.9699999999999999E-2</v>
      </c>
      <c r="S47" s="90">
        <v>1.9800000000000002E-2</v>
      </c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R47" s="105">
        <v>4.62</v>
      </c>
      <c r="AS47" s="102">
        <f t="shared" si="3"/>
        <v>0.53155000000000008</v>
      </c>
      <c r="AT47" s="103">
        <f t="shared" si="4"/>
        <v>14.25</v>
      </c>
      <c r="AU47" s="103">
        <f t="shared" si="2"/>
        <v>37.301754385964919</v>
      </c>
    </row>
    <row r="48" spans="1:47" ht="18.75" x14ac:dyDescent="0.3">
      <c r="A48" s="15" t="s">
        <v>409</v>
      </c>
      <c r="B48" s="106" t="s">
        <v>60</v>
      </c>
      <c r="C48" s="104" t="s">
        <v>122</v>
      </c>
      <c r="D48" s="90">
        <v>1.5375E-4</v>
      </c>
      <c r="E48" s="90">
        <v>2.7874999999999997E-4</v>
      </c>
      <c r="F48" s="90">
        <v>1.7700000000000001E-3</v>
      </c>
      <c r="G48" s="90">
        <v>7.1499999999999992E-4</v>
      </c>
      <c r="H48" s="90">
        <v>6.4700000000000001E-4</v>
      </c>
      <c r="I48" s="90">
        <v>9.0699999999999999E-3</v>
      </c>
      <c r="J48" s="90">
        <v>1.34E-2</v>
      </c>
      <c r="K48" s="90">
        <v>6.0699999999999999E-3</v>
      </c>
      <c r="L48" s="90">
        <v>3.2400000000000003E-3</v>
      </c>
      <c r="M48" s="90">
        <v>3.3900000000000002E-3</v>
      </c>
      <c r="N48" s="90">
        <v>2.8599999999999997E-3</v>
      </c>
      <c r="O48" s="90">
        <v>3.1900000000000001E-3</v>
      </c>
      <c r="P48" s="90">
        <v>2.2100000000000002E-3</v>
      </c>
      <c r="Q48" s="90">
        <v>2.1800000000000001E-3</v>
      </c>
      <c r="R48" s="90">
        <v>2.31E-3</v>
      </c>
      <c r="S48" s="90">
        <v>2.1000000000000003E-3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R48" s="105">
        <v>1.44</v>
      </c>
      <c r="AS48" s="102">
        <f t="shared" si="3"/>
        <v>5.3584499999999993E-2</v>
      </c>
      <c r="AT48" s="103">
        <f t="shared" si="4"/>
        <v>14.25</v>
      </c>
      <c r="AU48" s="103">
        <f t="shared" si="2"/>
        <v>3.7603157894736836</v>
      </c>
    </row>
    <row r="49" spans="1:47" ht="18.75" x14ac:dyDescent="0.3">
      <c r="A49" s="15" t="s">
        <v>409</v>
      </c>
      <c r="B49" s="106" t="s">
        <v>60</v>
      </c>
      <c r="C49" s="104" t="s">
        <v>123</v>
      </c>
      <c r="D49" s="90">
        <v>2.5250000000000001E-4</v>
      </c>
      <c r="E49" s="90">
        <v>6.0999999999999997E-4</v>
      </c>
      <c r="F49" s="90">
        <v>0.16900000000000001</v>
      </c>
      <c r="G49" s="90">
        <v>0.109</v>
      </c>
      <c r="H49" s="90">
        <v>8.1500000000000003E-2</v>
      </c>
      <c r="I49" s="90">
        <v>6.6900000000000001E-2</v>
      </c>
      <c r="J49" s="90">
        <v>5.11E-2</v>
      </c>
      <c r="K49" s="90">
        <v>5.7099999999999998E-2</v>
      </c>
      <c r="L49" s="90">
        <v>4.5200000000000004E-2</v>
      </c>
      <c r="M49" s="90">
        <v>3.9100000000000003E-2</v>
      </c>
      <c r="N49" s="90">
        <v>3.1100000000000003E-2</v>
      </c>
      <c r="O49" s="90">
        <v>2.8899999999999999E-2</v>
      </c>
      <c r="P49" s="90">
        <v>2.47E-2</v>
      </c>
      <c r="Q49" s="90">
        <v>1.9100000000000002E-2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R49" s="105">
        <v>2.4500000000000002</v>
      </c>
      <c r="AS49" s="102">
        <f t="shared" si="3"/>
        <v>0.72356250000000022</v>
      </c>
      <c r="AT49" s="103">
        <f t="shared" si="4"/>
        <v>12.25</v>
      </c>
      <c r="AU49" s="103">
        <f t="shared" si="2"/>
        <v>59.066326530612265</v>
      </c>
    </row>
    <row r="50" spans="1:47" ht="18.75" x14ac:dyDescent="0.3">
      <c r="A50" s="15" t="s">
        <v>409</v>
      </c>
      <c r="B50" s="106" t="s">
        <v>60</v>
      </c>
      <c r="C50" s="104" t="s">
        <v>126</v>
      </c>
      <c r="D50" s="90">
        <v>1.75E-4</v>
      </c>
      <c r="E50" s="90">
        <v>8.1249999999999996E-4</v>
      </c>
      <c r="F50" s="90">
        <v>3.8E-3</v>
      </c>
      <c r="G50" s="90">
        <v>2.7000000000000001E-3</v>
      </c>
      <c r="H50" s="90">
        <v>2.7000000000000001E-3</v>
      </c>
      <c r="I50" s="90">
        <v>2.1000000000000003E-3</v>
      </c>
      <c r="J50" s="90">
        <v>1.6000000000000001E-3</v>
      </c>
      <c r="K50" s="90">
        <v>1.4E-3</v>
      </c>
      <c r="L50" s="90">
        <v>1.4E-3</v>
      </c>
      <c r="M50" s="90">
        <v>1.2999999999999999E-3</v>
      </c>
      <c r="N50" s="90">
        <v>1.6000000000000001E-3</v>
      </c>
      <c r="O50" s="90">
        <v>3.5000000000000001E-3</v>
      </c>
      <c r="P50" s="90">
        <v>2.5999999999999999E-3</v>
      </c>
      <c r="Q50" s="90">
        <v>1E-3</v>
      </c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R50" s="105">
        <v>0.49</v>
      </c>
      <c r="AS50" s="102">
        <f t="shared" si="3"/>
        <v>2.6687500000000003E-2</v>
      </c>
      <c r="AT50" s="103">
        <f t="shared" si="4"/>
        <v>12.25</v>
      </c>
      <c r="AU50" s="103">
        <f t="shared" si="2"/>
        <v>2.1785714285714288</v>
      </c>
    </row>
    <row r="51" spans="1:47" ht="30.75" x14ac:dyDescent="0.3">
      <c r="A51" s="15" t="s">
        <v>409</v>
      </c>
      <c r="B51" s="106" t="s">
        <v>129</v>
      </c>
      <c r="C51" s="104" t="s">
        <v>130</v>
      </c>
      <c r="D51" s="90">
        <v>5.5625E-4</v>
      </c>
      <c r="E51" s="90">
        <v>3.4250000000000003E-4</v>
      </c>
      <c r="F51" s="90">
        <v>2.2499999999999999E-2</v>
      </c>
      <c r="G51" s="90">
        <v>7.0400000000000004E-2</v>
      </c>
      <c r="H51" s="90">
        <v>6.0200000000000004E-2</v>
      </c>
      <c r="I51" s="90">
        <v>3.4200000000000001E-2</v>
      </c>
      <c r="J51" s="90">
        <v>2.64E-2</v>
      </c>
      <c r="K51" s="90">
        <v>2.07E-2</v>
      </c>
      <c r="L51" s="90">
        <v>1.9100000000000002E-2</v>
      </c>
      <c r="M51" s="90">
        <v>1.5099999999999999E-2</v>
      </c>
      <c r="N51" s="90">
        <v>1.1900000000000001E-2</v>
      </c>
      <c r="O51" s="90">
        <v>1.04E-2</v>
      </c>
      <c r="P51" s="90">
        <v>5.0000000000000001E-4</v>
      </c>
      <c r="Q51" s="90">
        <v>5.0000000000000001E-4</v>
      </c>
      <c r="R51" s="90">
        <v>5.0000000000000001E-4</v>
      </c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R51" s="105">
        <v>0.5</v>
      </c>
      <c r="AS51" s="102">
        <f t="shared" si="3"/>
        <v>0.29329875000000005</v>
      </c>
      <c r="AT51" s="103">
        <f t="shared" si="4"/>
        <v>13.25</v>
      </c>
      <c r="AU51" s="103">
        <f t="shared" si="2"/>
        <v>22.135754716981136</v>
      </c>
    </row>
    <row r="52" spans="1:47" ht="30.75" x14ac:dyDescent="0.3">
      <c r="A52" s="15" t="s">
        <v>409</v>
      </c>
      <c r="B52" s="106" t="s">
        <v>129</v>
      </c>
      <c r="C52" s="104" t="s">
        <v>133</v>
      </c>
      <c r="D52" s="90">
        <v>8.9999999999999993E-3</v>
      </c>
      <c r="E52" s="90">
        <v>1E-3</v>
      </c>
      <c r="F52" s="90">
        <v>1.6E-2</v>
      </c>
      <c r="G52" s="90">
        <v>8.0000000000000002E-3</v>
      </c>
      <c r="H52" s="90">
        <v>5.1999999999999998E-3</v>
      </c>
      <c r="I52" s="90">
        <v>5.3E-3</v>
      </c>
      <c r="J52" s="90">
        <v>4.9000000000000007E-3</v>
      </c>
      <c r="K52" s="90">
        <v>4.4000000000000003E-3</v>
      </c>
      <c r="L52" s="90">
        <v>3.8E-3</v>
      </c>
      <c r="M52" s="90">
        <v>5.1999999999999998E-3</v>
      </c>
      <c r="N52" s="90">
        <v>1.0999999999999999E-2</v>
      </c>
      <c r="O52" s="90">
        <v>1.4E-2</v>
      </c>
      <c r="P52" s="90">
        <v>1.4999999999999999E-2</v>
      </c>
      <c r="Q52" s="90">
        <v>0.01</v>
      </c>
      <c r="R52" s="90">
        <v>5.0000000000000001E-3</v>
      </c>
      <c r="S52" s="90">
        <v>3.0999999999999999E-3</v>
      </c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R52" s="105">
        <v>1.6</v>
      </c>
      <c r="AS52" s="102">
        <f t="shared" si="3"/>
        <v>0.12089999999999999</v>
      </c>
      <c r="AT52" s="103">
        <f t="shared" si="4"/>
        <v>14.25</v>
      </c>
      <c r="AU52" s="103">
        <f t="shared" si="2"/>
        <v>8.4842105263157883</v>
      </c>
    </row>
    <row r="53" spans="1:47" ht="30.75" x14ac:dyDescent="0.3">
      <c r="A53" s="15" t="s">
        <v>409</v>
      </c>
      <c r="B53" s="106" t="s">
        <v>129</v>
      </c>
      <c r="C53" s="104" t="s">
        <v>134</v>
      </c>
      <c r="D53" s="90">
        <v>1.0375E-3</v>
      </c>
      <c r="E53" s="90">
        <v>8.1249999999999996E-4</v>
      </c>
      <c r="F53" s="90">
        <v>5.0999999999999995E-3</v>
      </c>
      <c r="G53" s="90">
        <v>5.5999999999999999E-3</v>
      </c>
      <c r="H53" s="90">
        <v>4.5999999999999999E-3</v>
      </c>
      <c r="I53" s="90">
        <v>4.3E-3</v>
      </c>
      <c r="J53" s="90">
        <v>4.7000000000000002E-3</v>
      </c>
      <c r="K53" s="90">
        <v>5.0999999999999995E-3</v>
      </c>
      <c r="L53" s="90">
        <v>1.4999999999999999E-2</v>
      </c>
      <c r="M53" s="90">
        <v>5.6000000000000001E-2</v>
      </c>
      <c r="N53" s="90">
        <v>7.9000000000000001E-2</v>
      </c>
      <c r="O53" s="90">
        <v>3.6999999999999998E-2</v>
      </c>
      <c r="P53" s="90">
        <v>4.7999999999999996E-3</v>
      </c>
      <c r="Q53" s="90">
        <v>1.5E-3</v>
      </c>
      <c r="R53" s="90">
        <v>1.1999999999999999E-3</v>
      </c>
      <c r="S53" s="90">
        <v>1.1000000000000001E-3</v>
      </c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R53" s="105">
        <v>0.72</v>
      </c>
      <c r="AS53" s="102">
        <f t="shared" si="3"/>
        <v>0.22685000000000002</v>
      </c>
      <c r="AT53" s="103">
        <f t="shared" si="4"/>
        <v>14.25</v>
      </c>
      <c r="AU53" s="103">
        <f t="shared" si="2"/>
        <v>15.919298245614037</v>
      </c>
    </row>
    <row r="54" spans="1:47" ht="30.75" x14ac:dyDescent="0.3">
      <c r="A54" s="15" t="s">
        <v>409</v>
      </c>
      <c r="B54" s="106" t="s">
        <v>129</v>
      </c>
      <c r="C54" s="104" t="s">
        <v>135</v>
      </c>
      <c r="D54" s="90">
        <v>3.8000000000000002E-4</v>
      </c>
      <c r="E54" s="90">
        <v>4.6999999999999999E-4</v>
      </c>
      <c r="F54" s="90">
        <v>3.15E-3</v>
      </c>
      <c r="G54" s="90">
        <v>3.6099999999999999E-3</v>
      </c>
      <c r="H54" s="90">
        <v>2.97E-3</v>
      </c>
      <c r="I54" s="90">
        <v>2.14E-3</v>
      </c>
      <c r="J54" s="90">
        <v>2.14E-3</v>
      </c>
      <c r="K54" s="90">
        <v>3.0200000000000001E-3</v>
      </c>
      <c r="L54" s="90">
        <v>4.7699999999999999E-3</v>
      </c>
      <c r="M54" s="90">
        <v>6.2199999999999998E-3</v>
      </c>
      <c r="N54" s="90">
        <v>4.79E-3</v>
      </c>
      <c r="O54" s="90">
        <v>1.8799999999999999E-3</v>
      </c>
      <c r="P54" s="90">
        <v>1.2099999999999999E-3</v>
      </c>
      <c r="Q54" s="90">
        <v>1.0400000000000001E-3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R54" s="105">
        <v>0.71799999999999997</v>
      </c>
      <c r="AS54" s="102">
        <f t="shared" si="3"/>
        <v>3.7790000000000004E-2</v>
      </c>
      <c r="AT54" s="103">
        <f t="shared" si="4"/>
        <v>12.25</v>
      </c>
      <c r="AU54" s="103">
        <f t="shared" si="2"/>
        <v>3.084897959183674</v>
      </c>
    </row>
    <row r="55" spans="1:47" ht="30.75" x14ac:dyDescent="0.3">
      <c r="A55" s="15" t="s">
        <v>409</v>
      </c>
      <c r="B55" s="106" t="s">
        <v>129</v>
      </c>
      <c r="C55" s="104" t="s">
        <v>137</v>
      </c>
      <c r="D55" s="90"/>
      <c r="E55" s="90"/>
      <c r="F55" s="90">
        <v>0.107</v>
      </c>
      <c r="G55" s="90">
        <v>1.6300000000000002E-2</v>
      </c>
      <c r="H55" s="90">
        <v>1.6500000000000001E-2</v>
      </c>
      <c r="I55" s="90">
        <v>2.18E-2</v>
      </c>
      <c r="J55" s="90">
        <v>1.43E-2</v>
      </c>
      <c r="K55" s="90">
        <v>3.0200000000000001E-3</v>
      </c>
      <c r="L55" s="90">
        <v>6.9699999999999996E-3</v>
      </c>
      <c r="M55" s="90">
        <v>1.23E-2</v>
      </c>
      <c r="N55" s="90">
        <v>1.1800000000000001E-2</v>
      </c>
      <c r="O55" s="90">
        <v>5.8499999999999993E-3</v>
      </c>
      <c r="P55" s="90">
        <v>1.31E-3</v>
      </c>
      <c r="Q55" s="90">
        <v>7.3799999999999994E-4</v>
      </c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R55" s="105">
        <v>3.18</v>
      </c>
      <c r="AS55" s="102">
        <f t="shared" si="3"/>
        <v>0.21788799999999997</v>
      </c>
      <c r="AT55" s="103">
        <f t="shared" si="4"/>
        <v>12.25</v>
      </c>
      <c r="AU55" s="103">
        <f t="shared" si="2"/>
        <v>17.786775510204077</v>
      </c>
    </row>
    <row r="56" spans="1:47" ht="30.75" x14ac:dyDescent="0.3">
      <c r="A56" s="15" t="s">
        <v>409</v>
      </c>
      <c r="B56" s="106" t="s">
        <v>129</v>
      </c>
      <c r="C56" s="104" t="s">
        <v>138</v>
      </c>
      <c r="D56" s="90">
        <v>6.175000000000001E-4</v>
      </c>
      <c r="E56" s="90">
        <v>5.3249999999999999E-4</v>
      </c>
      <c r="F56" s="90">
        <v>0.27400000000000002</v>
      </c>
      <c r="G56" s="90">
        <v>0.18099999999999999</v>
      </c>
      <c r="H56" s="90">
        <v>9.240000000000001E-2</v>
      </c>
      <c r="I56" s="90">
        <v>4.7E-2</v>
      </c>
      <c r="J56" s="90">
        <v>3.2100000000000004E-2</v>
      </c>
      <c r="K56" s="90">
        <v>2.29E-2</v>
      </c>
      <c r="L56" s="90">
        <v>1.7399999999999999E-2</v>
      </c>
      <c r="M56" s="90">
        <v>1.6800000000000002E-2</v>
      </c>
      <c r="N56" s="90">
        <v>2.4500000000000001E-2</v>
      </c>
      <c r="O56" s="90">
        <v>2.9600000000000001E-2</v>
      </c>
      <c r="P56" s="90">
        <v>2.2600000000000002E-2</v>
      </c>
      <c r="Q56" s="90">
        <v>1.2800000000000001E-2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R56" s="105">
        <v>0.72899999999999998</v>
      </c>
      <c r="AS56" s="102">
        <f t="shared" si="3"/>
        <v>0.77424999999999999</v>
      </c>
      <c r="AT56" s="103">
        <f t="shared" si="4"/>
        <v>12.25</v>
      </c>
      <c r="AU56" s="103">
        <f t="shared" si="2"/>
        <v>63.204081632653065</v>
      </c>
    </row>
    <row r="57" spans="1:47" ht="30.75" x14ac:dyDescent="0.3">
      <c r="A57" s="15" t="s">
        <v>409</v>
      </c>
      <c r="B57" s="106" t="s">
        <v>129</v>
      </c>
      <c r="C57" s="104" t="s">
        <v>140</v>
      </c>
      <c r="D57" s="90">
        <v>2.7625000000000002E-4</v>
      </c>
      <c r="E57" s="90">
        <v>2.8875E-4</v>
      </c>
      <c r="F57" s="90">
        <v>1.0300000000000001E-3</v>
      </c>
      <c r="G57" s="90">
        <v>1.3600000000000001E-3</v>
      </c>
      <c r="H57" s="90">
        <v>1.15E-3</v>
      </c>
      <c r="I57" s="90">
        <v>1.14E-3</v>
      </c>
      <c r="J57" s="90">
        <v>2.2899999999999999E-3</v>
      </c>
      <c r="K57" s="90">
        <v>4.4400000000000004E-3</v>
      </c>
      <c r="L57" s="90">
        <v>3.1800000000000001E-3</v>
      </c>
      <c r="M57" s="90">
        <v>1.3700000000000001E-3</v>
      </c>
      <c r="N57" s="90">
        <v>8.8000000000000003E-4</v>
      </c>
      <c r="O57" s="90">
        <v>8.6799999999999996E-4</v>
      </c>
      <c r="P57" s="90">
        <v>8.1100000000000009E-4</v>
      </c>
      <c r="Q57" s="90">
        <v>8.1999999999999998E-4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R57" s="105">
        <v>0.72499999999999998</v>
      </c>
      <c r="AS57" s="102">
        <f t="shared" si="3"/>
        <v>1.9904000000000002E-2</v>
      </c>
      <c r="AT57" s="103">
        <f t="shared" si="4"/>
        <v>12.25</v>
      </c>
      <c r="AU57" s="103">
        <f t="shared" si="2"/>
        <v>1.6248163265306124</v>
      </c>
    </row>
    <row r="58" spans="1:47" ht="30.75" x14ac:dyDescent="0.3">
      <c r="A58" s="15" t="s">
        <v>409</v>
      </c>
      <c r="B58" s="106" t="s">
        <v>129</v>
      </c>
      <c r="C58" s="104" t="s">
        <v>141</v>
      </c>
      <c r="D58" s="90">
        <v>1.7625E-4</v>
      </c>
      <c r="E58" s="90">
        <v>1.15375E-4</v>
      </c>
      <c r="F58" s="90">
        <v>1.47E-3</v>
      </c>
      <c r="G58" s="90">
        <v>1.97E-3</v>
      </c>
      <c r="H58" s="90">
        <v>2.6800000000000001E-3</v>
      </c>
      <c r="I58" s="90">
        <v>1.6899999999999999E-3</v>
      </c>
      <c r="J58" s="90">
        <v>9.6400000000000001E-4</v>
      </c>
      <c r="K58" s="90">
        <v>1.0400000000000001E-3</v>
      </c>
      <c r="L58" s="90">
        <v>2.3900000000000002E-3</v>
      </c>
      <c r="M58" s="90">
        <v>7.0999999999999995E-3</v>
      </c>
      <c r="N58" s="90">
        <v>4.7000000000000002E-3</v>
      </c>
      <c r="O58" s="90">
        <v>1.08E-3</v>
      </c>
      <c r="P58" s="90">
        <v>5.1400000000000003E-4</v>
      </c>
      <c r="Q58" s="90">
        <v>5.0000000000000001E-4</v>
      </c>
      <c r="R58" s="90">
        <v>5.0000000000000001E-4</v>
      </c>
      <c r="S58" s="90">
        <v>5.0000000000000001E-4</v>
      </c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R58" s="105">
        <v>0.5</v>
      </c>
      <c r="AS58" s="102">
        <f t="shared" si="3"/>
        <v>2.7389625000000001E-2</v>
      </c>
      <c r="AT58" s="103">
        <f t="shared" si="4"/>
        <v>14.25</v>
      </c>
      <c r="AU58" s="103">
        <f t="shared" si="2"/>
        <v>1.9220789473684212</v>
      </c>
    </row>
    <row r="59" spans="1:47" ht="30.75" x14ac:dyDescent="0.3">
      <c r="A59" s="15" t="s">
        <v>409</v>
      </c>
      <c r="B59" s="106" t="s">
        <v>129</v>
      </c>
      <c r="C59" s="104" t="s">
        <v>142</v>
      </c>
      <c r="D59" s="90">
        <v>3.8749999999999999E-4</v>
      </c>
      <c r="E59" s="90">
        <v>5.2500000000000008E-4</v>
      </c>
      <c r="F59" s="90">
        <v>8.9999999999999998E-4</v>
      </c>
      <c r="G59" s="90">
        <v>1E-3</v>
      </c>
      <c r="H59" s="90">
        <v>5.4000000000000001E-4</v>
      </c>
      <c r="I59" s="90">
        <v>3.5E-4</v>
      </c>
      <c r="J59" s="90">
        <v>4.0000000000000002E-4</v>
      </c>
      <c r="K59" s="90">
        <v>3.5E-4</v>
      </c>
      <c r="L59" s="90">
        <v>4.6000000000000001E-4</v>
      </c>
      <c r="M59" s="90">
        <v>4.7999999999999996E-4</v>
      </c>
      <c r="N59" s="90">
        <v>3.5E-4</v>
      </c>
      <c r="O59" s="90">
        <v>3.5E-4</v>
      </c>
      <c r="P59" s="90">
        <v>3.5999999999999997E-4</v>
      </c>
      <c r="Q59" s="90">
        <v>6.8999999999999997E-4</v>
      </c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R59" s="105">
        <v>0.35</v>
      </c>
      <c r="AS59" s="102">
        <f t="shared" si="3"/>
        <v>7.1424999999999987E-3</v>
      </c>
      <c r="AT59" s="103">
        <f t="shared" si="4"/>
        <v>12.25</v>
      </c>
      <c r="AU59" s="103">
        <f t="shared" si="2"/>
        <v>0.5830612244897958</v>
      </c>
    </row>
    <row r="60" spans="1:47" ht="30.75" x14ac:dyDescent="0.3">
      <c r="A60" s="15" t="s">
        <v>409</v>
      </c>
      <c r="B60" s="106" t="s">
        <v>129</v>
      </c>
      <c r="C60" s="104" t="s">
        <v>145</v>
      </c>
      <c r="D60" s="90">
        <v>1.325E-4</v>
      </c>
      <c r="E60" s="90">
        <v>3.7500000000000001E-4</v>
      </c>
      <c r="F60" s="90">
        <v>4.5700000000000003E-3</v>
      </c>
      <c r="G60" s="90">
        <v>1.7600000000000001E-3</v>
      </c>
      <c r="H60" s="90">
        <v>1.34E-3</v>
      </c>
      <c r="I60" s="90">
        <v>2.3799999999999997E-3</v>
      </c>
      <c r="J60" s="90">
        <v>1.39E-3</v>
      </c>
      <c r="K60" s="90">
        <v>7.6199999999999998E-4</v>
      </c>
      <c r="L60" s="90">
        <v>6.6700000000000006E-4</v>
      </c>
      <c r="M60" s="90">
        <v>6.3600000000000006E-4</v>
      </c>
      <c r="N60" s="90">
        <v>9.1300000000000007E-4</v>
      </c>
      <c r="O60" s="90">
        <v>1.49E-3</v>
      </c>
      <c r="P60" s="90">
        <v>1.4599999999999999E-3</v>
      </c>
      <c r="Q60" s="90">
        <v>1.14E-3</v>
      </c>
      <c r="R60" s="90">
        <v>5.4800000000000009E-4</v>
      </c>
      <c r="S60" s="90">
        <v>6.3500000000000004E-4</v>
      </c>
      <c r="T60" s="90">
        <v>0</v>
      </c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R60" s="105">
        <v>0.5</v>
      </c>
      <c r="AS60" s="102">
        <f t="shared" si="3"/>
        <v>2.0198500000000001E-2</v>
      </c>
      <c r="AT60" s="103">
        <f t="shared" si="4"/>
        <v>15.25</v>
      </c>
      <c r="AU60" s="103">
        <f t="shared" si="2"/>
        <v>1.3244918032786888</v>
      </c>
    </row>
    <row r="61" spans="1:47" ht="30.75" x14ac:dyDescent="0.3">
      <c r="A61" s="15" t="s">
        <v>409</v>
      </c>
      <c r="B61" s="106" t="s">
        <v>129</v>
      </c>
      <c r="C61" s="104" t="s">
        <v>148</v>
      </c>
      <c r="D61" s="90">
        <v>1.3750000000000001E-4</v>
      </c>
      <c r="E61" s="90">
        <v>3.6249999999999998E-4</v>
      </c>
      <c r="F61" s="90">
        <v>1.2999999999999999E-2</v>
      </c>
      <c r="G61" s="90">
        <v>2.7000000000000001E-3</v>
      </c>
      <c r="H61" s="90">
        <v>0.13300000000000001</v>
      </c>
      <c r="I61" s="90">
        <v>0.13300000000000001</v>
      </c>
      <c r="J61" s="90">
        <v>4.7500000000000001E-2</v>
      </c>
      <c r="K61" s="90">
        <v>2.9899999999999999E-2</v>
      </c>
      <c r="L61" s="90">
        <v>1.5699999999999999E-2</v>
      </c>
      <c r="M61" s="90">
        <v>1.6E-2</v>
      </c>
      <c r="N61" s="90">
        <v>0.17199999999999999</v>
      </c>
      <c r="O61" s="90">
        <v>0.69299999999999995</v>
      </c>
      <c r="P61" s="90">
        <v>0.32700000000000001</v>
      </c>
      <c r="Q61" s="90">
        <v>0.19</v>
      </c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R61" s="107">
        <v>2.1</v>
      </c>
      <c r="AS61" s="102">
        <f t="shared" si="3"/>
        <v>1.7732999999999999</v>
      </c>
      <c r="AT61" s="103">
        <f t="shared" si="4"/>
        <v>12.25</v>
      </c>
      <c r="AU61" s="103">
        <f t="shared" si="2"/>
        <v>144.75918367346938</v>
      </c>
    </row>
    <row r="62" spans="1:47" ht="30.75" x14ac:dyDescent="0.3">
      <c r="A62" s="15" t="s">
        <v>409</v>
      </c>
      <c r="B62" s="106" t="s">
        <v>129</v>
      </c>
      <c r="C62" s="104" t="s">
        <v>150</v>
      </c>
      <c r="D62" s="90">
        <v>6.1250000000000009E-4</v>
      </c>
      <c r="E62" s="90">
        <v>9.6374999999999998E-4</v>
      </c>
      <c r="F62" s="90">
        <v>1.49E-2</v>
      </c>
      <c r="G62" s="90">
        <v>1.21E-2</v>
      </c>
      <c r="H62" s="90">
        <v>8.6E-3</v>
      </c>
      <c r="I62" s="90">
        <v>6.0300000000000006E-3</v>
      </c>
      <c r="J62" s="90">
        <v>6.0099999999999997E-3</v>
      </c>
      <c r="K62" s="90">
        <v>5.3299999999999997E-3</v>
      </c>
      <c r="L62" s="90">
        <v>9.58E-3</v>
      </c>
      <c r="M62" s="90">
        <v>1.0999999999999999E-2</v>
      </c>
      <c r="N62" s="90">
        <v>7.3899999999999999E-3</v>
      </c>
      <c r="O62" s="90">
        <v>3.0999999999999999E-3</v>
      </c>
      <c r="P62" s="90">
        <v>1.6999999999999999E-3</v>
      </c>
      <c r="Q62" s="90">
        <v>1.2999999999999999E-3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R62" s="107">
        <v>0.61</v>
      </c>
      <c r="AS62" s="102">
        <f t="shared" si="3"/>
        <v>8.8616249999999994E-2</v>
      </c>
      <c r="AT62" s="103">
        <f t="shared" si="4"/>
        <v>12.25</v>
      </c>
      <c r="AU62" s="103">
        <f t="shared" si="2"/>
        <v>7.233979591836734</v>
      </c>
    </row>
    <row r="63" spans="1:47" ht="30.75" x14ac:dyDescent="0.3">
      <c r="A63" s="15" t="s">
        <v>409</v>
      </c>
      <c r="B63" s="106" t="s">
        <v>129</v>
      </c>
      <c r="C63" s="104" t="s">
        <v>153</v>
      </c>
      <c r="D63" s="90">
        <v>2.6124999999999998E-4</v>
      </c>
      <c r="E63" s="90">
        <v>2.7625000000000002E-4</v>
      </c>
      <c r="F63" s="90">
        <v>9.9499999999999988E-3</v>
      </c>
      <c r="G63" s="90">
        <v>2.0300000000000002E-2</v>
      </c>
      <c r="H63" s="90">
        <v>1.2199999999999999E-2</v>
      </c>
      <c r="I63" s="90">
        <v>5.8700000000000002E-3</v>
      </c>
      <c r="J63" s="90">
        <v>7.1999999999999998E-3</v>
      </c>
      <c r="K63" s="90">
        <v>3.7699999999999999E-3</v>
      </c>
      <c r="L63" s="90">
        <v>3.13E-3</v>
      </c>
      <c r="M63" s="90">
        <v>2.8599999999999997E-3</v>
      </c>
      <c r="N63" s="90">
        <v>2.5000000000000001E-3</v>
      </c>
      <c r="O63" s="90">
        <v>1.8799999999999999E-3</v>
      </c>
      <c r="P63" s="90">
        <v>1.8799999999999999E-3</v>
      </c>
      <c r="Q63" s="90">
        <v>2.2400000000000002E-3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R63" s="107">
        <v>0.58099999999999996</v>
      </c>
      <c r="AS63" s="102">
        <f t="shared" si="3"/>
        <v>7.4317500000000022E-2</v>
      </c>
      <c r="AT63" s="103">
        <f t="shared" si="4"/>
        <v>12.25</v>
      </c>
      <c r="AU63" s="103">
        <f t="shared" si="2"/>
        <v>6.0667346938775522</v>
      </c>
    </row>
    <row r="64" spans="1:47" ht="30.75" x14ac:dyDescent="0.3">
      <c r="A64" s="15" t="s">
        <v>409</v>
      </c>
      <c r="B64" s="106" t="s">
        <v>129</v>
      </c>
      <c r="C64" s="104" t="s">
        <v>156</v>
      </c>
      <c r="D64" s="90">
        <v>2E-3</v>
      </c>
      <c r="E64" s="90">
        <v>1.6249999999999999E-3</v>
      </c>
      <c r="F64" s="90">
        <v>1.2999999999999999E-2</v>
      </c>
      <c r="G64" s="90">
        <v>0.01</v>
      </c>
      <c r="H64" s="90">
        <v>8.8999999999999999E-3</v>
      </c>
      <c r="I64" s="90">
        <v>8.6999999999999994E-3</v>
      </c>
      <c r="J64" s="90">
        <v>1.0999999999999999E-2</v>
      </c>
      <c r="K64" s="90">
        <v>1.7999999999999999E-2</v>
      </c>
      <c r="L64" s="90">
        <v>3.1E-2</v>
      </c>
      <c r="M64" s="90">
        <v>3.7999999999999999E-2</v>
      </c>
      <c r="N64" s="90">
        <v>2.1999999999999999E-2</v>
      </c>
      <c r="O64" s="90">
        <v>8.9999999999999993E-3</v>
      </c>
      <c r="P64" s="90">
        <v>6.0000000000000001E-3</v>
      </c>
      <c r="Q64" s="90">
        <v>4.9000000000000007E-3</v>
      </c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R64" s="107">
        <v>2.5</v>
      </c>
      <c r="AS64" s="102">
        <f t="shared" si="3"/>
        <v>0.18412499999999998</v>
      </c>
      <c r="AT64" s="103">
        <f t="shared" si="4"/>
        <v>12.25</v>
      </c>
      <c r="AU64" s="103">
        <f t="shared" si="2"/>
        <v>15.030612244897958</v>
      </c>
    </row>
    <row r="65" spans="1:47" ht="30.75" x14ac:dyDescent="0.3">
      <c r="A65" s="15" t="s">
        <v>409</v>
      </c>
      <c r="B65" s="106" t="s">
        <v>129</v>
      </c>
      <c r="C65" s="104" t="s">
        <v>157</v>
      </c>
      <c r="D65" s="90">
        <v>1.3875000000000001E-3</v>
      </c>
      <c r="E65" s="90">
        <v>3.8250000000000003E-4</v>
      </c>
      <c r="F65" s="90">
        <v>2.7100000000000002E-3</v>
      </c>
      <c r="G65" s="90">
        <v>4.8399999999999997E-3</v>
      </c>
      <c r="H65" s="90">
        <v>5.5999999999999999E-3</v>
      </c>
      <c r="I65" s="90">
        <v>2.5600000000000002E-3</v>
      </c>
      <c r="J65" s="90">
        <v>2.5299999999999997E-3</v>
      </c>
      <c r="K65" s="90">
        <v>4.6299999999999996E-3</v>
      </c>
      <c r="L65" s="90">
        <v>7.5399999999999998E-3</v>
      </c>
      <c r="M65" s="90">
        <v>6.5199999999999998E-3</v>
      </c>
      <c r="N65" s="90">
        <v>4.2699999999999995E-3</v>
      </c>
      <c r="O65" s="90">
        <v>1.7099999999999999E-3</v>
      </c>
      <c r="P65" s="90">
        <v>1.1999999999999999E-3</v>
      </c>
      <c r="Q65" s="90">
        <v>7.9200000000000006E-4</v>
      </c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R65" s="107">
        <v>1.1599999999999999</v>
      </c>
      <c r="AS65" s="102">
        <f t="shared" si="3"/>
        <v>4.6671999999999998E-2</v>
      </c>
      <c r="AT65" s="103">
        <f t="shared" si="4"/>
        <v>12.25</v>
      </c>
      <c r="AU65" s="103">
        <f t="shared" si="2"/>
        <v>3.809959183673469</v>
      </c>
    </row>
    <row r="66" spans="1:47" ht="30.75" x14ac:dyDescent="0.3">
      <c r="A66" s="15" t="s">
        <v>409</v>
      </c>
      <c r="B66" s="106" t="s">
        <v>129</v>
      </c>
      <c r="C66" s="104" t="s">
        <v>158</v>
      </c>
      <c r="D66" s="90">
        <v>3.8624999999999998E-4</v>
      </c>
      <c r="E66" s="90">
        <v>4.3874999999999996E-4</v>
      </c>
      <c r="F66" s="90">
        <v>2.7899999999999999E-3</v>
      </c>
      <c r="G66" s="90">
        <v>1.8700000000000001E-3</v>
      </c>
      <c r="H66" s="90">
        <v>1.0300000000000001E-3</v>
      </c>
      <c r="I66" s="90">
        <v>9.8799999999999995E-4</v>
      </c>
      <c r="J66" s="90">
        <v>1.2199999999999999E-3</v>
      </c>
      <c r="K66" s="90">
        <v>1.4199999999999998E-3</v>
      </c>
      <c r="L66" s="90">
        <v>1.8700000000000001E-3</v>
      </c>
      <c r="M66" s="90">
        <v>2.2699999999999999E-3</v>
      </c>
      <c r="N66" s="90">
        <v>2E-3</v>
      </c>
      <c r="O66" s="90">
        <v>1.33E-3</v>
      </c>
      <c r="P66" s="90">
        <v>9.1399999999999999E-4</v>
      </c>
      <c r="Q66" s="90">
        <v>5.3899999999999998E-4</v>
      </c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R66" s="105">
        <v>0.5</v>
      </c>
      <c r="AS66" s="102">
        <f t="shared" ref="AS66:AS78" si="5">SUM(D66:AO66)</f>
        <v>1.9066000000000003E-2</v>
      </c>
      <c r="AT66" s="103">
        <f t="shared" ref="AT66:AT78" si="6">COUNT(F66:AO66)+0.125+0.125</f>
        <v>12.25</v>
      </c>
      <c r="AU66" s="103">
        <f t="shared" si="2"/>
        <v>1.5564081632653064</v>
      </c>
    </row>
    <row r="67" spans="1:47" ht="30.75" x14ac:dyDescent="0.3">
      <c r="A67" s="15" t="s">
        <v>409</v>
      </c>
      <c r="B67" s="106" t="s">
        <v>129</v>
      </c>
      <c r="C67" s="104" t="s">
        <v>159</v>
      </c>
      <c r="D67" s="90">
        <v>2.0249999999999999E-3</v>
      </c>
      <c r="E67" s="90">
        <v>1.0625000000000001E-3</v>
      </c>
      <c r="F67" s="90">
        <v>4.0999999999999995E-3</v>
      </c>
      <c r="G67" s="90">
        <v>9.7999999999999997E-4</v>
      </c>
      <c r="H67" s="90">
        <v>5.8E-4</v>
      </c>
      <c r="I67" s="90">
        <v>5.8999999999999992E-4</v>
      </c>
      <c r="J67" s="90">
        <v>4.4000000000000002E-4</v>
      </c>
      <c r="K67" s="90">
        <v>3.5E-4</v>
      </c>
      <c r="L67" s="90">
        <v>3.5E-4</v>
      </c>
      <c r="M67" s="90">
        <v>3.5E-4</v>
      </c>
      <c r="N67" s="90">
        <v>3.5E-4</v>
      </c>
      <c r="O67" s="90">
        <v>3.5E-4</v>
      </c>
      <c r="P67" s="90">
        <v>3.5E-4</v>
      </c>
      <c r="Q67" s="90">
        <v>3.5E-4</v>
      </c>
      <c r="R67" s="90">
        <v>3.5E-4</v>
      </c>
      <c r="S67" s="90">
        <v>4.0000000000000002E-4</v>
      </c>
      <c r="T67" s="90">
        <v>3.5E-4</v>
      </c>
      <c r="U67" s="90">
        <v>3.5E-4</v>
      </c>
      <c r="V67" s="90">
        <v>3.5E-4</v>
      </c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R67" s="107">
        <v>0.52</v>
      </c>
      <c r="AS67" s="102">
        <f t="shared" si="5"/>
        <v>1.4027499999999995E-2</v>
      </c>
      <c r="AT67" s="103">
        <f t="shared" si="6"/>
        <v>17.25</v>
      </c>
      <c r="AU67" s="103">
        <f t="shared" ref="AU67:AU78" si="7">AS67/AT67 * 1000</f>
        <v>0.81318840579710117</v>
      </c>
    </row>
    <row r="68" spans="1:47" ht="30.75" x14ac:dyDescent="0.3">
      <c r="A68" s="15" t="s">
        <v>409</v>
      </c>
      <c r="B68" s="106" t="s">
        <v>129</v>
      </c>
      <c r="C68" s="104" t="s">
        <v>160</v>
      </c>
      <c r="D68" s="90">
        <v>2.1999999999999999E-2</v>
      </c>
      <c r="E68" s="90">
        <v>7.8999999999999996E-5</v>
      </c>
      <c r="F68" s="90">
        <v>1.4E-2</v>
      </c>
      <c r="G68" s="90">
        <v>9.8999999999999999E-4</v>
      </c>
      <c r="H68" s="90">
        <v>9.0200000000000002E-4</v>
      </c>
      <c r="I68" s="90">
        <v>9.4299999999999994E-4</v>
      </c>
      <c r="J68" s="90">
        <v>8.5800000000000004E-4</v>
      </c>
      <c r="K68" s="90">
        <v>8.2399999999999997E-4</v>
      </c>
      <c r="L68" s="90">
        <v>8.3599999999999994E-4</v>
      </c>
      <c r="M68" s="90">
        <v>9.3500000000000007E-4</v>
      </c>
      <c r="N68" s="90">
        <v>8.8199999999999997E-4</v>
      </c>
      <c r="O68" s="90">
        <v>8.7500000000000002E-4</v>
      </c>
      <c r="P68" s="90">
        <v>9.3100000000000008E-4</v>
      </c>
      <c r="Q68" s="90">
        <v>9.5999999999999992E-4</v>
      </c>
      <c r="R68" s="90">
        <v>9.7300000000000002E-4</v>
      </c>
      <c r="S68" s="90">
        <v>9.4299999999999994E-4</v>
      </c>
      <c r="T68" s="90">
        <v>7.2199999999999999E-4</v>
      </c>
      <c r="U68" s="90">
        <v>5.0000000000000001E-4</v>
      </c>
      <c r="V68" s="90">
        <v>5.0000000000000001E-4</v>
      </c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R68" s="105">
        <v>0.5</v>
      </c>
      <c r="AS68" s="102">
        <f t="shared" si="5"/>
        <v>4.9653000000000003E-2</v>
      </c>
      <c r="AT68" s="103">
        <f t="shared" si="6"/>
        <v>17.25</v>
      </c>
      <c r="AU68" s="103">
        <f t="shared" si="7"/>
        <v>2.8784347826086956</v>
      </c>
    </row>
    <row r="69" spans="1:47" ht="30.75" x14ac:dyDescent="0.3">
      <c r="A69" s="15" t="s">
        <v>409</v>
      </c>
      <c r="B69" s="106" t="s">
        <v>129</v>
      </c>
      <c r="C69" s="104" t="s">
        <v>161</v>
      </c>
      <c r="D69" s="90">
        <v>8.712499999999999E-5</v>
      </c>
      <c r="E69" s="90">
        <v>2.2000000000000001E-4</v>
      </c>
      <c r="F69" s="90">
        <v>1.5900000000000001E-3</v>
      </c>
      <c r="G69" s="90">
        <v>1.1299999999999999E-3</v>
      </c>
      <c r="H69" s="90">
        <v>5.0000000000000001E-4</v>
      </c>
      <c r="I69" s="90">
        <v>5.0000000000000001E-4</v>
      </c>
      <c r="J69" s="90">
        <v>5.0000000000000001E-4</v>
      </c>
      <c r="K69" s="90">
        <v>5.6499999999999996E-4</v>
      </c>
      <c r="L69" s="90">
        <v>5.0000000000000001E-4</v>
      </c>
      <c r="M69" s="90">
        <v>5.0000000000000001E-4</v>
      </c>
      <c r="N69" s="90">
        <v>5.0000000000000001E-4</v>
      </c>
      <c r="O69" s="90">
        <v>5.0000000000000001E-4</v>
      </c>
      <c r="P69" s="90">
        <v>5.0000000000000001E-4</v>
      </c>
      <c r="Q69" s="90">
        <v>5.0000000000000001E-4</v>
      </c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R69" s="105">
        <v>0.5</v>
      </c>
      <c r="AS69" s="102">
        <f t="shared" si="5"/>
        <v>8.0921250000000021E-3</v>
      </c>
      <c r="AT69" s="103">
        <f t="shared" si="6"/>
        <v>12.25</v>
      </c>
      <c r="AU69" s="103">
        <f t="shared" si="7"/>
        <v>0.66058163265306136</v>
      </c>
    </row>
    <row r="70" spans="1:47" ht="30.75" x14ac:dyDescent="0.3">
      <c r="A70" s="15" t="s">
        <v>409</v>
      </c>
      <c r="B70" s="106" t="s">
        <v>129</v>
      </c>
      <c r="C70" s="104" t="s">
        <v>162</v>
      </c>
      <c r="D70" s="90">
        <v>2.0125000000000001E-4</v>
      </c>
      <c r="E70" s="90">
        <v>4.35E-4</v>
      </c>
      <c r="F70" s="90">
        <v>2.3199999999999998E-2</v>
      </c>
      <c r="G70" s="90">
        <v>2.58E-2</v>
      </c>
      <c r="H70" s="90">
        <v>1.32E-2</v>
      </c>
      <c r="I70" s="90">
        <v>8.6999999999999994E-3</v>
      </c>
      <c r="J70" s="90">
        <v>6.62E-3</v>
      </c>
      <c r="K70" s="90">
        <v>5.3899999999999998E-3</v>
      </c>
      <c r="L70" s="90">
        <v>4.5399999999999998E-3</v>
      </c>
      <c r="M70" s="90">
        <v>4.4900000000000001E-3</v>
      </c>
      <c r="N70" s="90">
        <v>4.5300000000000002E-3</v>
      </c>
      <c r="O70" s="90">
        <v>2.8500000000000001E-3</v>
      </c>
      <c r="P70" s="90">
        <v>2.5899999999999999E-3</v>
      </c>
      <c r="Q70" s="90">
        <v>2.5600000000000002E-3</v>
      </c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R70" s="105">
        <v>0.5</v>
      </c>
      <c r="AS70" s="102">
        <f t="shared" si="5"/>
        <v>0.10510625000000001</v>
      </c>
      <c r="AT70" s="103">
        <f t="shared" si="6"/>
        <v>12.25</v>
      </c>
      <c r="AU70" s="103">
        <f t="shared" si="7"/>
        <v>8.5801020408163264</v>
      </c>
    </row>
    <row r="71" spans="1:47" ht="30.75" x14ac:dyDescent="0.3">
      <c r="A71" s="15" t="s">
        <v>409</v>
      </c>
      <c r="B71" s="106" t="s">
        <v>163</v>
      </c>
      <c r="C71" s="104" t="s">
        <v>164</v>
      </c>
      <c r="D71" s="90">
        <v>7.2749999999999993E-5</v>
      </c>
      <c r="E71" s="90">
        <v>1.03125E-4</v>
      </c>
      <c r="F71" s="90">
        <v>5.0000000000000001E-4</v>
      </c>
      <c r="G71" s="90">
        <v>5.0000000000000001E-4</v>
      </c>
      <c r="H71" s="90">
        <v>5.0000000000000001E-4</v>
      </c>
      <c r="I71" s="90">
        <v>6.7999999999999999E-5</v>
      </c>
      <c r="J71" s="90">
        <v>5.0000000000000001E-4</v>
      </c>
      <c r="K71" s="90">
        <v>5.0000000000000001E-4</v>
      </c>
      <c r="L71" s="90">
        <v>5.0000000000000001E-4</v>
      </c>
      <c r="M71" s="90">
        <v>5.0000000000000001E-4</v>
      </c>
      <c r="N71" s="90">
        <v>5.0000000000000001E-4</v>
      </c>
      <c r="O71" s="90">
        <v>5.0000000000000001E-4</v>
      </c>
      <c r="P71" s="90">
        <v>5.0000000000000001E-4</v>
      </c>
      <c r="Q71" s="90">
        <v>5.0000000000000001E-4</v>
      </c>
      <c r="R71" s="90">
        <v>5.0000000000000001E-4</v>
      </c>
      <c r="S71" s="90">
        <v>5.0000000000000001E-4</v>
      </c>
      <c r="T71" s="90">
        <v>5.0000000000000001E-4</v>
      </c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R71" s="105">
        <v>0.5</v>
      </c>
      <c r="AS71" s="102">
        <f t="shared" si="5"/>
        <v>7.243875000000002E-3</v>
      </c>
      <c r="AT71" s="103">
        <f t="shared" si="6"/>
        <v>15.25</v>
      </c>
      <c r="AU71" s="103">
        <f t="shared" si="7"/>
        <v>0.47500819672131162</v>
      </c>
    </row>
    <row r="72" spans="1:47" ht="30.75" x14ac:dyDescent="0.3">
      <c r="A72" s="15" t="s">
        <v>409</v>
      </c>
      <c r="B72" s="106" t="s">
        <v>163</v>
      </c>
      <c r="C72" s="104" t="s">
        <v>167</v>
      </c>
      <c r="D72" s="90">
        <v>6.0375000000000001E-4</v>
      </c>
      <c r="E72" s="90">
        <v>2.1499999999999999E-4</v>
      </c>
      <c r="F72" s="90">
        <v>6.8000000000000005E-4</v>
      </c>
      <c r="G72" s="90">
        <v>9.3400000000000004E-4</v>
      </c>
      <c r="H72" s="90">
        <v>5.0000000000000001E-4</v>
      </c>
      <c r="I72" s="90">
        <v>5.0000000000000001E-4</v>
      </c>
      <c r="J72" s="90">
        <v>5.2700000000000002E-4</v>
      </c>
      <c r="K72" s="90">
        <v>5.0000000000000001E-4</v>
      </c>
      <c r="L72" s="90">
        <v>5.0000000000000001E-4</v>
      </c>
      <c r="M72" s="90">
        <v>5.0000000000000001E-4</v>
      </c>
      <c r="N72" s="90">
        <v>5.0000000000000001E-4</v>
      </c>
      <c r="O72" s="90">
        <v>5.0000000000000001E-4</v>
      </c>
      <c r="P72" s="90">
        <v>5.0000000000000001E-4</v>
      </c>
      <c r="Q72" s="90">
        <v>5.0000000000000001E-4</v>
      </c>
      <c r="R72" s="90">
        <v>5.0000000000000001E-4</v>
      </c>
      <c r="S72" s="90">
        <v>5.0000000000000001E-4</v>
      </c>
      <c r="T72" s="90">
        <v>5.0000000000000001E-4</v>
      </c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R72" s="107">
        <v>0.51500000000000001</v>
      </c>
      <c r="AS72" s="102">
        <f t="shared" si="5"/>
        <v>8.9597500000000042E-3</v>
      </c>
      <c r="AT72" s="103">
        <f t="shared" si="6"/>
        <v>15.25</v>
      </c>
      <c r="AU72" s="103">
        <f t="shared" si="7"/>
        <v>0.58752459016393477</v>
      </c>
    </row>
    <row r="73" spans="1:47" ht="30.75" x14ac:dyDescent="0.3">
      <c r="A73" s="15" t="s">
        <v>409</v>
      </c>
      <c r="B73" s="106" t="s">
        <v>163</v>
      </c>
      <c r="C73" s="104" t="s">
        <v>170</v>
      </c>
      <c r="D73" s="90">
        <v>8.6249999999999996E-5</v>
      </c>
      <c r="E73" s="90">
        <v>2.0000000000000001E-4</v>
      </c>
      <c r="F73" s="90">
        <v>1E-3</v>
      </c>
      <c r="G73" s="90">
        <v>8.3999999999999993E-4</v>
      </c>
      <c r="H73" s="90">
        <v>8.1999999999999998E-4</v>
      </c>
      <c r="I73" s="90">
        <v>8.9000000000000006E-4</v>
      </c>
      <c r="J73" s="90">
        <v>5.0000000000000001E-4</v>
      </c>
      <c r="K73" s="90">
        <v>1.4E-3</v>
      </c>
      <c r="L73" s="90">
        <v>6.9999999999999999E-4</v>
      </c>
      <c r="M73" s="90">
        <v>5.0000000000000001E-4</v>
      </c>
      <c r="N73" s="90">
        <v>5.0000000000000001E-4</v>
      </c>
      <c r="O73" s="90">
        <v>5.0000000000000001E-4</v>
      </c>
      <c r="P73" s="90">
        <v>5.0000000000000001E-4</v>
      </c>
      <c r="Q73" s="90">
        <v>5.0000000000000001E-4</v>
      </c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R73" s="105">
        <v>0.5</v>
      </c>
      <c r="AS73" s="102">
        <f t="shared" si="5"/>
        <v>8.9362500000000015E-3</v>
      </c>
      <c r="AT73" s="103">
        <f t="shared" si="6"/>
        <v>12.25</v>
      </c>
      <c r="AU73" s="103">
        <f t="shared" si="7"/>
        <v>0.72948979591836749</v>
      </c>
    </row>
    <row r="74" spans="1:47" ht="30.75" x14ac:dyDescent="0.3">
      <c r="A74" s="15" t="s">
        <v>409</v>
      </c>
      <c r="B74" s="106" t="s">
        <v>163</v>
      </c>
      <c r="C74" s="104" t="s">
        <v>171</v>
      </c>
      <c r="D74" s="90">
        <v>3.5749999999999996E-4</v>
      </c>
      <c r="E74" s="90">
        <v>3.4250000000000003E-4</v>
      </c>
      <c r="F74" s="90">
        <v>1.6500000000000001E-2</v>
      </c>
      <c r="G74" s="90">
        <v>8.8900000000000003E-3</v>
      </c>
      <c r="H74" s="90">
        <v>3.2499999999999999E-3</v>
      </c>
      <c r="I74" s="90">
        <v>7.4700000000000005E-4</v>
      </c>
      <c r="J74" s="90">
        <v>5.5500000000000005E-4</v>
      </c>
      <c r="K74" s="90">
        <v>6.29E-4</v>
      </c>
      <c r="L74" s="90">
        <v>5.4600000000000004E-4</v>
      </c>
      <c r="M74" s="90">
        <v>6.0399999999999994E-4</v>
      </c>
      <c r="N74" s="90">
        <v>8.2299999999999995E-4</v>
      </c>
      <c r="O74" s="90">
        <v>5.0000000000000001E-4</v>
      </c>
      <c r="P74" s="90">
        <v>5.0000000000000001E-4</v>
      </c>
      <c r="Q74" s="90">
        <v>5.0000000000000001E-4</v>
      </c>
      <c r="R74" s="90">
        <v>5.0000000000000001E-4</v>
      </c>
      <c r="S74" s="90">
        <v>5.0000000000000001E-4</v>
      </c>
      <c r="T74" s="90">
        <v>5.0000000000000001E-4</v>
      </c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R74" s="105">
        <v>0.5</v>
      </c>
      <c r="AS74" s="102">
        <f t="shared" si="5"/>
        <v>3.6243999999999998E-2</v>
      </c>
      <c r="AT74" s="103">
        <f t="shared" si="6"/>
        <v>15.25</v>
      </c>
      <c r="AU74" s="103">
        <f t="shared" si="7"/>
        <v>2.376655737704918</v>
      </c>
    </row>
    <row r="75" spans="1:47" ht="18.75" x14ac:dyDescent="0.3">
      <c r="A75" s="15" t="s">
        <v>409</v>
      </c>
      <c r="B75" s="106" t="s">
        <v>174</v>
      </c>
      <c r="C75" s="104" t="s">
        <v>175</v>
      </c>
      <c r="D75" s="90">
        <v>1.16E-3</v>
      </c>
      <c r="E75" s="90">
        <v>7.2250000000000005E-4</v>
      </c>
      <c r="F75" s="90">
        <v>9.92E-3</v>
      </c>
      <c r="G75" s="90">
        <v>8.7600000000000004E-3</v>
      </c>
      <c r="H75" s="90">
        <v>1.11E-2</v>
      </c>
      <c r="I75" s="90">
        <v>1.32E-2</v>
      </c>
      <c r="J75" s="90">
        <v>1.6899999999999998E-2</v>
      </c>
      <c r="K75" s="90">
        <v>2.0399999999999998E-2</v>
      </c>
      <c r="L75" s="90">
        <v>1.9699999999999999E-2</v>
      </c>
      <c r="M75" s="90">
        <v>1.9600000000000003E-2</v>
      </c>
      <c r="N75" s="90">
        <v>1.9699999999999999E-2</v>
      </c>
      <c r="O75" s="90">
        <v>1.6399999999999998E-2</v>
      </c>
      <c r="P75" s="90">
        <v>1.3300000000000001E-2</v>
      </c>
      <c r="Q75" s="90">
        <v>9.92E-3</v>
      </c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R75" s="107">
        <v>1.23</v>
      </c>
      <c r="AS75" s="102">
        <f t="shared" si="5"/>
        <v>0.18078250000000001</v>
      </c>
      <c r="AT75" s="103">
        <f t="shared" si="6"/>
        <v>12.25</v>
      </c>
      <c r="AU75" s="103">
        <f t="shared" si="7"/>
        <v>14.757755102040818</v>
      </c>
    </row>
    <row r="76" spans="1:47" ht="19.5" thickBot="1" x14ac:dyDescent="0.35">
      <c r="A76" s="15" t="s">
        <v>409</v>
      </c>
      <c r="B76" s="108" t="s">
        <v>174</v>
      </c>
      <c r="C76" s="104" t="s">
        <v>176</v>
      </c>
      <c r="D76" s="90">
        <v>1.2875000000000001E-4</v>
      </c>
      <c r="E76" s="90">
        <v>1.7249999999999999E-4</v>
      </c>
      <c r="F76" s="90">
        <v>2.1900000000000001E-3</v>
      </c>
      <c r="G76" s="90">
        <v>5.0000000000000001E-4</v>
      </c>
      <c r="H76" s="90">
        <v>5.0000000000000001E-4</v>
      </c>
      <c r="I76" s="90">
        <v>5.0000000000000001E-4</v>
      </c>
      <c r="J76" s="90">
        <v>5.0000000000000001E-4</v>
      </c>
      <c r="K76" s="90">
        <v>5.0000000000000001E-4</v>
      </c>
      <c r="L76" s="90">
        <v>5.0000000000000001E-4</v>
      </c>
      <c r="M76" s="90">
        <v>5.0000000000000001E-4</v>
      </c>
      <c r="N76" s="90">
        <v>5.0000000000000001E-4</v>
      </c>
      <c r="O76" s="90">
        <v>5.0000000000000001E-4</v>
      </c>
      <c r="P76" s="90">
        <v>5.0000000000000001E-4</v>
      </c>
      <c r="Q76" s="90">
        <v>5.0000000000000001E-4</v>
      </c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R76" s="105">
        <v>0.5</v>
      </c>
      <c r="AS76" s="102">
        <f t="shared" si="5"/>
        <v>7.9912500000000036E-3</v>
      </c>
      <c r="AT76" s="103">
        <f t="shared" si="6"/>
        <v>12.25</v>
      </c>
      <c r="AU76" s="103">
        <f t="shared" si="7"/>
        <v>0.65234693877551053</v>
      </c>
    </row>
    <row r="77" spans="1:47" ht="19.5" thickBot="1" x14ac:dyDescent="0.35">
      <c r="A77" s="15" t="s">
        <v>409</v>
      </c>
      <c r="B77" s="108" t="s">
        <v>174</v>
      </c>
      <c r="C77" s="109" t="s">
        <v>177</v>
      </c>
      <c r="D77" s="90">
        <v>8.9624999999999997E-5</v>
      </c>
      <c r="E77" s="90">
        <v>1.85E-4</v>
      </c>
      <c r="F77" s="90">
        <v>5.0000000000000001E-4</v>
      </c>
      <c r="G77" s="90">
        <v>5.0000000000000001E-4</v>
      </c>
      <c r="H77" s="90">
        <v>5.0000000000000001E-4</v>
      </c>
      <c r="I77" s="90">
        <v>5.0000000000000001E-4</v>
      </c>
      <c r="J77" s="90">
        <v>5.0000000000000001E-4</v>
      </c>
      <c r="K77" s="90">
        <v>5.0000000000000001E-4</v>
      </c>
      <c r="L77" s="90">
        <v>5.0000000000000001E-4</v>
      </c>
      <c r="M77" s="90">
        <v>5.0000000000000001E-4</v>
      </c>
      <c r="N77" s="90">
        <v>5.0000000000000001E-4</v>
      </c>
      <c r="O77" s="90">
        <v>5.0000000000000001E-4</v>
      </c>
      <c r="P77" s="90">
        <v>5.0000000000000001E-4</v>
      </c>
      <c r="Q77" s="90">
        <v>5.0000000000000001E-4</v>
      </c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110"/>
      <c r="AI77" s="90"/>
      <c r="AJ77" s="90"/>
      <c r="AK77" s="90"/>
      <c r="AL77" s="90"/>
      <c r="AM77" s="90"/>
      <c r="AN77" s="90"/>
      <c r="AO77" s="90"/>
      <c r="AR77" s="111">
        <v>0.5</v>
      </c>
      <c r="AS77" s="102">
        <f t="shared" si="5"/>
        <v>6.2746250000000024E-3</v>
      </c>
      <c r="AT77" s="103">
        <f t="shared" si="6"/>
        <v>12.25</v>
      </c>
      <c r="AU77" s="103">
        <f t="shared" si="7"/>
        <v>0.51221428571428584</v>
      </c>
    </row>
    <row r="78" spans="1:47" ht="19.5" thickBot="1" x14ac:dyDescent="0.35">
      <c r="A78" s="15" t="s">
        <v>409</v>
      </c>
      <c r="B78" s="108" t="s">
        <v>174</v>
      </c>
      <c r="C78" s="109" t="s">
        <v>178</v>
      </c>
      <c r="D78" s="112">
        <v>2.6124999999999998E-3</v>
      </c>
      <c r="E78" s="112">
        <v>1.9624999999999998E-3</v>
      </c>
      <c r="F78" s="112">
        <v>9.5000000000000001E-2</v>
      </c>
      <c r="G78" s="112">
        <v>8.7999999999999995E-2</v>
      </c>
      <c r="H78" s="112">
        <v>0.13900000000000001</v>
      </c>
      <c r="I78" s="112">
        <v>0.14399999999999999</v>
      </c>
      <c r="J78" s="112">
        <v>4.9200000000000001E-2</v>
      </c>
      <c r="K78" s="112">
        <v>2.87E-2</v>
      </c>
      <c r="L78" s="112">
        <v>2.3699999999999999E-2</v>
      </c>
      <c r="M78" s="112">
        <v>1.9600000000000003E-2</v>
      </c>
      <c r="N78" s="112">
        <v>1.5300000000000001E-2</v>
      </c>
      <c r="O78" s="112">
        <v>1.4199999999999999E-2</v>
      </c>
      <c r="P78" s="112">
        <v>9.6099999999999988E-3</v>
      </c>
      <c r="Q78" s="112">
        <v>9.2999999999999999E-2</v>
      </c>
      <c r="R78" s="112">
        <v>9.2999999999999999E-2</v>
      </c>
      <c r="S78" s="112">
        <v>6.9299999999999995E-3</v>
      </c>
      <c r="T78" s="112">
        <v>6.7800000000000004E-3</v>
      </c>
      <c r="U78" s="112">
        <v>5.79E-3</v>
      </c>
      <c r="V78" s="112">
        <v>5.9199999999999999E-3</v>
      </c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R78" s="113">
        <v>2.8</v>
      </c>
      <c r="AS78" s="114">
        <f t="shared" si="5"/>
        <v>0.84230499999999975</v>
      </c>
      <c r="AT78" s="103">
        <f t="shared" si="6"/>
        <v>17.25</v>
      </c>
      <c r="AU78" s="103">
        <f t="shared" si="7"/>
        <v>48.829275362318825</v>
      </c>
    </row>
    <row r="79" spans="1:47" ht="18.75" x14ac:dyDescent="0.3">
      <c r="A79" s="1" t="s">
        <v>410</v>
      </c>
      <c r="B79" s="42" t="s">
        <v>60</v>
      </c>
      <c r="C79" s="43" t="s">
        <v>63</v>
      </c>
      <c r="D79" s="115" t="s">
        <v>64</v>
      </c>
      <c r="E79" s="116" t="s">
        <v>65</v>
      </c>
      <c r="F79" s="90">
        <v>2.6250000000000004E-4</v>
      </c>
      <c r="G79" s="90">
        <v>3.3750000000000002E-4</v>
      </c>
      <c r="H79" s="90">
        <v>2E-3</v>
      </c>
      <c r="I79" s="90">
        <v>5.1000000000000004E-4</v>
      </c>
      <c r="J79" s="90">
        <v>5.0000000000000001E-4</v>
      </c>
      <c r="K79" s="90">
        <v>6.0999999999999997E-4</v>
      </c>
      <c r="L79" s="90">
        <v>1.2999999999999999E-3</v>
      </c>
      <c r="M79" s="90">
        <v>5.0000000000000001E-4</v>
      </c>
      <c r="N79" s="90">
        <v>5.0000000000000001E-4</v>
      </c>
      <c r="O79" s="90">
        <v>5.0000000000000001E-4</v>
      </c>
      <c r="P79" s="90">
        <v>5.0000000000000001E-4</v>
      </c>
      <c r="Q79" s="90">
        <v>5.0000000000000001E-4</v>
      </c>
      <c r="R79" s="90">
        <v>5.0000000000000001E-4</v>
      </c>
      <c r="S79" s="90">
        <v>5.0000000000000001E-4</v>
      </c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40">
        <v>0.5</v>
      </c>
      <c r="AS79">
        <f t="shared" ref="AS79:AS120" si="8">SUM(F79:AQ79)</f>
        <v>9.020000000000002E-3</v>
      </c>
      <c r="AT79" s="15">
        <f>COUNT(H79:AQ79)+0.125+0.125</f>
        <v>12.25</v>
      </c>
      <c r="AU79" s="103">
        <f>(AS79*1000)/AT79</f>
        <v>0.73632653061224496</v>
      </c>
    </row>
    <row r="80" spans="1:47" ht="18.75" x14ac:dyDescent="0.3">
      <c r="A80" s="1" t="s">
        <v>410</v>
      </c>
      <c r="B80" s="42" t="s">
        <v>60</v>
      </c>
      <c r="C80" s="43" t="s">
        <v>179</v>
      </c>
      <c r="D80" s="115" t="s">
        <v>180</v>
      </c>
      <c r="E80" s="116" t="s">
        <v>181</v>
      </c>
      <c r="F80" s="90">
        <v>5.9999999999999995E-4</v>
      </c>
      <c r="G80" s="90">
        <v>1.1E-4</v>
      </c>
      <c r="H80" s="90">
        <v>2.1999999999999999E-2</v>
      </c>
      <c r="I80" s="90">
        <v>9.1E-4</v>
      </c>
      <c r="J80" s="90">
        <v>1.1000000000000001E-3</v>
      </c>
      <c r="K80" s="90">
        <v>1.1000000000000001E-3</v>
      </c>
      <c r="L80" s="90">
        <v>5.0000000000000001E-4</v>
      </c>
      <c r="M80" s="90">
        <v>5.0000000000000001E-4</v>
      </c>
      <c r="N80" s="90">
        <v>5.6000000000000006E-4</v>
      </c>
      <c r="O80" s="90">
        <v>5.0000000000000001E-4</v>
      </c>
      <c r="P80" s="90">
        <v>5.0000000000000001E-4</v>
      </c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40">
        <v>41</v>
      </c>
      <c r="AS80">
        <f t="shared" si="8"/>
        <v>2.8380000000000002E-2</v>
      </c>
      <c r="AT80" s="15">
        <f t="shared" ref="AT80:AT120" si="9">COUNT(H80:AQ80)+0.125+0.125</f>
        <v>9.25</v>
      </c>
      <c r="AU80" s="103">
        <f t="shared" ref="AU80:AU120" si="10">(AS80*1000)/AT80</f>
        <v>3.0681081081081083</v>
      </c>
    </row>
    <row r="81" spans="1:47" ht="18.75" x14ac:dyDescent="0.3">
      <c r="A81" s="1" t="s">
        <v>410</v>
      </c>
      <c r="B81" s="42" t="s">
        <v>60</v>
      </c>
      <c r="C81" s="43" t="s">
        <v>75</v>
      </c>
      <c r="D81" s="115" t="s">
        <v>76</v>
      </c>
      <c r="E81" s="116" t="s">
        <v>77</v>
      </c>
      <c r="F81" s="90">
        <v>1E-3</v>
      </c>
      <c r="G81" s="90">
        <v>1.6249999999999999E-3</v>
      </c>
      <c r="H81" s="90">
        <v>3.7000000000000002E-3</v>
      </c>
      <c r="I81" s="90">
        <v>9.3000000000000005E-4</v>
      </c>
      <c r="J81" s="90">
        <v>6.7000000000000002E-4</v>
      </c>
      <c r="K81" s="90">
        <v>5.0000000000000001E-4</v>
      </c>
      <c r="L81" s="90">
        <v>5.0000000000000001E-4</v>
      </c>
      <c r="M81" s="90">
        <v>5.0000000000000001E-4</v>
      </c>
      <c r="N81" s="90">
        <v>5.0000000000000001E-4</v>
      </c>
      <c r="O81" s="90">
        <v>5.0000000000000001E-4</v>
      </c>
      <c r="P81" s="90">
        <v>5.0000000000000001E-4</v>
      </c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40">
        <v>0.5</v>
      </c>
      <c r="AS81">
        <f t="shared" si="8"/>
        <v>1.0925000000000002E-2</v>
      </c>
      <c r="AT81" s="15">
        <f t="shared" si="9"/>
        <v>9.25</v>
      </c>
      <c r="AU81" s="103">
        <f t="shared" si="10"/>
        <v>1.1810810810810815</v>
      </c>
    </row>
    <row r="82" spans="1:47" ht="18.75" x14ac:dyDescent="0.3">
      <c r="A82" s="1" t="s">
        <v>410</v>
      </c>
      <c r="B82" s="42" t="s">
        <v>60</v>
      </c>
      <c r="C82" s="43" t="s">
        <v>80</v>
      </c>
      <c r="D82" s="115" t="s">
        <v>81</v>
      </c>
      <c r="E82" s="116" t="s">
        <v>182</v>
      </c>
      <c r="F82" s="90">
        <v>1.6249999999999999E-4</v>
      </c>
      <c r="G82" s="90">
        <v>1.4999999999999999E-4</v>
      </c>
      <c r="H82" s="90">
        <v>1.6000000000000001E-3</v>
      </c>
      <c r="I82" s="90">
        <v>2.8999999999999998E-3</v>
      </c>
      <c r="J82" s="90">
        <v>2.5999999999999999E-3</v>
      </c>
      <c r="K82" s="90">
        <v>1.6000000000000001E-3</v>
      </c>
      <c r="L82" s="90">
        <v>1.8E-3</v>
      </c>
      <c r="M82" s="90">
        <v>3.5999999999999999E-3</v>
      </c>
      <c r="N82" s="90">
        <v>7.1999999999999998E-3</v>
      </c>
      <c r="O82" s="90">
        <v>8.4000000000000012E-3</v>
      </c>
      <c r="P82" s="90">
        <v>9.8000000000000014E-3</v>
      </c>
      <c r="Q82" s="90">
        <v>4.4999999999999997E-3</v>
      </c>
      <c r="R82" s="90">
        <v>2.2000000000000001E-3</v>
      </c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40">
        <v>0.93</v>
      </c>
      <c r="AS82">
        <f t="shared" si="8"/>
        <v>4.6512499999999998E-2</v>
      </c>
      <c r="AT82" s="15">
        <f t="shared" si="9"/>
        <v>11.25</v>
      </c>
      <c r="AU82" s="103">
        <f t="shared" si="10"/>
        <v>4.1344444444444441</v>
      </c>
    </row>
    <row r="83" spans="1:47" ht="18.75" x14ac:dyDescent="0.3">
      <c r="A83" s="1" t="s">
        <v>410</v>
      </c>
      <c r="B83" s="42" t="s">
        <v>60</v>
      </c>
      <c r="C83" s="43" t="s">
        <v>183</v>
      </c>
      <c r="D83" s="115" t="s">
        <v>184</v>
      </c>
      <c r="E83" s="116" t="s">
        <v>185</v>
      </c>
      <c r="F83" s="90">
        <v>6.2500000000000001E-4</v>
      </c>
      <c r="G83" s="90">
        <v>8.1249999999999996E-4</v>
      </c>
      <c r="H83" s="90">
        <v>3.3000000000000002E-2</v>
      </c>
      <c r="I83" s="90">
        <v>3.5000000000000003E-2</v>
      </c>
      <c r="J83" s="90">
        <v>3.3000000000000002E-2</v>
      </c>
      <c r="K83" s="90">
        <v>2.8000000000000001E-2</v>
      </c>
      <c r="L83" s="90">
        <v>2.3E-2</v>
      </c>
      <c r="M83" s="90">
        <v>2.1999999999999999E-2</v>
      </c>
      <c r="N83" s="90">
        <v>0.02</v>
      </c>
      <c r="O83" s="90">
        <v>1.7000000000000001E-2</v>
      </c>
      <c r="P83" s="90">
        <v>1.7999999999999999E-2</v>
      </c>
      <c r="Q83" s="90">
        <v>0.02</v>
      </c>
      <c r="R83" s="90">
        <v>1.7000000000000001E-2</v>
      </c>
      <c r="S83" s="90">
        <v>1.4E-2</v>
      </c>
      <c r="T83" s="90">
        <v>1.2999999999999999E-2</v>
      </c>
      <c r="U83" s="90">
        <v>1.4E-2</v>
      </c>
      <c r="V83" s="90">
        <v>1.2E-2</v>
      </c>
      <c r="W83" s="90">
        <v>1.2E-2</v>
      </c>
      <c r="X83" s="90">
        <v>1.2E-2</v>
      </c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40">
        <v>4.5999999999999996</v>
      </c>
      <c r="AS83">
        <f t="shared" si="8"/>
        <v>0.34443750000000006</v>
      </c>
      <c r="AT83" s="15">
        <f t="shared" si="9"/>
        <v>17.25</v>
      </c>
      <c r="AU83" s="103">
        <f t="shared" si="10"/>
        <v>19.967391304347828</v>
      </c>
    </row>
    <row r="84" spans="1:47" ht="18.75" x14ac:dyDescent="0.3">
      <c r="A84" s="1" t="s">
        <v>410</v>
      </c>
      <c r="B84" s="42" t="s">
        <v>60</v>
      </c>
      <c r="C84" s="43" t="s">
        <v>90</v>
      </c>
      <c r="D84" s="115" t="s">
        <v>91</v>
      </c>
      <c r="E84" s="116" t="s">
        <v>92</v>
      </c>
      <c r="F84" s="90">
        <v>2.4874999999999997E-3</v>
      </c>
      <c r="G84" s="90">
        <v>2.0625000000000001E-3</v>
      </c>
      <c r="H84" s="90">
        <v>5.74E-2</v>
      </c>
      <c r="I84" s="90">
        <v>9.6299999999999997E-2</v>
      </c>
      <c r="J84" s="90">
        <v>0.09</v>
      </c>
      <c r="K84" s="90">
        <v>0.13100000000000001</v>
      </c>
      <c r="L84" s="90">
        <v>3.5999999999999997E-2</v>
      </c>
      <c r="M84" s="90">
        <v>2.63E-2</v>
      </c>
      <c r="N84" s="90">
        <v>2.0199999999999999E-2</v>
      </c>
      <c r="O84" s="90">
        <v>3.0699999999999998E-2</v>
      </c>
      <c r="P84" s="90">
        <v>0.10100000000000001</v>
      </c>
      <c r="Q84" s="90">
        <v>2.87E-2</v>
      </c>
      <c r="R84" s="90">
        <v>1.6899999999999998E-2</v>
      </c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40">
        <v>0.97</v>
      </c>
      <c r="AS84">
        <f t="shared" si="8"/>
        <v>0.6390499999999999</v>
      </c>
      <c r="AT84" s="15">
        <f t="shared" si="9"/>
        <v>11.25</v>
      </c>
      <c r="AU84" s="103">
        <f t="shared" si="10"/>
        <v>56.804444444444428</v>
      </c>
    </row>
    <row r="85" spans="1:47" ht="18.75" x14ac:dyDescent="0.3">
      <c r="A85" s="1" t="s">
        <v>410</v>
      </c>
      <c r="B85" s="42" t="s">
        <v>60</v>
      </c>
      <c r="C85" s="43" t="s">
        <v>93</v>
      </c>
      <c r="D85" s="115" t="s">
        <v>94</v>
      </c>
      <c r="E85" s="116" t="s">
        <v>186</v>
      </c>
      <c r="F85" s="90">
        <v>9.7375000000000014E-3</v>
      </c>
      <c r="G85" s="90">
        <v>8.8749999999999989E-5</v>
      </c>
      <c r="H85" s="90">
        <v>5.1000000000000004E-4</v>
      </c>
      <c r="I85" s="90">
        <v>5.6000000000000006E-4</v>
      </c>
      <c r="J85" s="90">
        <v>5.0000000000000001E-4</v>
      </c>
      <c r="K85" s="90">
        <v>5.0000000000000001E-4</v>
      </c>
      <c r="L85" s="90">
        <v>6.9999999999999999E-4</v>
      </c>
      <c r="M85" s="90">
        <v>6.4999999999999997E-4</v>
      </c>
      <c r="N85" s="90">
        <v>5.0000000000000001E-4</v>
      </c>
      <c r="O85" s="90">
        <v>5.0000000000000001E-4</v>
      </c>
      <c r="P85" s="90">
        <v>5.0000000000000001E-4</v>
      </c>
      <c r="Q85" s="90">
        <v>5.0000000000000001E-4</v>
      </c>
      <c r="R85" s="90">
        <v>5.4000000000000001E-4</v>
      </c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40">
        <v>0.5</v>
      </c>
      <c r="AS85">
        <f t="shared" si="8"/>
        <v>1.5786250000000002E-2</v>
      </c>
      <c r="AT85" s="15">
        <f t="shared" si="9"/>
        <v>11.25</v>
      </c>
      <c r="AU85" s="103">
        <f t="shared" si="10"/>
        <v>1.4032222222222224</v>
      </c>
    </row>
    <row r="86" spans="1:47" ht="30" x14ac:dyDescent="0.3">
      <c r="A86" s="1" t="s">
        <v>410</v>
      </c>
      <c r="B86" s="42" t="s">
        <v>60</v>
      </c>
      <c r="C86" s="43" t="s">
        <v>99</v>
      </c>
      <c r="D86" s="115" t="s">
        <v>100</v>
      </c>
      <c r="E86" s="116" t="s">
        <v>101</v>
      </c>
      <c r="F86" s="90">
        <v>1.0375000000000001E-2</v>
      </c>
      <c r="G86" s="90">
        <v>1.075E-3</v>
      </c>
      <c r="H86" s="90">
        <v>7.5999999999999998E-2</v>
      </c>
      <c r="I86" s="90">
        <v>8.6999999999999994E-2</v>
      </c>
      <c r="J86" s="90">
        <v>4.2000000000000003E-2</v>
      </c>
      <c r="K86" s="90">
        <v>2.9000000000000001E-2</v>
      </c>
      <c r="L86" s="90">
        <v>2.1000000000000001E-2</v>
      </c>
      <c r="M86" s="90">
        <v>1.4E-2</v>
      </c>
      <c r="N86" s="90">
        <v>1.4E-2</v>
      </c>
      <c r="O86" s="90">
        <v>1.4E-2</v>
      </c>
      <c r="P86" s="90">
        <v>1.4999999999999999E-2</v>
      </c>
      <c r="Q86" s="90">
        <v>2.1000000000000001E-2</v>
      </c>
      <c r="R86" s="90">
        <v>2.1000000000000001E-2</v>
      </c>
      <c r="S86" s="90">
        <v>1.9E-2</v>
      </c>
      <c r="T86" s="90">
        <v>1.7000000000000001E-2</v>
      </c>
      <c r="U86" s="90">
        <v>1.4E-2</v>
      </c>
      <c r="V86" s="90">
        <v>1.2999999999999999E-2</v>
      </c>
      <c r="W86" s="90">
        <v>1.4E-2</v>
      </c>
      <c r="X86" s="90">
        <v>1.0999999999999999E-2</v>
      </c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40">
        <v>4</v>
      </c>
      <c r="AS86">
        <f t="shared" si="8"/>
        <v>0.45345000000000019</v>
      </c>
      <c r="AT86" s="15">
        <f t="shared" si="9"/>
        <v>17.25</v>
      </c>
      <c r="AU86" s="103">
        <f t="shared" si="10"/>
        <v>26.286956521739139</v>
      </c>
    </row>
    <row r="87" spans="1:47" ht="18.75" x14ac:dyDescent="0.3">
      <c r="A87" s="1" t="s">
        <v>410</v>
      </c>
      <c r="B87" s="42" t="s">
        <v>60</v>
      </c>
      <c r="C87" s="43" t="s">
        <v>103</v>
      </c>
      <c r="D87" s="115" t="s">
        <v>104</v>
      </c>
      <c r="E87" s="116" t="s">
        <v>105</v>
      </c>
      <c r="F87" s="90">
        <v>8.1249999999999996E-4</v>
      </c>
      <c r="G87" s="90">
        <v>2.6624999999999999E-3</v>
      </c>
      <c r="H87" s="90">
        <v>1.0800000000000001E-2</v>
      </c>
      <c r="I87" s="90">
        <v>1.1699999999999999E-2</v>
      </c>
      <c r="J87" s="90">
        <v>1.41E-2</v>
      </c>
      <c r="K87" s="90">
        <v>1.3800000000000002E-2</v>
      </c>
      <c r="L87" s="90">
        <v>1.6300000000000002E-2</v>
      </c>
      <c r="M87" s="90">
        <v>1.3099999999999999E-2</v>
      </c>
      <c r="N87" s="90">
        <v>1.2800000000000001E-2</v>
      </c>
      <c r="O87" s="90">
        <v>1.5800000000000002E-2</v>
      </c>
      <c r="P87" s="90">
        <v>1.5800000000000002E-2</v>
      </c>
      <c r="Q87" s="90">
        <v>1.49E-2</v>
      </c>
      <c r="R87" s="90">
        <v>2.1700000000000001E-2</v>
      </c>
      <c r="S87" s="90">
        <v>2.64E-2</v>
      </c>
      <c r="T87" s="90">
        <v>2.3399999999999997E-2</v>
      </c>
      <c r="U87" s="90">
        <v>2.6699999999999998E-2</v>
      </c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41">
        <v>2.29</v>
      </c>
      <c r="AS87">
        <f t="shared" si="8"/>
        <v>0.24077500000000002</v>
      </c>
      <c r="AT87" s="15">
        <f t="shared" si="9"/>
        <v>14.25</v>
      </c>
      <c r="AU87" s="103">
        <f t="shared" si="10"/>
        <v>16.896491228070175</v>
      </c>
    </row>
    <row r="88" spans="1:47" ht="18.75" x14ac:dyDescent="0.3">
      <c r="A88" s="1" t="s">
        <v>410</v>
      </c>
      <c r="B88" s="42" t="s">
        <v>60</v>
      </c>
      <c r="C88" s="43" t="s">
        <v>209</v>
      </c>
      <c r="D88" s="115" t="s">
        <v>109</v>
      </c>
      <c r="E88" s="116" t="s">
        <v>110</v>
      </c>
      <c r="F88" s="90">
        <v>8.275E-4</v>
      </c>
      <c r="G88" s="90">
        <v>2.7750000000000002E-4</v>
      </c>
      <c r="H88" s="90">
        <v>2.16E-3</v>
      </c>
      <c r="I88" s="90">
        <v>2E-3</v>
      </c>
      <c r="J88" s="90">
        <v>2.0600000000000002E-3</v>
      </c>
      <c r="K88" s="90">
        <v>2.4700000000000004E-3</v>
      </c>
      <c r="L88" s="90">
        <v>1.9599999999999999E-3</v>
      </c>
      <c r="M88" s="90">
        <v>2.15E-3</v>
      </c>
      <c r="N88" s="90">
        <v>5.1900000000000002E-3</v>
      </c>
      <c r="O88" s="90">
        <v>8.8800000000000007E-3</v>
      </c>
      <c r="P88" s="90">
        <v>8.2199999999999999E-3</v>
      </c>
      <c r="Q88" s="90">
        <v>5.5500000000000002E-3</v>
      </c>
      <c r="R88" s="90">
        <v>3.0200000000000001E-3</v>
      </c>
      <c r="S88" s="90">
        <v>2.5600000000000002E-3</v>
      </c>
      <c r="T88" s="90">
        <v>2.5299999999999997E-3</v>
      </c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40">
        <v>1.58</v>
      </c>
      <c r="AS88">
        <f t="shared" si="8"/>
        <v>4.9854999999999997E-2</v>
      </c>
      <c r="AT88" s="15">
        <f t="shared" si="9"/>
        <v>13.25</v>
      </c>
      <c r="AU88" s="103">
        <f t="shared" si="10"/>
        <v>3.762641509433962</v>
      </c>
    </row>
    <row r="89" spans="1:47" ht="18.75" x14ac:dyDescent="0.3">
      <c r="A89" s="1" t="s">
        <v>410</v>
      </c>
      <c r="B89" s="42" t="s">
        <v>60</v>
      </c>
      <c r="C89" s="43" t="s">
        <v>112</v>
      </c>
      <c r="D89" s="115" t="s">
        <v>113</v>
      </c>
      <c r="E89" s="116" t="s">
        <v>114</v>
      </c>
      <c r="F89" s="90">
        <v>1.75E-4</v>
      </c>
      <c r="G89" s="90">
        <v>3.7500000000000001E-4</v>
      </c>
      <c r="H89" s="90">
        <v>5.0000000000000001E-4</v>
      </c>
      <c r="I89" s="90">
        <v>5.0000000000000001E-4</v>
      </c>
      <c r="J89" s="90">
        <v>5.0000000000000001E-4</v>
      </c>
      <c r="K89" s="90">
        <v>5.0000000000000001E-4</v>
      </c>
      <c r="L89" s="90">
        <v>5.0000000000000001E-4</v>
      </c>
      <c r="M89" s="90">
        <v>5.0000000000000001E-4</v>
      </c>
      <c r="N89" s="90">
        <v>5.0000000000000001E-4</v>
      </c>
      <c r="O89" s="90">
        <v>5.0000000000000001E-4</v>
      </c>
      <c r="P89" s="90">
        <v>5.0000000000000001E-4</v>
      </c>
      <c r="Q89" s="90">
        <v>5.0000000000000001E-4</v>
      </c>
      <c r="R89" s="90">
        <v>5.0000000000000001E-4</v>
      </c>
      <c r="S89" s="90">
        <v>5.0000000000000001E-4</v>
      </c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40">
        <v>0.89</v>
      </c>
      <c r="AS89">
        <f t="shared" si="8"/>
        <v>6.550000000000002E-3</v>
      </c>
      <c r="AT89" s="15">
        <f t="shared" si="9"/>
        <v>12.25</v>
      </c>
      <c r="AU89" s="103">
        <f t="shared" si="10"/>
        <v>0.53469387755102049</v>
      </c>
    </row>
    <row r="90" spans="1:47" ht="18.75" x14ac:dyDescent="0.3">
      <c r="A90" s="1" t="s">
        <v>410</v>
      </c>
      <c r="B90" s="42" t="s">
        <v>60</v>
      </c>
      <c r="C90" s="43" t="s">
        <v>115</v>
      </c>
      <c r="D90" s="115" t="s">
        <v>116</v>
      </c>
      <c r="E90" s="116" t="s">
        <v>117</v>
      </c>
      <c r="F90" s="90">
        <v>3.3625E-3</v>
      </c>
      <c r="G90" s="90">
        <v>1.8125000000000001E-3</v>
      </c>
      <c r="H90" s="90">
        <v>1.4199999999999999E-2</v>
      </c>
      <c r="I90" s="90">
        <v>1.2500000000000001E-2</v>
      </c>
      <c r="J90" s="90">
        <v>1.34E-2</v>
      </c>
      <c r="K90" s="90">
        <v>8.6400000000000001E-3</v>
      </c>
      <c r="L90" s="90">
        <v>8.0499999999999999E-3</v>
      </c>
      <c r="M90" s="90">
        <v>1.0199999999999999E-2</v>
      </c>
      <c r="N90" s="90">
        <v>2.12E-2</v>
      </c>
      <c r="O90" s="90">
        <v>9.1000000000000004E-3</v>
      </c>
      <c r="P90" s="90">
        <v>9.5899999999999996E-3</v>
      </c>
      <c r="Q90" s="90">
        <v>9.8699999999999986E-3</v>
      </c>
      <c r="R90" s="90">
        <v>8.9999999999999993E-3</v>
      </c>
      <c r="S90" s="90">
        <v>1.0500000000000001E-2</v>
      </c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40">
        <v>2.08</v>
      </c>
      <c r="AS90">
        <f t="shared" si="8"/>
        <v>0.14142500000000002</v>
      </c>
      <c r="AT90" s="15">
        <f t="shared" si="9"/>
        <v>12.25</v>
      </c>
      <c r="AU90" s="103">
        <f t="shared" si="10"/>
        <v>11.544897959183674</v>
      </c>
    </row>
    <row r="91" spans="1:47" ht="18.75" x14ac:dyDescent="0.3">
      <c r="A91" s="1" t="s">
        <v>410</v>
      </c>
      <c r="B91" s="42" t="s">
        <v>60</v>
      </c>
      <c r="C91" s="43" t="s">
        <v>188</v>
      </c>
      <c r="D91" s="115" t="s">
        <v>189</v>
      </c>
      <c r="E91" s="116" t="s">
        <v>190</v>
      </c>
      <c r="F91" s="90">
        <v>5.5625E-4</v>
      </c>
      <c r="G91" s="90">
        <v>5.1625E-4</v>
      </c>
      <c r="H91" s="90">
        <v>2.7200000000000002E-3</v>
      </c>
      <c r="I91" s="90">
        <v>2.1099999999999999E-3</v>
      </c>
      <c r="J91" s="90">
        <v>1.17E-3</v>
      </c>
      <c r="K91" s="90">
        <v>5.9999999999999995E-4</v>
      </c>
      <c r="L91" s="90">
        <v>5.0000000000000001E-4</v>
      </c>
      <c r="M91" s="90">
        <v>5.0000000000000001E-4</v>
      </c>
      <c r="N91" s="90">
        <v>5.0000000000000001E-4</v>
      </c>
      <c r="O91" s="90">
        <v>5.0000000000000001E-4</v>
      </c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40">
        <v>0.5</v>
      </c>
      <c r="AS91">
        <f t="shared" si="8"/>
        <v>9.6725000000000005E-3</v>
      </c>
      <c r="AT91" s="15">
        <f t="shared" si="9"/>
        <v>8.25</v>
      </c>
      <c r="AU91" s="103">
        <f t="shared" si="10"/>
        <v>1.1724242424242426</v>
      </c>
    </row>
    <row r="92" spans="1:47" ht="30" x14ac:dyDescent="0.3">
      <c r="A92" s="1" t="s">
        <v>410</v>
      </c>
      <c r="B92" s="42" t="s">
        <v>60</v>
      </c>
      <c r="C92" s="43" t="s">
        <v>119</v>
      </c>
      <c r="D92" s="115" t="s">
        <v>210</v>
      </c>
      <c r="E92" s="116" t="s">
        <v>120</v>
      </c>
      <c r="F92" s="90">
        <v>6.2500000000000001E-5</v>
      </c>
      <c r="G92" s="90">
        <v>8.0000000000000007E-5</v>
      </c>
      <c r="H92" s="90">
        <v>5.0000000000000001E-4</v>
      </c>
      <c r="I92" s="90">
        <v>5.0000000000000001E-4</v>
      </c>
      <c r="J92" s="90">
        <v>5.0000000000000001E-4</v>
      </c>
      <c r="K92" s="90">
        <v>5.0000000000000001E-4</v>
      </c>
      <c r="L92" s="90">
        <v>5.0000000000000001E-4</v>
      </c>
      <c r="M92" s="90">
        <v>5.0000000000000001E-4</v>
      </c>
      <c r="N92" s="90">
        <v>5.0000000000000001E-4</v>
      </c>
      <c r="O92" s="90">
        <v>5.0000000000000001E-4</v>
      </c>
      <c r="P92" s="90">
        <v>5.0000000000000001E-4</v>
      </c>
      <c r="Q92" s="90">
        <v>5.0000000000000001E-4</v>
      </c>
      <c r="R92" s="90">
        <v>5.0000000000000001E-4</v>
      </c>
      <c r="S92" s="90">
        <v>5.0000000000000001E-4</v>
      </c>
      <c r="T92" s="90">
        <v>5.0000000000000001E-4</v>
      </c>
      <c r="U92" s="90">
        <v>5.0000000000000001E-4</v>
      </c>
      <c r="V92" s="90">
        <v>5.0000000000000001E-4</v>
      </c>
      <c r="W92" s="90">
        <v>5.0000000000000001E-4</v>
      </c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40">
        <v>0.5</v>
      </c>
      <c r="AS92">
        <f t="shared" si="8"/>
        <v>8.1425000000000039E-3</v>
      </c>
      <c r="AT92" s="15">
        <f t="shared" si="9"/>
        <v>16.25</v>
      </c>
      <c r="AU92" s="103">
        <f t="shared" si="10"/>
        <v>0.50107692307692331</v>
      </c>
    </row>
    <row r="93" spans="1:47" ht="18.75" x14ac:dyDescent="0.3">
      <c r="A93" s="1" t="s">
        <v>410</v>
      </c>
      <c r="B93" s="42" t="s">
        <v>60</v>
      </c>
      <c r="C93" s="43" t="s">
        <v>123</v>
      </c>
      <c r="D93" s="115" t="s">
        <v>124</v>
      </c>
      <c r="E93" s="116" t="s">
        <v>125</v>
      </c>
      <c r="F93" s="90">
        <v>4.8999999999999998E-4</v>
      </c>
      <c r="G93" s="90">
        <v>8.1125000000000001E-4</v>
      </c>
      <c r="H93" s="90">
        <v>1.15E-3</v>
      </c>
      <c r="I93" s="90">
        <v>1.2199999999999999E-3</v>
      </c>
      <c r="J93" s="90">
        <v>5.0000000000000001E-4</v>
      </c>
      <c r="K93" s="90">
        <v>5.0000000000000001E-4</v>
      </c>
      <c r="L93" s="90">
        <v>5.6999999999999998E-4</v>
      </c>
      <c r="M93" s="90">
        <v>5.0000000000000001E-4</v>
      </c>
      <c r="N93" s="90">
        <v>5.0000000000000001E-4</v>
      </c>
      <c r="O93" s="90">
        <v>5.0000000000000001E-4</v>
      </c>
      <c r="P93" s="90">
        <v>5.0000000000000001E-4</v>
      </c>
      <c r="Q93" s="90">
        <v>5.0000000000000001E-4</v>
      </c>
      <c r="R93" s="90">
        <v>5.0000000000000001E-4</v>
      </c>
      <c r="S93" s="90">
        <v>5.0000000000000001E-4</v>
      </c>
      <c r="T93" s="90">
        <v>5.0000000000000001E-4</v>
      </c>
      <c r="U93" s="90">
        <v>5.0000000000000001E-4</v>
      </c>
      <c r="V93" s="90">
        <v>5.0000000000000001E-4</v>
      </c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40">
        <v>0.5</v>
      </c>
      <c r="AS93">
        <f t="shared" si="8"/>
        <v>1.0241250000000004E-2</v>
      </c>
      <c r="AT93" s="15">
        <f t="shared" si="9"/>
        <v>15.25</v>
      </c>
      <c r="AU93" s="103">
        <f t="shared" si="10"/>
        <v>0.67155737704918061</v>
      </c>
    </row>
    <row r="94" spans="1:47" ht="18.75" x14ac:dyDescent="0.3">
      <c r="A94" s="1" t="s">
        <v>410</v>
      </c>
      <c r="B94" s="42" t="s">
        <v>129</v>
      </c>
      <c r="C94" s="43" t="s">
        <v>135</v>
      </c>
      <c r="D94" s="115" t="s">
        <v>136</v>
      </c>
      <c r="E94" s="116" t="s">
        <v>191</v>
      </c>
      <c r="F94" s="90">
        <v>2.3375000000000002E-4</v>
      </c>
      <c r="G94" s="90">
        <v>5.2249999999999996E-4</v>
      </c>
      <c r="H94" s="90">
        <v>2.1700000000000001E-3</v>
      </c>
      <c r="I94" s="90">
        <v>2.5800000000000003E-3</v>
      </c>
      <c r="J94" s="90">
        <v>2.6199999999999999E-3</v>
      </c>
      <c r="K94" s="90">
        <v>2.5000000000000001E-3</v>
      </c>
      <c r="L94" s="90">
        <v>1.58E-3</v>
      </c>
      <c r="M94" s="90">
        <v>1.2700000000000001E-3</v>
      </c>
      <c r="N94" s="90">
        <v>1.6200000000000001E-3</v>
      </c>
      <c r="O94" s="90">
        <v>2.5699999999999998E-3</v>
      </c>
      <c r="P94" s="90">
        <v>1.6200000000000001E-3</v>
      </c>
      <c r="Q94" s="90">
        <v>1.06E-3</v>
      </c>
      <c r="R94" s="90">
        <v>9.8999999999999999E-4</v>
      </c>
      <c r="S94" s="90">
        <v>9.2000000000000003E-4</v>
      </c>
      <c r="T94" s="90">
        <v>9.5E-4</v>
      </c>
      <c r="U94" s="90">
        <v>8.9000000000000006E-4</v>
      </c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40">
        <v>0.73</v>
      </c>
      <c r="AS94">
        <f t="shared" si="8"/>
        <v>2.409625E-2</v>
      </c>
      <c r="AT94" s="15">
        <f t="shared" si="9"/>
        <v>14.25</v>
      </c>
      <c r="AU94" s="103">
        <f t="shared" si="10"/>
        <v>1.6909649122807018</v>
      </c>
    </row>
    <row r="95" spans="1:47" ht="18.75" x14ac:dyDescent="0.3">
      <c r="A95" s="1" t="s">
        <v>410</v>
      </c>
      <c r="B95" s="42" t="s">
        <v>129</v>
      </c>
      <c r="C95" s="43" t="s">
        <v>69</v>
      </c>
      <c r="D95" s="115" t="s">
        <v>70</v>
      </c>
      <c r="E95" s="116" t="s">
        <v>71</v>
      </c>
      <c r="F95" s="90">
        <v>5.6999999999999998E-4</v>
      </c>
      <c r="G95" s="90">
        <v>4.9875000000000006E-4</v>
      </c>
      <c r="H95" s="90">
        <v>2.4599999999999999E-3</v>
      </c>
      <c r="I95" s="90">
        <v>2.3500000000000001E-3</v>
      </c>
      <c r="J95" s="90">
        <v>1.5400000000000001E-3</v>
      </c>
      <c r="K95" s="90">
        <v>1.3500000000000001E-3</v>
      </c>
      <c r="L95" s="90">
        <v>1.1100000000000001E-3</v>
      </c>
      <c r="M95" s="90">
        <v>1.34E-3</v>
      </c>
      <c r="N95" s="90">
        <v>1.6999999999999999E-3</v>
      </c>
      <c r="O95" s="90">
        <v>1.7800000000000001E-3</v>
      </c>
      <c r="P95" s="90">
        <v>1.0200000000000001E-3</v>
      </c>
      <c r="Q95" s="90">
        <v>7.5000000000000002E-4</v>
      </c>
      <c r="R95" s="90">
        <v>8.3999999999999993E-4</v>
      </c>
      <c r="S95" s="90">
        <v>8.9000000000000006E-4</v>
      </c>
      <c r="T95" s="90">
        <v>8.9999999999999998E-4</v>
      </c>
      <c r="U95" s="90">
        <v>8.3000000000000001E-4</v>
      </c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40">
        <v>0.5</v>
      </c>
      <c r="AS95">
        <f t="shared" si="8"/>
        <v>1.9928750000000002E-2</v>
      </c>
      <c r="AT95" s="15">
        <f t="shared" si="9"/>
        <v>14.25</v>
      </c>
      <c r="AU95" s="103">
        <f t="shared" si="10"/>
        <v>1.3985087719298246</v>
      </c>
    </row>
    <row r="96" spans="1:47" ht="18.75" x14ac:dyDescent="0.3">
      <c r="A96" s="1" t="s">
        <v>410</v>
      </c>
      <c r="B96" s="42" t="s">
        <v>129</v>
      </c>
      <c r="C96" s="43" t="s">
        <v>142</v>
      </c>
      <c r="D96" s="115" t="s">
        <v>143</v>
      </c>
      <c r="E96" s="116" t="s">
        <v>144</v>
      </c>
      <c r="F96" s="90">
        <v>4.75E-4</v>
      </c>
      <c r="G96" s="90">
        <v>7.0750000000000001E-4</v>
      </c>
      <c r="H96" s="90">
        <v>4.9100000000000003E-3</v>
      </c>
      <c r="I96" s="90">
        <v>2.8300000000000001E-3</v>
      </c>
      <c r="J96" s="90">
        <v>4.7400000000000003E-3</v>
      </c>
      <c r="K96" s="90">
        <v>3.46E-3</v>
      </c>
      <c r="L96" s="90">
        <v>3.46E-3</v>
      </c>
      <c r="M96" s="90">
        <v>4.5999999999999999E-3</v>
      </c>
      <c r="N96" s="90">
        <v>0.01</v>
      </c>
      <c r="O96" s="90">
        <v>1.34E-2</v>
      </c>
      <c r="P96" s="90">
        <v>1.2199999999999999E-2</v>
      </c>
      <c r="Q96" s="90">
        <v>6.94E-3</v>
      </c>
      <c r="R96" s="90">
        <v>3.9900000000000005E-3</v>
      </c>
      <c r="S96" s="90">
        <v>3.2699999999999999E-3</v>
      </c>
      <c r="T96" s="90">
        <v>3.0499999999999998E-3</v>
      </c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40">
        <v>2.67</v>
      </c>
      <c r="AS96">
        <f t="shared" si="8"/>
        <v>7.8032500000000005E-2</v>
      </c>
      <c r="AT96" s="15">
        <f t="shared" si="9"/>
        <v>13.25</v>
      </c>
      <c r="AU96" s="103">
        <f t="shared" si="10"/>
        <v>5.8892452830188677</v>
      </c>
    </row>
    <row r="97" spans="1:47" ht="18.75" x14ac:dyDescent="0.3">
      <c r="A97" s="1" t="s">
        <v>410</v>
      </c>
      <c r="B97" s="42" t="s">
        <v>129</v>
      </c>
      <c r="C97" s="43" t="s">
        <v>145</v>
      </c>
      <c r="D97" s="115" t="s">
        <v>146</v>
      </c>
      <c r="E97" s="116" t="s">
        <v>147</v>
      </c>
      <c r="F97" s="90">
        <v>1.95E-4</v>
      </c>
      <c r="G97" s="90">
        <v>1.6625E-4</v>
      </c>
      <c r="H97" s="90">
        <v>1.7900000000000001E-3</v>
      </c>
      <c r="I97" s="90">
        <v>8.7000000000000001E-4</v>
      </c>
      <c r="J97" s="90">
        <v>9.5E-4</v>
      </c>
      <c r="K97" s="90">
        <v>1.81E-3</v>
      </c>
      <c r="L97" s="90">
        <v>1.8799999999999999E-3</v>
      </c>
      <c r="M97" s="90">
        <v>9.1E-4</v>
      </c>
      <c r="N97" s="90">
        <v>7.0999999999999991E-4</v>
      </c>
      <c r="O97" s="90">
        <v>6.9999999999999999E-4</v>
      </c>
      <c r="P97" s="90">
        <v>7.3999999999999999E-4</v>
      </c>
      <c r="Q97" s="90">
        <v>1.16E-3</v>
      </c>
      <c r="R97" s="90">
        <v>1.32E-3</v>
      </c>
      <c r="S97" s="90">
        <v>1.32E-3</v>
      </c>
      <c r="T97" s="90">
        <v>8.1999999999999998E-4</v>
      </c>
      <c r="U97" s="90">
        <v>5.6999999999999998E-4</v>
      </c>
      <c r="V97" s="90">
        <v>5.5000000000000003E-4</v>
      </c>
      <c r="W97" s="90">
        <v>5.2999999999999998E-4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40">
        <v>0.52</v>
      </c>
      <c r="AS97">
        <f t="shared" si="8"/>
        <v>1.6991249999999996E-2</v>
      </c>
      <c r="AT97" s="15">
        <f t="shared" si="9"/>
        <v>16.25</v>
      </c>
      <c r="AU97" s="103">
        <f t="shared" si="10"/>
        <v>1.0456153846153844</v>
      </c>
    </row>
    <row r="98" spans="1:47" ht="18.75" x14ac:dyDescent="0.3">
      <c r="A98" s="1" t="s">
        <v>410</v>
      </c>
      <c r="B98" s="42" t="s">
        <v>129</v>
      </c>
      <c r="C98" s="43" t="s">
        <v>211</v>
      </c>
      <c r="D98" s="115" t="s">
        <v>212</v>
      </c>
      <c r="E98" s="116" t="s">
        <v>213</v>
      </c>
      <c r="F98" s="90">
        <v>7.1250000000000003E-4</v>
      </c>
      <c r="G98" s="90">
        <v>2.9999999999999997E-4</v>
      </c>
      <c r="H98" s="90">
        <v>5.0999999999999995E-3</v>
      </c>
      <c r="I98" s="90">
        <v>4.4999999999999997E-3</v>
      </c>
      <c r="J98" s="90">
        <v>5.7000000000000002E-3</v>
      </c>
      <c r="K98" s="90">
        <v>6.3E-3</v>
      </c>
      <c r="L98" s="90">
        <v>6.0000000000000001E-3</v>
      </c>
      <c r="M98" s="90">
        <v>6.3E-3</v>
      </c>
      <c r="N98" s="90">
        <v>7.0000000000000001E-3</v>
      </c>
      <c r="O98" s="90">
        <v>8.6E-3</v>
      </c>
      <c r="P98" s="90">
        <v>8.199999999999999E-3</v>
      </c>
      <c r="Q98" s="90">
        <v>8.5000000000000006E-3</v>
      </c>
      <c r="R98" s="90">
        <v>0.01</v>
      </c>
      <c r="S98" s="90">
        <v>8.9999999999999993E-3</v>
      </c>
      <c r="T98" s="90">
        <v>9.300000000000001E-3</v>
      </c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40">
        <v>2</v>
      </c>
      <c r="AS98">
        <f t="shared" si="8"/>
        <v>9.55125E-2</v>
      </c>
      <c r="AT98" s="15">
        <f t="shared" si="9"/>
        <v>13.25</v>
      </c>
      <c r="AU98" s="103">
        <f t="shared" si="10"/>
        <v>7.2084905660377361</v>
      </c>
    </row>
    <row r="99" spans="1:47" ht="18.75" x14ac:dyDescent="0.3">
      <c r="A99" s="1" t="s">
        <v>410</v>
      </c>
      <c r="B99" s="42" t="s">
        <v>129</v>
      </c>
      <c r="C99" s="43" t="s">
        <v>148</v>
      </c>
      <c r="D99" s="115" t="s">
        <v>214</v>
      </c>
      <c r="E99" s="116" t="s">
        <v>149</v>
      </c>
      <c r="F99" s="90">
        <v>2.3999999999999998E-4</v>
      </c>
      <c r="G99" s="90">
        <v>7.7875000000000004E-4</v>
      </c>
      <c r="H99" s="90">
        <v>9.0600000000000003E-3</v>
      </c>
      <c r="I99" s="90">
        <v>3.44E-2</v>
      </c>
      <c r="J99" s="90">
        <v>3.2799999999999996E-2</v>
      </c>
      <c r="K99" s="90">
        <v>1.29E-2</v>
      </c>
      <c r="L99" s="90">
        <v>6.7400000000000003E-3</v>
      </c>
      <c r="M99" s="90">
        <v>4.8700000000000002E-3</v>
      </c>
      <c r="N99" s="90">
        <v>4.5399999999999998E-3</v>
      </c>
      <c r="O99" s="90">
        <v>6.1600000000000005E-3</v>
      </c>
      <c r="P99" s="90">
        <v>6.6600000000000001E-3</v>
      </c>
      <c r="Q99" s="90">
        <v>6.2699999999999995E-3</v>
      </c>
      <c r="R99" s="90">
        <v>4.0700000000000007E-3</v>
      </c>
      <c r="S99" s="90">
        <v>3.15E-3</v>
      </c>
      <c r="T99" s="90">
        <v>3.0999999999999999E-3</v>
      </c>
      <c r="U99" s="90">
        <v>2.99E-3</v>
      </c>
      <c r="V99" s="90">
        <v>2.8900000000000002E-3</v>
      </c>
      <c r="W99" s="90">
        <v>2.7799999999999999E-3</v>
      </c>
      <c r="X99" s="90">
        <v>2.9100000000000003E-3</v>
      </c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40">
        <v>1.7</v>
      </c>
      <c r="AS99">
        <f t="shared" si="8"/>
        <v>0.14730874999999996</v>
      </c>
      <c r="AT99" s="15">
        <f t="shared" si="9"/>
        <v>17.25</v>
      </c>
      <c r="AU99" s="103">
        <f t="shared" si="10"/>
        <v>8.5396376811594177</v>
      </c>
    </row>
    <row r="100" spans="1:47" ht="18.75" x14ac:dyDescent="0.3">
      <c r="A100" s="1" t="s">
        <v>410</v>
      </c>
      <c r="B100" s="42" t="s">
        <v>129</v>
      </c>
      <c r="C100" s="43" t="s">
        <v>150</v>
      </c>
      <c r="D100" s="115" t="s">
        <v>151</v>
      </c>
      <c r="E100" s="116" t="s">
        <v>152</v>
      </c>
      <c r="F100" s="90">
        <v>4.8125000000000002E-4</v>
      </c>
      <c r="G100" s="90">
        <v>8.9125000000000001E-4</v>
      </c>
      <c r="H100" s="90">
        <v>3.0499999999999999E-2</v>
      </c>
      <c r="I100" s="90">
        <v>6.1799999999999994E-2</v>
      </c>
      <c r="J100" s="90">
        <v>5.5100000000000003E-2</v>
      </c>
      <c r="K100" s="90">
        <v>3.4099999999999998E-2</v>
      </c>
      <c r="L100" s="90">
        <v>2.3699999999999999E-2</v>
      </c>
      <c r="M100" s="90">
        <v>1.9800000000000002E-2</v>
      </c>
      <c r="N100" s="90">
        <v>2.0500000000000001E-2</v>
      </c>
      <c r="O100" s="90">
        <v>2.1700000000000001E-2</v>
      </c>
      <c r="P100" s="90">
        <v>1.8699999999999998E-2</v>
      </c>
      <c r="Q100" s="90">
        <v>1.2699999999999999E-2</v>
      </c>
      <c r="R100" s="90">
        <v>1.14E-2</v>
      </c>
      <c r="S100" s="90">
        <v>1.03E-2</v>
      </c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40">
        <v>3.13</v>
      </c>
      <c r="AS100">
        <f t="shared" si="8"/>
        <v>0.32167249999999997</v>
      </c>
      <c r="AT100" s="15">
        <f t="shared" si="9"/>
        <v>12.25</v>
      </c>
      <c r="AU100" s="103">
        <f t="shared" si="10"/>
        <v>26.258979591836731</v>
      </c>
    </row>
    <row r="101" spans="1:47" ht="18.75" x14ac:dyDescent="0.3">
      <c r="A101" s="1" t="s">
        <v>410</v>
      </c>
      <c r="B101" s="42" t="s">
        <v>129</v>
      </c>
      <c r="C101" s="43" t="s">
        <v>153</v>
      </c>
      <c r="D101" s="115" t="s">
        <v>154</v>
      </c>
      <c r="E101" s="116" t="s">
        <v>155</v>
      </c>
      <c r="F101" s="90">
        <v>1.45E-4</v>
      </c>
      <c r="G101" s="90">
        <v>1.55E-4</v>
      </c>
      <c r="H101" s="90">
        <v>1.17E-3</v>
      </c>
      <c r="I101" s="90">
        <v>1.3799999999999999E-3</v>
      </c>
      <c r="J101" s="90">
        <v>2.0499999999999997E-3</v>
      </c>
      <c r="K101" s="90">
        <v>1.1999999999999999E-3</v>
      </c>
      <c r="L101" s="90">
        <v>8.3000000000000001E-4</v>
      </c>
      <c r="M101" s="90">
        <v>8.4999999999999995E-4</v>
      </c>
      <c r="N101" s="90">
        <v>1.0400000000000001E-3</v>
      </c>
      <c r="O101" s="90">
        <v>1.1999999999999999E-3</v>
      </c>
      <c r="P101" s="90">
        <v>8.1000000000000006E-4</v>
      </c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40">
        <v>12.4</v>
      </c>
      <c r="AS101">
        <f t="shared" si="8"/>
        <v>1.0829999999999999E-2</v>
      </c>
      <c r="AT101" s="15">
        <f t="shared" si="9"/>
        <v>9.25</v>
      </c>
      <c r="AU101" s="103">
        <f t="shared" si="10"/>
        <v>1.1708108108108108</v>
      </c>
    </row>
    <row r="102" spans="1:47" ht="30" x14ac:dyDescent="0.3">
      <c r="A102" s="1" t="s">
        <v>410</v>
      </c>
      <c r="B102" s="42" t="s">
        <v>129</v>
      </c>
      <c r="C102" s="43" t="s">
        <v>193</v>
      </c>
      <c r="D102" s="115" t="s">
        <v>194</v>
      </c>
      <c r="E102" s="116" t="s">
        <v>195</v>
      </c>
      <c r="F102" s="90">
        <v>4.0749999999999998E-4</v>
      </c>
      <c r="G102" s="90">
        <v>8.6250000000000009E-4</v>
      </c>
      <c r="H102" s="90">
        <v>2.0499999999999997E-3</v>
      </c>
      <c r="I102" s="90">
        <v>3.7200000000000002E-3</v>
      </c>
      <c r="J102" s="90">
        <v>3.0999999999999999E-3</v>
      </c>
      <c r="K102" s="90">
        <v>4.7099999999999998E-3</v>
      </c>
      <c r="L102" s="90">
        <v>3.1800000000000001E-3</v>
      </c>
      <c r="M102" s="90">
        <v>9.1799999999999989E-3</v>
      </c>
      <c r="N102" s="90">
        <v>5.8099999999999992E-3</v>
      </c>
      <c r="O102" s="90">
        <v>2.0299999999999997E-3</v>
      </c>
      <c r="P102" s="90">
        <v>1.9299999999999999E-3</v>
      </c>
      <c r="Q102" s="90">
        <v>1.8500000000000001E-3</v>
      </c>
      <c r="R102" s="90">
        <v>1.7900000000000001E-3</v>
      </c>
      <c r="S102" s="90">
        <v>2.0899999999999998E-3</v>
      </c>
      <c r="T102" s="90">
        <v>2.6900000000000001E-3</v>
      </c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40">
        <v>0.92</v>
      </c>
      <c r="AS102">
        <f t="shared" si="8"/>
        <v>4.5399999999999989E-2</v>
      </c>
      <c r="AT102" s="15">
        <f t="shared" si="9"/>
        <v>13.25</v>
      </c>
      <c r="AU102" s="103">
        <f t="shared" si="10"/>
        <v>3.4264150943396219</v>
      </c>
    </row>
    <row r="103" spans="1:47" ht="18.75" x14ac:dyDescent="0.3">
      <c r="A103" s="1" t="s">
        <v>410</v>
      </c>
      <c r="B103" s="42" t="s">
        <v>129</v>
      </c>
      <c r="C103" s="47" t="s">
        <v>96</v>
      </c>
      <c r="D103" s="117" t="s">
        <v>97</v>
      </c>
      <c r="E103" s="118" t="s">
        <v>98</v>
      </c>
      <c r="F103" s="90">
        <v>3.4749999999999999E-4</v>
      </c>
      <c r="G103" s="90">
        <v>2.3375000000000002E-4</v>
      </c>
      <c r="H103" s="90">
        <v>1.24E-2</v>
      </c>
      <c r="I103" s="90">
        <v>8.9700000000000005E-3</v>
      </c>
      <c r="J103" s="90">
        <v>5.3299999999999997E-3</v>
      </c>
      <c r="K103" s="90">
        <v>4.45E-3</v>
      </c>
      <c r="L103" s="90">
        <v>3.8500000000000001E-3</v>
      </c>
      <c r="M103" s="90">
        <v>3.4199999999999999E-3</v>
      </c>
      <c r="N103" s="90">
        <v>3.0299999999999997E-3</v>
      </c>
      <c r="O103" s="90">
        <v>2.6700000000000001E-3</v>
      </c>
      <c r="P103" s="90">
        <v>2.5699999999999998E-3</v>
      </c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40">
        <v>0.5</v>
      </c>
      <c r="AS103">
        <f t="shared" si="8"/>
        <v>4.7271250000000001E-2</v>
      </c>
      <c r="AT103" s="15">
        <f t="shared" si="9"/>
        <v>9.25</v>
      </c>
      <c r="AU103" s="103">
        <f t="shared" si="10"/>
        <v>5.1104054054054053</v>
      </c>
    </row>
    <row r="104" spans="1:47" ht="18.75" x14ac:dyDescent="0.3">
      <c r="A104" s="1" t="s">
        <v>410</v>
      </c>
      <c r="B104" s="42" t="s">
        <v>163</v>
      </c>
      <c r="C104" s="48" t="s">
        <v>215</v>
      </c>
      <c r="D104" s="119" t="s">
        <v>165</v>
      </c>
      <c r="E104" s="120" t="s">
        <v>166</v>
      </c>
      <c r="F104" s="90">
        <v>6.2500000000000001E-5</v>
      </c>
      <c r="G104" s="90">
        <v>9.1249999999999995E-5</v>
      </c>
      <c r="H104" s="90">
        <v>5.0000000000000001E-4</v>
      </c>
      <c r="I104" s="90">
        <v>5.0000000000000001E-4</v>
      </c>
      <c r="J104" s="90">
        <v>5.0000000000000001E-4</v>
      </c>
      <c r="K104" s="90">
        <v>5.0000000000000001E-4</v>
      </c>
      <c r="L104" s="90">
        <v>5.0000000000000001E-4</v>
      </c>
      <c r="M104" s="90">
        <v>5.0000000000000001E-4</v>
      </c>
      <c r="N104" s="90">
        <v>5.0000000000000001E-4</v>
      </c>
      <c r="O104" s="90">
        <v>5.0000000000000001E-4</v>
      </c>
      <c r="P104" s="90">
        <v>5.0000000000000001E-4</v>
      </c>
      <c r="Q104" s="90">
        <v>5.0000000000000001E-4</v>
      </c>
      <c r="R104" s="90">
        <v>5.0000000000000001E-4</v>
      </c>
      <c r="S104" s="90">
        <v>5.0000000000000001E-4</v>
      </c>
      <c r="T104" s="90">
        <v>5.0000000000000001E-4</v>
      </c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41">
        <v>0.5</v>
      </c>
      <c r="AS104">
        <f t="shared" si="8"/>
        <v>6.6537500000000017E-3</v>
      </c>
      <c r="AT104" s="15">
        <f t="shared" si="9"/>
        <v>13.25</v>
      </c>
      <c r="AU104" s="103">
        <f t="shared" si="10"/>
        <v>0.50216981132075478</v>
      </c>
    </row>
    <row r="105" spans="1:47" ht="18.75" x14ac:dyDescent="0.3">
      <c r="A105" s="1" t="s">
        <v>410</v>
      </c>
      <c r="B105" s="42" t="s">
        <v>163</v>
      </c>
      <c r="C105" s="48" t="s">
        <v>216</v>
      </c>
      <c r="D105" s="119" t="s">
        <v>168</v>
      </c>
      <c r="E105" s="120" t="s">
        <v>169</v>
      </c>
      <c r="F105" s="90">
        <v>4.8999999999999998E-4</v>
      </c>
      <c r="G105" s="90">
        <v>7.1250000000000003E-4</v>
      </c>
      <c r="H105" s="90">
        <v>3.13E-3</v>
      </c>
      <c r="I105" s="90">
        <v>6.28E-3</v>
      </c>
      <c r="J105" s="90">
        <v>1.0999999999999999E-2</v>
      </c>
      <c r="K105" s="90">
        <v>1.0199999999999999E-2</v>
      </c>
      <c r="L105" s="90">
        <v>7.9699999999999997E-3</v>
      </c>
      <c r="M105" s="90">
        <v>3.3799999999999998E-3</v>
      </c>
      <c r="N105" s="90">
        <v>2.5499999999999997E-3</v>
      </c>
      <c r="O105" s="90">
        <v>2.4399999999999999E-3</v>
      </c>
      <c r="P105" s="90">
        <v>2.4399999999999999E-3</v>
      </c>
      <c r="Q105" s="90">
        <v>2.31E-3</v>
      </c>
      <c r="R105" s="90">
        <v>2.3500000000000001E-3</v>
      </c>
      <c r="S105" s="90">
        <v>2.2599999999999999E-3</v>
      </c>
      <c r="T105" s="90">
        <v>2.1800000000000001E-3</v>
      </c>
      <c r="U105" s="90">
        <v>2.2299999999999998E-3</v>
      </c>
      <c r="V105" s="90">
        <v>2.2100000000000002E-3</v>
      </c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40">
        <v>2.19</v>
      </c>
      <c r="AS105">
        <f t="shared" si="8"/>
        <v>6.4132499999999995E-2</v>
      </c>
      <c r="AT105" s="15">
        <f t="shared" si="9"/>
        <v>15.25</v>
      </c>
      <c r="AU105" s="103">
        <f t="shared" si="10"/>
        <v>4.2054098360655736</v>
      </c>
    </row>
    <row r="106" spans="1:47" ht="22.5" x14ac:dyDescent="0.3">
      <c r="A106" s="1" t="s">
        <v>410</v>
      </c>
      <c r="B106" s="42" t="s">
        <v>163</v>
      </c>
      <c r="C106" s="52" t="s">
        <v>217</v>
      </c>
      <c r="D106" s="121" t="s">
        <v>201</v>
      </c>
      <c r="E106" s="116" t="s">
        <v>173</v>
      </c>
      <c r="F106" s="90">
        <v>9.8750000000000002E-5</v>
      </c>
      <c r="G106" s="90">
        <v>2.075E-4</v>
      </c>
      <c r="H106" s="90">
        <v>1.95E-2</v>
      </c>
      <c r="I106" s="90">
        <v>1.9199999999999998E-2</v>
      </c>
      <c r="J106" s="90">
        <v>1.2800000000000001E-2</v>
      </c>
      <c r="K106" s="90">
        <v>5.3600000000000002E-3</v>
      </c>
      <c r="L106" s="90">
        <v>3.8300000000000001E-3</v>
      </c>
      <c r="M106" s="90">
        <v>5.3200000000000001E-3</v>
      </c>
      <c r="N106" s="90">
        <v>2.1800000000000001E-3</v>
      </c>
      <c r="O106" s="90">
        <v>2.7200000000000002E-3</v>
      </c>
      <c r="P106" s="90">
        <v>4.79E-3</v>
      </c>
      <c r="Q106" s="90">
        <v>2.1700000000000001E-3</v>
      </c>
      <c r="R106" s="90">
        <v>2.1800000000000001E-3</v>
      </c>
      <c r="S106" s="90">
        <v>1.97E-3</v>
      </c>
      <c r="T106" s="90">
        <v>3.9500000000000004E-3</v>
      </c>
      <c r="U106" s="90">
        <v>1.6299999999999999E-3</v>
      </c>
      <c r="V106" s="90">
        <v>1.47E-3</v>
      </c>
      <c r="W106" s="90">
        <v>1.7099999999999999E-3</v>
      </c>
      <c r="X106" s="90">
        <v>1.6200000000000001E-3</v>
      </c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40">
        <v>0.5</v>
      </c>
      <c r="AS106">
        <f t="shared" si="8"/>
        <v>9.2706250000000018E-2</v>
      </c>
      <c r="AT106" s="15">
        <f t="shared" si="9"/>
        <v>17.25</v>
      </c>
      <c r="AU106" s="103">
        <f t="shared" si="10"/>
        <v>5.3742753623188415</v>
      </c>
    </row>
    <row r="107" spans="1:47" ht="18.75" x14ac:dyDescent="0.3">
      <c r="A107" s="1" t="s">
        <v>410</v>
      </c>
      <c r="B107" s="42" t="s">
        <v>163</v>
      </c>
      <c r="C107" s="52" t="s">
        <v>218</v>
      </c>
      <c r="D107" s="115" t="s">
        <v>203</v>
      </c>
      <c r="E107" s="116" t="s">
        <v>204</v>
      </c>
      <c r="F107" s="90">
        <v>2.9999999999999997E-4</v>
      </c>
      <c r="G107" s="90">
        <v>2.5000000000000001E-4</v>
      </c>
      <c r="H107" s="90">
        <v>3.5000000000000001E-3</v>
      </c>
      <c r="I107" s="90">
        <v>3.0000000000000001E-3</v>
      </c>
      <c r="J107" s="90">
        <v>2.1000000000000003E-3</v>
      </c>
      <c r="K107" s="90">
        <v>1.6000000000000001E-3</v>
      </c>
      <c r="L107" s="90">
        <v>1.4E-3</v>
      </c>
      <c r="M107" s="90">
        <v>1.2999999999999999E-3</v>
      </c>
      <c r="N107" s="90">
        <v>1.4E-3</v>
      </c>
      <c r="O107" s="90">
        <v>1.4E-3</v>
      </c>
      <c r="P107" s="90">
        <v>1.4E-3</v>
      </c>
      <c r="Q107" s="90">
        <v>1.6000000000000001E-3</v>
      </c>
      <c r="R107" s="90">
        <v>1.6000000000000001E-3</v>
      </c>
      <c r="S107" s="90">
        <v>1.1999999999999999E-3</v>
      </c>
      <c r="T107" s="90">
        <v>9.2000000000000003E-4</v>
      </c>
      <c r="U107" s="90">
        <v>7.2999999999999996E-4</v>
      </c>
      <c r="V107" s="90">
        <v>6.6E-4</v>
      </c>
      <c r="W107" s="90">
        <v>6.3000000000000003E-4</v>
      </c>
      <c r="X107" s="90">
        <v>5.8E-4</v>
      </c>
      <c r="Y107" s="90">
        <v>5.6000000000000006E-4</v>
      </c>
      <c r="Z107" s="90">
        <v>5.6000000000000006E-4</v>
      </c>
      <c r="AA107" s="90">
        <v>5.5000000000000003E-4</v>
      </c>
      <c r="AB107" s="90">
        <v>5.8E-4</v>
      </c>
      <c r="AC107" s="90">
        <v>6.2E-4</v>
      </c>
      <c r="AD107" s="90">
        <v>5.8E-4</v>
      </c>
      <c r="AE107" s="90">
        <v>5.8E-4</v>
      </c>
      <c r="AF107" s="90">
        <v>3.7000000000000002E-3</v>
      </c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40">
        <v>0.5</v>
      </c>
      <c r="AS107">
        <f t="shared" si="8"/>
        <v>3.3300000000000003E-2</v>
      </c>
      <c r="AT107" s="15">
        <f t="shared" si="9"/>
        <v>25.25</v>
      </c>
      <c r="AU107" s="103">
        <f t="shared" si="10"/>
        <v>1.3188118811881189</v>
      </c>
    </row>
    <row r="108" spans="1:47" ht="18.75" x14ac:dyDescent="0.3">
      <c r="A108" s="1" t="s">
        <v>410</v>
      </c>
      <c r="B108" s="42" t="s">
        <v>163</v>
      </c>
      <c r="C108" s="43" t="s">
        <v>205</v>
      </c>
      <c r="D108" s="115" t="s">
        <v>219</v>
      </c>
      <c r="E108" s="116" t="s">
        <v>220</v>
      </c>
      <c r="F108" s="90">
        <v>6.2500000000000001E-5</v>
      </c>
      <c r="G108" s="90">
        <v>6.2500000000000001E-5</v>
      </c>
      <c r="H108" s="90">
        <v>5.0000000000000001E-4</v>
      </c>
      <c r="I108" s="90">
        <v>5.0000000000000001E-4</v>
      </c>
      <c r="J108" s="90">
        <v>5.0000000000000001E-4</v>
      </c>
      <c r="K108" s="90">
        <v>5.0000000000000001E-4</v>
      </c>
      <c r="L108" s="90">
        <v>5.0000000000000001E-4</v>
      </c>
      <c r="M108" s="90">
        <v>5.0000000000000001E-4</v>
      </c>
      <c r="N108" s="90">
        <v>5.0000000000000001E-4</v>
      </c>
      <c r="O108" s="90">
        <v>5.0000000000000001E-4</v>
      </c>
      <c r="P108" s="90">
        <v>5.0000000000000001E-4</v>
      </c>
      <c r="Q108" s="90">
        <v>5.0000000000000001E-4</v>
      </c>
      <c r="R108" s="90">
        <v>5.0000000000000001E-4</v>
      </c>
      <c r="S108" s="90">
        <v>5.0000000000000001E-4</v>
      </c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40">
        <v>0.5</v>
      </c>
      <c r="AS108">
        <f t="shared" si="8"/>
        <v>6.125000000000002E-3</v>
      </c>
      <c r="AT108" s="15">
        <f t="shared" si="9"/>
        <v>12.25</v>
      </c>
      <c r="AU108" s="103">
        <f t="shared" si="10"/>
        <v>0.50000000000000011</v>
      </c>
    </row>
    <row r="109" spans="1:47" ht="18.75" x14ac:dyDescent="0.3">
      <c r="A109" s="1" t="s">
        <v>410</v>
      </c>
      <c r="B109" s="42" t="s">
        <v>174</v>
      </c>
      <c r="C109" s="43" t="s">
        <v>221</v>
      </c>
      <c r="D109" s="115" t="s">
        <v>222</v>
      </c>
      <c r="E109" s="116" t="s">
        <v>223</v>
      </c>
      <c r="F109" s="90">
        <v>2.0625000000000001E-3</v>
      </c>
      <c r="G109" s="90">
        <v>6.2500000000000001E-5</v>
      </c>
      <c r="H109" s="90">
        <v>5.0000000000000001E-4</v>
      </c>
      <c r="I109" s="90">
        <v>5.0000000000000001E-4</v>
      </c>
      <c r="J109" s="90">
        <v>6.8000000000000005E-4</v>
      </c>
      <c r="K109" s="90">
        <v>5.0000000000000001E-4</v>
      </c>
      <c r="L109" s="90">
        <v>5.0000000000000001E-4</v>
      </c>
      <c r="M109" s="90">
        <v>5.0000000000000001E-4</v>
      </c>
      <c r="N109" s="90">
        <v>5.0000000000000001E-4</v>
      </c>
      <c r="O109" s="90">
        <v>5.0000000000000001E-4</v>
      </c>
      <c r="P109" s="90">
        <v>5.0000000000000001E-4</v>
      </c>
      <c r="Q109" s="90">
        <v>5.0000000000000001E-4</v>
      </c>
      <c r="R109" s="90">
        <v>5.0000000000000001E-4</v>
      </c>
      <c r="S109" s="90">
        <v>5.0000000000000001E-4</v>
      </c>
      <c r="T109" s="90">
        <v>5.0000000000000001E-4</v>
      </c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40">
        <v>2.3199999999999998</v>
      </c>
      <c r="AS109">
        <f t="shared" si="8"/>
        <v>8.8050000000000038E-3</v>
      </c>
      <c r="AT109" s="15">
        <f t="shared" si="9"/>
        <v>13.25</v>
      </c>
      <c r="AU109" s="103">
        <f t="shared" si="10"/>
        <v>0.66452830188679268</v>
      </c>
    </row>
    <row r="110" spans="1:47" ht="18.75" x14ac:dyDescent="0.3">
      <c r="A110" s="1" t="s">
        <v>410</v>
      </c>
      <c r="B110" s="42" t="s">
        <v>174</v>
      </c>
      <c r="C110" s="48" t="s">
        <v>224</v>
      </c>
      <c r="D110" s="115" t="s">
        <v>225</v>
      </c>
      <c r="E110" s="116" t="s">
        <v>226</v>
      </c>
      <c r="F110" s="90">
        <v>3.5499999999999998E-3</v>
      </c>
      <c r="G110" s="90">
        <v>1.6249999999999999E-3</v>
      </c>
      <c r="H110" s="90">
        <v>0.28100000000000003</v>
      </c>
      <c r="I110" s="90">
        <v>0.32800000000000001</v>
      </c>
      <c r="J110" s="90">
        <v>0.152</v>
      </c>
      <c r="K110" s="90">
        <v>0.104</v>
      </c>
      <c r="L110" s="90">
        <v>7.6599999999999988E-2</v>
      </c>
      <c r="M110" s="90">
        <v>5.6399999999999999E-2</v>
      </c>
      <c r="N110" s="90">
        <v>5.0900000000000001E-2</v>
      </c>
      <c r="O110" s="90">
        <v>4.0399999999999998E-2</v>
      </c>
      <c r="P110" s="90">
        <v>4.24E-2</v>
      </c>
      <c r="Q110" s="90">
        <v>2.9499999999999998E-2</v>
      </c>
      <c r="R110" s="90">
        <v>2.23E-2</v>
      </c>
      <c r="S110" s="90">
        <v>1.7999999999999999E-2</v>
      </c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41">
        <v>4.58</v>
      </c>
      <c r="AS110">
        <f t="shared" si="8"/>
        <v>1.2066749999999999</v>
      </c>
      <c r="AT110" s="15">
        <f t="shared" si="9"/>
        <v>12.25</v>
      </c>
      <c r="AU110" s="103">
        <f t="shared" si="10"/>
        <v>98.504081632653055</v>
      </c>
    </row>
    <row r="111" spans="1:47" ht="18.75" x14ac:dyDescent="0.3">
      <c r="A111" s="1" t="s">
        <v>410</v>
      </c>
      <c r="B111" s="42" t="s">
        <v>174</v>
      </c>
      <c r="C111" s="48" t="s">
        <v>227</v>
      </c>
      <c r="D111" s="115" t="s">
        <v>228</v>
      </c>
      <c r="E111" s="116" t="s">
        <v>229</v>
      </c>
      <c r="F111" s="90">
        <v>1.6249999999999999E-4</v>
      </c>
      <c r="G111" s="90">
        <v>1.4999999999999999E-4</v>
      </c>
      <c r="H111" s="90">
        <v>1.6999999999999999E-3</v>
      </c>
      <c r="I111" s="90">
        <v>1.5E-3</v>
      </c>
      <c r="J111" s="90">
        <v>1.5E-3</v>
      </c>
      <c r="K111" s="90">
        <v>4.4000000000000003E-3</v>
      </c>
      <c r="L111" s="90">
        <v>3.5000000000000001E-3</v>
      </c>
      <c r="M111" s="90">
        <v>5.7999999999999996E-3</v>
      </c>
      <c r="N111" s="90">
        <v>2.8999999999999998E-3</v>
      </c>
      <c r="O111" s="90">
        <v>1.2999999999999999E-3</v>
      </c>
      <c r="P111" s="90">
        <v>1.1000000000000001E-3</v>
      </c>
      <c r="Q111" s="90">
        <v>1.1000000000000001E-3</v>
      </c>
      <c r="R111" s="90">
        <v>1.1000000000000001E-3</v>
      </c>
      <c r="S111" s="90">
        <v>1.2999999999999999E-3</v>
      </c>
      <c r="T111" s="90">
        <v>1E-3</v>
      </c>
      <c r="U111" s="90">
        <v>1E-3</v>
      </c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40">
        <v>0.9</v>
      </c>
      <c r="AS111">
        <f t="shared" si="8"/>
        <v>2.9512500000000001E-2</v>
      </c>
      <c r="AT111" s="15">
        <f t="shared" si="9"/>
        <v>14.25</v>
      </c>
      <c r="AU111" s="103">
        <f t="shared" si="10"/>
        <v>2.0710526315789473</v>
      </c>
    </row>
    <row r="112" spans="1:47" ht="30" x14ac:dyDescent="0.3">
      <c r="A112" s="1" t="s">
        <v>410</v>
      </c>
      <c r="B112" s="42" t="s">
        <v>174</v>
      </c>
      <c r="C112" s="48" t="s">
        <v>230</v>
      </c>
      <c r="D112" s="115" t="s">
        <v>231</v>
      </c>
      <c r="E112" s="116" t="s">
        <v>232</v>
      </c>
      <c r="F112" s="90">
        <v>8.3375000000000012E-3</v>
      </c>
      <c r="G112" s="90">
        <v>8.0749999999999995E-4</v>
      </c>
      <c r="H112" s="90">
        <v>2.4199999999999999E-2</v>
      </c>
      <c r="I112" s="90">
        <v>2.98E-2</v>
      </c>
      <c r="J112" s="90">
        <v>3.4500000000000003E-2</v>
      </c>
      <c r="K112" s="90">
        <v>3.39E-2</v>
      </c>
      <c r="L112" s="90">
        <v>3.44E-2</v>
      </c>
      <c r="M112" s="90">
        <v>3.1100000000000003E-2</v>
      </c>
      <c r="N112" s="90">
        <v>3.2500000000000001E-2</v>
      </c>
      <c r="O112" s="90">
        <v>3.2399999999999998E-2</v>
      </c>
      <c r="P112" s="90">
        <v>3.0800000000000001E-2</v>
      </c>
      <c r="Q112" s="90">
        <v>2.8300000000000002E-2</v>
      </c>
      <c r="R112" s="90">
        <v>2.4300000000000002E-2</v>
      </c>
      <c r="S112" s="90">
        <v>2.5000000000000001E-2</v>
      </c>
      <c r="T112" s="90">
        <v>2.1399999999999999E-2</v>
      </c>
      <c r="U112" s="90">
        <v>2.5399999999999999E-2</v>
      </c>
      <c r="V112" s="90">
        <v>0.02</v>
      </c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40">
        <v>4.9000000000000004</v>
      </c>
      <c r="AS112">
        <f t="shared" si="8"/>
        <v>0.43714500000000001</v>
      </c>
      <c r="AT112" s="15">
        <f t="shared" si="9"/>
        <v>15.25</v>
      </c>
      <c r="AU112" s="103">
        <f t="shared" si="10"/>
        <v>28.665245901639341</v>
      </c>
    </row>
    <row r="113" spans="1:47" ht="18.75" x14ac:dyDescent="0.3">
      <c r="A113" s="1" t="s">
        <v>410</v>
      </c>
      <c r="B113" s="42" t="s">
        <v>174</v>
      </c>
      <c r="C113" s="48" t="s">
        <v>233</v>
      </c>
      <c r="D113" s="115" t="s">
        <v>234</v>
      </c>
      <c r="E113" s="116" t="s">
        <v>235</v>
      </c>
      <c r="F113" s="90">
        <v>2.0000000000000001E-4</v>
      </c>
      <c r="G113" s="90">
        <v>1.3750000000000001E-4</v>
      </c>
      <c r="H113" s="90">
        <v>1.1999999999999999E-3</v>
      </c>
      <c r="I113" s="90">
        <v>8.1999999999999998E-4</v>
      </c>
      <c r="J113" s="90">
        <v>9.7999999999999997E-4</v>
      </c>
      <c r="K113" s="90">
        <v>9.2000000000000003E-4</v>
      </c>
      <c r="L113" s="90">
        <v>8.1000000000000006E-4</v>
      </c>
      <c r="M113" s="90">
        <v>5.0000000000000001E-4</v>
      </c>
      <c r="N113" s="90">
        <v>5.0000000000000001E-4</v>
      </c>
      <c r="O113" s="90">
        <v>5.0000000000000001E-4</v>
      </c>
      <c r="P113" s="90">
        <v>5.0000000000000001E-4</v>
      </c>
      <c r="Q113" s="90">
        <v>5.0000000000000001E-4</v>
      </c>
      <c r="R113" s="90">
        <v>5.0000000000000001E-4</v>
      </c>
      <c r="S113" s="90">
        <v>5.0000000000000001E-4</v>
      </c>
      <c r="T113" s="90">
        <v>5.0000000000000001E-4</v>
      </c>
      <c r="U113" s="90">
        <v>5.0000000000000001E-4</v>
      </c>
      <c r="V113" s="90">
        <v>5.0000000000000001E-4</v>
      </c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40">
        <v>0.94</v>
      </c>
      <c r="AS113">
        <f t="shared" si="8"/>
        <v>1.0067500000000004E-2</v>
      </c>
      <c r="AT113" s="15">
        <f t="shared" si="9"/>
        <v>15.25</v>
      </c>
      <c r="AU113" s="103">
        <f t="shared" si="10"/>
        <v>0.66016393442622978</v>
      </c>
    </row>
    <row r="114" spans="1:47" ht="18.75" x14ac:dyDescent="0.3">
      <c r="A114" s="1" t="s">
        <v>410</v>
      </c>
      <c r="B114" s="42" t="s">
        <v>174</v>
      </c>
      <c r="C114" s="48" t="s">
        <v>236</v>
      </c>
      <c r="D114" s="115" t="s">
        <v>237</v>
      </c>
      <c r="E114" s="116" t="s">
        <v>238</v>
      </c>
      <c r="F114" s="90">
        <v>6.9999999999999999E-4</v>
      </c>
      <c r="G114" s="90">
        <v>1.2875E-3</v>
      </c>
      <c r="H114" s="90">
        <v>1.6E-2</v>
      </c>
      <c r="I114" s="90">
        <v>2.7E-2</v>
      </c>
      <c r="J114" s="90">
        <v>1.78E-2</v>
      </c>
      <c r="K114" s="90">
        <v>1.7100000000000001E-2</v>
      </c>
      <c r="L114" s="90">
        <v>1.7500000000000002E-2</v>
      </c>
      <c r="M114" s="90">
        <v>1.7000000000000001E-2</v>
      </c>
      <c r="N114" s="90">
        <v>1.44E-2</v>
      </c>
      <c r="O114" s="90">
        <v>1.14E-2</v>
      </c>
      <c r="P114" s="90">
        <v>7.1900000000000002E-3</v>
      </c>
      <c r="Q114" s="90">
        <v>6.3600000000000002E-3</v>
      </c>
      <c r="R114" s="90">
        <v>7.5199999999999998E-3</v>
      </c>
      <c r="S114" s="90">
        <v>6.4000000000000003E-3</v>
      </c>
      <c r="T114" s="90">
        <v>6.2199999999999998E-3</v>
      </c>
      <c r="U114" s="90">
        <v>1.01E-2</v>
      </c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41">
        <v>3.7</v>
      </c>
      <c r="AS114">
        <f t="shared" si="8"/>
        <v>0.18397749999999999</v>
      </c>
      <c r="AT114" s="15">
        <f t="shared" si="9"/>
        <v>14.25</v>
      </c>
      <c r="AU114" s="103">
        <f t="shared" si="10"/>
        <v>12.910701754385965</v>
      </c>
    </row>
    <row r="115" spans="1:47" ht="18.75" x14ac:dyDescent="0.3">
      <c r="A115" s="1" t="s">
        <v>410</v>
      </c>
      <c r="B115" s="42" t="s">
        <v>174</v>
      </c>
      <c r="C115" s="48" t="s">
        <v>239</v>
      </c>
      <c r="D115" s="115" t="s">
        <v>240</v>
      </c>
      <c r="E115" s="116" t="s">
        <v>241</v>
      </c>
      <c r="F115" s="90">
        <v>1.1774999999999999E-3</v>
      </c>
      <c r="G115" s="90">
        <v>2.5999999999999999E-3</v>
      </c>
      <c r="H115" s="90">
        <v>1.5099999999999999E-2</v>
      </c>
      <c r="I115" s="90">
        <v>1.1300000000000001E-2</v>
      </c>
      <c r="J115" s="90">
        <v>1.1800000000000001E-2</v>
      </c>
      <c r="K115" s="90">
        <v>1.0699999999999999E-2</v>
      </c>
      <c r="L115" s="90">
        <v>8.5000000000000006E-3</v>
      </c>
      <c r="M115" s="90">
        <v>7.3000000000000001E-3</v>
      </c>
      <c r="N115" s="90">
        <v>7.9100000000000004E-3</v>
      </c>
      <c r="O115" s="90">
        <v>7.6600000000000001E-3</v>
      </c>
      <c r="P115" s="90">
        <v>7.2100000000000003E-3</v>
      </c>
      <c r="Q115" s="90">
        <v>7.2500000000000004E-3</v>
      </c>
      <c r="R115" s="90">
        <v>7.3000000000000001E-3</v>
      </c>
      <c r="S115" s="90">
        <v>7.4599999999999996E-3</v>
      </c>
      <c r="T115" s="90">
        <v>7.6E-3</v>
      </c>
      <c r="U115" s="90">
        <v>6.8200000000000005E-3</v>
      </c>
      <c r="V115" s="90">
        <v>6.1900000000000002E-3</v>
      </c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40">
        <v>5.5</v>
      </c>
      <c r="AS115">
        <f t="shared" si="8"/>
        <v>0.13387749999999998</v>
      </c>
      <c r="AT115" s="15">
        <f t="shared" si="9"/>
        <v>15.25</v>
      </c>
      <c r="AU115" s="103">
        <f t="shared" si="10"/>
        <v>8.7788524590163917</v>
      </c>
    </row>
    <row r="116" spans="1:47" ht="18.75" x14ac:dyDescent="0.3">
      <c r="A116" s="1" t="s">
        <v>410</v>
      </c>
      <c r="B116" s="42" t="s">
        <v>174</v>
      </c>
      <c r="C116" s="48" t="s">
        <v>242</v>
      </c>
      <c r="D116" s="115" t="s">
        <v>243</v>
      </c>
      <c r="E116" s="116" t="s">
        <v>244</v>
      </c>
      <c r="F116" s="90">
        <v>1.3125000000000002E-4</v>
      </c>
      <c r="G116" s="90">
        <v>1.0375E-4</v>
      </c>
      <c r="H116" s="90">
        <v>4.7899999999999998E-2</v>
      </c>
      <c r="I116" s="90">
        <v>3.1100000000000003E-2</v>
      </c>
      <c r="J116" s="90">
        <v>2.1999999999999999E-2</v>
      </c>
      <c r="K116" s="90">
        <v>1.47E-2</v>
      </c>
      <c r="L116" s="90">
        <v>1.12E-2</v>
      </c>
      <c r="M116" s="90">
        <v>9.0600000000000003E-3</v>
      </c>
      <c r="N116" s="90">
        <v>8.5800000000000008E-3</v>
      </c>
      <c r="O116" s="90">
        <v>8.150000000000001E-3</v>
      </c>
      <c r="P116" s="90">
        <v>7.62E-3</v>
      </c>
      <c r="Q116" s="90">
        <v>7.5499999999999994E-3</v>
      </c>
      <c r="R116" s="90">
        <v>5.0999999999999995E-3</v>
      </c>
      <c r="S116" s="90">
        <v>4.5599999999999998E-3</v>
      </c>
      <c r="T116" s="90">
        <v>4.0700000000000007E-3</v>
      </c>
      <c r="U116" s="90">
        <v>4.1799999999999997E-3</v>
      </c>
      <c r="V116" s="90">
        <v>4.1399999999999996E-3</v>
      </c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40">
        <v>1.59</v>
      </c>
      <c r="AS116">
        <f t="shared" si="8"/>
        <v>0.19014499999999998</v>
      </c>
      <c r="AT116" s="15">
        <f t="shared" si="9"/>
        <v>15.25</v>
      </c>
      <c r="AU116" s="103">
        <f t="shared" si="10"/>
        <v>12.468524590163934</v>
      </c>
    </row>
    <row r="117" spans="1:47" ht="18.75" x14ac:dyDescent="0.3">
      <c r="A117" s="1" t="s">
        <v>410</v>
      </c>
      <c r="B117" s="42" t="s">
        <v>174</v>
      </c>
      <c r="C117" s="48" t="s">
        <v>245</v>
      </c>
      <c r="D117" s="115" t="s">
        <v>246</v>
      </c>
      <c r="E117" s="116" t="s">
        <v>247</v>
      </c>
      <c r="F117" s="90">
        <v>7.7249999999999997E-4</v>
      </c>
      <c r="G117" s="90">
        <v>3.0125000000000003E-4</v>
      </c>
      <c r="H117" s="90">
        <v>3.48E-3</v>
      </c>
      <c r="I117" s="90">
        <v>3.8599999999999997E-3</v>
      </c>
      <c r="J117" s="90">
        <v>3.9500000000000004E-3</v>
      </c>
      <c r="K117" s="90">
        <v>9.1699999999999993E-3</v>
      </c>
      <c r="L117" s="90">
        <v>8.9600000000000009E-3</v>
      </c>
      <c r="M117" s="90">
        <v>8.8999999999999999E-3</v>
      </c>
      <c r="N117" s="90">
        <v>8.8299999999999993E-3</v>
      </c>
      <c r="O117" s="90">
        <v>9.1900000000000003E-3</v>
      </c>
      <c r="P117" s="90">
        <v>8.9300000000000004E-3</v>
      </c>
      <c r="Q117" s="90">
        <v>6.3899999999999998E-3</v>
      </c>
      <c r="R117" s="90">
        <v>3.49E-3</v>
      </c>
      <c r="S117" s="90">
        <v>3.1099999999999999E-3</v>
      </c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40">
        <v>2.81</v>
      </c>
      <c r="AS117">
        <f t="shared" si="8"/>
        <v>7.9333750000000008E-2</v>
      </c>
      <c r="AT117" s="15">
        <f t="shared" si="9"/>
        <v>12.25</v>
      </c>
      <c r="AU117" s="103">
        <f t="shared" si="10"/>
        <v>6.4762244897959187</v>
      </c>
    </row>
    <row r="118" spans="1:47" ht="18.75" x14ac:dyDescent="0.3">
      <c r="A118" s="1" t="s">
        <v>410</v>
      </c>
      <c r="B118" s="42" t="s">
        <v>174</v>
      </c>
      <c r="C118" s="48" t="s">
        <v>248</v>
      </c>
      <c r="D118" s="115" t="s">
        <v>249</v>
      </c>
      <c r="E118" s="116" t="s">
        <v>250</v>
      </c>
      <c r="F118" s="90">
        <v>2.9249999999999996E-3</v>
      </c>
      <c r="G118" s="90">
        <v>3.0999999999999999E-3</v>
      </c>
      <c r="H118" s="90">
        <v>2.07E-2</v>
      </c>
      <c r="I118" s="90">
        <v>2.6499999999999999E-2</v>
      </c>
      <c r="J118" s="90">
        <v>2.5600000000000001E-2</v>
      </c>
      <c r="K118" s="90">
        <v>3.04E-2</v>
      </c>
      <c r="L118" s="90">
        <v>2.8199999999999999E-2</v>
      </c>
      <c r="M118" s="90">
        <v>2.53E-2</v>
      </c>
      <c r="N118" s="90">
        <v>2.01E-2</v>
      </c>
      <c r="O118" s="90">
        <v>1.8499999999999999E-2</v>
      </c>
      <c r="P118" s="90">
        <v>1.2800000000000001E-2</v>
      </c>
      <c r="Q118" s="90">
        <v>8.5900000000000004E-3</v>
      </c>
      <c r="R118" s="90">
        <v>6.8700000000000002E-3</v>
      </c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40">
        <v>3.31</v>
      </c>
      <c r="AS118">
        <f t="shared" si="8"/>
        <v>0.22958499999999998</v>
      </c>
      <c r="AT118" s="15">
        <f t="shared" si="9"/>
        <v>11.25</v>
      </c>
      <c r="AU118" s="103">
        <f t="shared" si="10"/>
        <v>20.407555555555554</v>
      </c>
    </row>
    <row r="119" spans="1:47" ht="18.75" x14ac:dyDescent="0.3">
      <c r="A119" s="1" t="s">
        <v>410</v>
      </c>
      <c r="B119" s="42" t="s">
        <v>174</v>
      </c>
      <c r="C119" s="48" t="s">
        <v>251</v>
      </c>
      <c r="D119" s="115" t="s">
        <v>252</v>
      </c>
      <c r="E119" s="116" t="s">
        <v>253</v>
      </c>
      <c r="F119" s="90">
        <v>6.2500000000000001E-4</v>
      </c>
      <c r="G119" s="90">
        <v>9.2500000000000004E-4</v>
      </c>
      <c r="H119" s="90">
        <v>1.7999999999999999E-2</v>
      </c>
      <c r="I119" s="90">
        <v>2.1000000000000001E-2</v>
      </c>
      <c r="J119" s="90">
        <v>2.1999999999999999E-2</v>
      </c>
      <c r="K119" s="90">
        <v>1.9E-2</v>
      </c>
      <c r="L119" s="90">
        <v>1.2999999999999999E-2</v>
      </c>
      <c r="M119" s="90">
        <v>2.1000000000000001E-2</v>
      </c>
      <c r="N119" s="90">
        <v>1.7999999999999999E-2</v>
      </c>
      <c r="O119" s="90">
        <v>8.6E-3</v>
      </c>
      <c r="P119" s="90">
        <v>2.8E-3</v>
      </c>
      <c r="Q119" s="90">
        <v>2.5999999999999999E-3</v>
      </c>
      <c r="R119" s="90">
        <v>2.3999999999999998E-3</v>
      </c>
      <c r="S119" s="90">
        <v>2.5000000000000001E-3</v>
      </c>
      <c r="T119" s="90">
        <v>2.5000000000000001E-3</v>
      </c>
      <c r="U119" s="90">
        <v>2.3999999999999998E-3</v>
      </c>
      <c r="V119" s="90">
        <v>2.3999999999999998E-3</v>
      </c>
      <c r="W119" s="90">
        <v>2.3E-3</v>
      </c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41">
        <v>2.1</v>
      </c>
      <c r="AS119">
        <f t="shared" si="8"/>
        <v>0.16205000000000003</v>
      </c>
      <c r="AT119" s="15">
        <f t="shared" si="9"/>
        <v>16.25</v>
      </c>
      <c r="AU119" s="103">
        <f t="shared" si="10"/>
        <v>9.9723076923076945</v>
      </c>
    </row>
    <row r="120" spans="1:47" ht="19.5" thickBot="1" x14ac:dyDescent="0.35">
      <c r="A120" s="1" t="s">
        <v>410</v>
      </c>
      <c r="B120" s="42" t="s">
        <v>174</v>
      </c>
      <c r="C120" s="48" t="s">
        <v>254</v>
      </c>
      <c r="D120" s="115" t="s">
        <v>255</v>
      </c>
      <c r="E120" s="116" t="s">
        <v>256</v>
      </c>
      <c r="F120" s="90">
        <v>3.0249999999999998E-4</v>
      </c>
      <c r="G120" s="90">
        <v>4.0125000000000002E-4</v>
      </c>
      <c r="H120" s="90">
        <v>0.81799999999999995</v>
      </c>
      <c r="I120" s="90">
        <v>0.60099999999999998</v>
      </c>
      <c r="J120" s="90">
        <v>0.33</v>
      </c>
      <c r="K120" s="90">
        <v>0.214</v>
      </c>
      <c r="L120" s="90">
        <v>0.17199999999999999</v>
      </c>
      <c r="M120" s="90">
        <v>0.11899999999999999</v>
      </c>
      <c r="N120" s="90">
        <v>5.7200000000000001E-2</v>
      </c>
      <c r="O120" s="90">
        <v>2.9100000000000001E-2</v>
      </c>
      <c r="P120" s="90">
        <v>1.5800000000000002E-2</v>
      </c>
      <c r="Q120" s="90">
        <v>8.8900000000000003E-3</v>
      </c>
      <c r="R120" s="90">
        <v>5.8899999999999994E-3</v>
      </c>
      <c r="S120" s="90">
        <v>5.2199999999999998E-3</v>
      </c>
      <c r="T120" s="90">
        <v>5.0699999999999999E-3</v>
      </c>
      <c r="U120" s="90">
        <v>4.0099999999999997E-3</v>
      </c>
      <c r="V120" s="90">
        <v>4.2399999999999998E-3</v>
      </c>
      <c r="W120" s="90">
        <v>2.8700000000000002E-3</v>
      </c>
      <c r="X120" s="90">
        <v>2.5099999999999996E-3</v>
      </c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122">
        <v>5.35</v>
      </c>
      <c r="AS120">
        <f t="shared" si="8"/>
        <v>2.39550375</v>
      </c>
      <c r="AT120" s="15">
        <f t="shared" si="9"/>
        <v>17.25</v>
      </c>
      <c r="AU120" s="103">
        <f t="shared" si="10"/>
        <v>138.86978260869563</v>
      </c>
    </row>
    <row r="121" spans="1:47" x14ac:dyDescent="0.25">
      <c r="A121" s="1" t="s">
        <v>411</v>
      </c>
      <c r="B121" s="56" t="s">
        <v>60</v>
      </c>
      <c r="C121" s="123" t="s">
        <v>63</v>
      </c>
      <c r="D121" s="124" t="s">
        <v>64</v>
      </c>
      <c r="E121" s="125" t="s">
        <v>65</v>
      </c>
      <c r="F121" s="90">
        <v>3.1E-4</v>
      </c>
      <c r="G121" s="90">
        <v>3.0625000000000004E-4</v>
      </c>
      <c r="H121" s="90">
        <v>2.1700000000000001E-3</v>
      </c>
      <c r="I121" s="90">
        <v>6.0999999999999997E-4</v>
      </c>
      <c r="J121" s="90">
        <v>5.9999999999999995E-4</v>
      </c>
      <c r="K121" s="90">
        <v>1.16E-3</v>
      </c>
      <c r="L121" s="90">
        <v>9.5999999999999992E-4</v>
      </c>
      <c r="M121" s="90">
        <v>5.6000000000000006E-4</v>
      </c>
      <c r="N121" s="90">
        <v>5.0000000000000001E-4</v>
      </c>
      <c r="O121" s="90">
        <v>5.0000000000000001E-4</v>
      </c>
      <c r="P121" s="90">
        <v>5.0000000000000001E-4</v>
      </c>
      <c r="Q121" s="90">
        <v>5.0000000000000001E-4</v>
      </c>
      <c r="R121" s="90">
        <v>5.0000000000000001E-4</v>
      </c>
      <c r="S121" s="90">
        <v>5.0000000000000001E-4</v>
      </c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44">
        <v>0.5</v>
      </c>
      <c r="AS121">
        <f t="shared" ref="AS121:AS168" si="11">SUM(F121:AQ121)</f>
        <v>9.6762500000000008E-3</v>
      </c>
      <c r="AT121" s="15">
        <f t="shared" ref="AT121:AT168" si="12">COUNT(H121:AQ121)+0.125+0.125</f>
        <v>12.25</v>
      </c>
      <c r="AU121" s="103">
        <f t="shared" ref="AU121:AU168" si="13">(AS121*1000)/AT121</f>
        <v>0.78989795918367356</v>
      </c>
    </row>
    <row r="122" spans="1:47" x14ac:dyDescent="0.25">
      <c r="A122" s="1" t="s">
        <v>411</v>
      </c>
      <c r="B122" s="59" t="s">
        <v>60</v>
      </c>
      <c r="C122" s="1" t="s">
        <v>257</v>
      </c>
      <c r="D122" s="127" t="s">
        <v>258</v>
      </c>
      <c r="E122" s="128" t="s">
        <v>259</v>
      </c>
      <c r="F122" s="90">
        <v>5.4874999999999998E-4</v>
      </c>
      <c r="G122" s="90">
        <v>3.7125E-4</v>
      </c>
      <c r="H122" s="90">
        <v>1.57E-3</v>
      </c>
      <c r="I122" s="90">
        <v>1.1799999999999998E-3</v>
      </c>
      <c r="J122" s="90">
        <v>1.1299999999999999E-3</v>
      </c>
      <c r="K122" s="90">
        <v>1.3799999999999999E-3</v>
      </c>
      <c r="L122" s="90">
        <v>1.49E-3</v>
      </c>
      <c r="M122" s="90">
        <v>9.2000000000000003E-4</v>
      </c>
      <c r="N122" s="90">
        <v>8.0000000000000004E-4</v>
      </c>
      <c r="O122" s="90">
        <v>8.1999999999999998E-4</v>
      </c>
      <c r="P122" s="90">
        <v>1.1100000000000001E-3</v>
      </c>
      <c r="Q122" s="90">
        <v>5.0000000000000001E-4</v>
      </c>
      <c r="R122" s="90">
        <v>5.0000000000000001E-4</v>
      </c>
      <c r="S122" s="90">
        <v>5.0000000000000001E-4</v>
      </c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44">
        <v>0.5</v>
      </c>
      <c r="AS122">
        <f t="shared" si="11"/>
        <v>1.2820000000000002E-2</v>
      </c>
      <c r="AT122" s="15">
        <f t="shared" si="12"/>
        <v>12.25</v>
      </c>
      <c r="AU122" s="103">
        <f t="shared" si="13"/>
        <v>1.0465306122448981</v>
      </c>
    </row>
    <row r="123" spans="1:47" x14ac:dyDescent="0.25">
      <c r="A123" s="1" t="s">
        <v>411</v>
      </c>
      <c r="B123" s="59" t="s">
        <v>60</v>
      </c>
      <c r="C123" s="1" t="s">
        <v>179</v>
      </c>
      <c r="D123" s="127" t="s">
        <v>180</v>
      </c>
      <c r="E123" s="128" t="s">
        <v>181</v>
      </c>
      <c r="F123" s="90">
        <v>2.1249999999999999E-4</v>
      </c>
      <c r="G123" s="90">
        <v>4.125E-5</v>
      </c>
      <c r="H123" s="90">
        <v>8.6249999999999996E-5</v>
      </c>
      <c r="I123" s="90">
        <v>8.0999999999999996E-3</v>
      </c>
      <c r="J123" s="90">
        <v>6.0000000000000001E-3</v>
      </c>
      <c r="K123" s="90">
        <v>3.3999999999999998E-3</v>
      </c>
      <c r="L123" s="90">
        <v>3.7999999999999999E-2</v>
      </c>
      <c r="M123" s="90">
        <v>1.5E-3</v>
      </c>
      <c r="N123" s="90">
        <v>1.2999999999999999E-3</v>
      </c>
      <c r="O123" s="90">
        <v>1.2999999999999999E-3</v>
      </c>
      <c r="P123" s="90">
        <v>1.2375E-4</v>
      </c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44">
        <v>0.26</v>
      </c>
      <c r="AS123">
        <f t="shared" si="11"/>
        <v>6.0063750000000006E-2</v>
      </c>
      <c r="AT123" s="15">
        <f t="shared" si="12"/>
        <v>9.25</v>
      </c>
      <c r="AU123" s="103">
        <f t="shared" si="13"/>
        <v>6.4933783783783792</v>
      </c>
    </row>
    <row r="124" spans="1:47" x14ac:dyDescent="0.25">
      <c r="A124" s="1" t="s">
        <v>411</v>
      </c>
      <c r="B124" s="59" t="s">
        <v>60</v>
      </c>
      <c r="C124" s="1" t="s">
        <v>69</v>
      </c>
      <c r="D124" s="127"/>
      <c r="E124" s="128" t="s">
        <v>260</v>
      </c>
      <c r="F124" s="90">
        <v>7.6249999999999997E-5</v>
      </c>
      <c r="G124" s="90">
        <v>2.6374999999999999E-4</v>
      </c>
      <c r="H124" s="90">
        <v>1.2625000000000001E-4</v>
      </c>
      <c r="I124" s="90">
        <v>1.4399999999999999E-3</v>
      </c>
      <c r="J124" s="90">
        <v>9.6999999999999994E-4</v>
      </c>
      <c r="K124" s="90">
        <v>8.9000000000000006E-4</v>
      </c>
      <c r="L124" s="90">
        <v>7.0999999999999991E-4</v>
      </c>
      <c r="M124" s="90">
        <v>6.2E-4</v>
      </c>
      <c r="N124" s="90">
        <v>1.0500000000000002E-3</v>
      </c>
      <c r="O124" s="90">
        <v>1.1200000000000001E-3</v>
      </c>
      <c r="P124" s="90">
        <v>1.1375E-4</v>
      </c>
      <c r="Q124" s="90">
        <v>5.2999999999999998E-4</v>
      </c>
      <c r="R124" s="90">
        <v>5.0000000000000001E-4</v>
      </c>
      <c r="S124" s="90">
        <v>5.0000000000000001E-4</v>
      </c>
      <c r="T124" s="90">
        <v>5.0000000000000001E-4</v>
      </c>
      <c r="U124" s="90">
        <v>5.0000000000000001E-4</v>
      </c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44">
        <v>0.5</v>
      </c>
      <c r="AS124">
        <f t="shared" si="11"/>
        <v>9.9100000000000021E-3</v>
      </c>
      <c r="AT124" s="15">
        <f t="shared" si="12"/>
        <v>14.25</v>
      </c>
      <c r="AU124" s="103">
        <f t="shared" si="13"/>
        <v>0.69543859649122819</v>
      </c>
    </row>
    <row r="125" spans="1:47" x14ac:dyDescent="0.25">
      <c r="A125" s="1" t="s">
        <v>411</v>
      </c>
      <c r="B125" s="59" t="s">
        <v>60</v>
      </c>
      <c r="C125" s="1" t="s">
        <v>183</v>
      </c>
      <c r="D125" s="127" t="s">
        <v>184</v>
      </c>
      <c r="E125" s="128" t="s">
        <v>185</v>
      </c>
      <c r="F125" s="90">
        <v>3.8374999999999998E-4</v>
      </c>
      <c r="G125" s="90">
        <v>5.9125000000000009E-4</v>
      </c>
      <c r="H125" s="90">
        <v>1.15375E-3</v>
      </c>
      <c r="I125" s="90">
        <v>1.5900000000000001E-2</v>
      </c>
      <c r="J125" s="90">
        <v>1.6500000000000001E-2</v>
      </c>
      <c r="K125" s="90">
        <v>1.4500000000000001E-2</v>
      </c>
      <c r="L125" s="90">
        <v>9.4299999999999991E-3</v>
      </c>
      <c r="M125" s="90">
        <v>8.0299999999999989E-3</v>
      </c>
      <c r="N125" s="90">
        <v>8.2400000000000008E-3</v>
      </c>
      <c r="O125" s="90">
        <v>6.77E-3</v>
      </c>
      <c r="P125" s="90">
        <v>5.6500000000000005E-3</v>
      </c>
      <c r="Q125" s="90">
        <v>5.3400000000000001E-3</v>
      </c>
      <c r="R125" s="90">
        <v>4.6299999999999996E-3</v>
      </c>
      <c r="S125" s="90">
        <v>3.9399999999999999E-3</v>
      </c>
      <c r="T125" s="90">
        <v>4.0000000000000001E-3</v>
      </c>
      <c r="U125" s="90">
        <v>3.64E-3</v>
      </c>
      <c r="V125" s="90">
        <v>3.6900000000000001E-3</v>
      </c>
      <c r="W125" s="90">
        <v>3.5699999999999998E-3</v>
      </c>
      <c r="X125" s="90">
        <v>3.29E-3</v>
      </c>
      <c r="Y125" s="90">
        <v>3.3799999999999998E-3</v>
      </c>
      <c r="Z125" s="90">
        <v>3.1900000000000001E-3</v>
      </c>
      <c r="AA125" s="90">
        <v>2.97E-3</v>
      </c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44">
        <v>0.99</v>
      </c>
      <c r="AS125">
        <f t="shared" si="11"/>
        <v>0.12878875000000001</v>
      </c>
      <c r="AT125" s="15">
        <f t="shared" si="12"/>
        <v>20.25</v>
      </c>
      <c r="AU125" s="103">
        <f t="shared" si="13"/>
        <v>6.3599382716049382</v>
      </c>
    </row>
    <row r="126" spans="1:47" x14ac:dyDescent="0.25">
      <c r="A126" s="1" t="s">
        <v>411</v>
      </c>
      <c r="B126" s="59" t="s">
        <v>60</v>
      </c>
      <c r="C126" s="1" t="s">
        <v>90</v>
      </c>
      <c r="D126" s="127" t="s">
        <v>91</v>
      </c>
      <c r="E126" s="128" t="s">
        <v>262</v>
      </c>
      <c r="F126" s="90">
        <v>2.1250000000000002E-3</v>
      </c>
      <c r="G126" s="90">
        <v>3.8749999999999999E-4</v>
      </c>
      <c r="H126" s="90">
        <v>2.7499999999999998E-3</v>
      </c>
      <c r="I126" s="90">
        <v>6.2E-4</v>
      </c>
      <c r="J126" s="90">
        <v>6.8000000000000005E-4</v>
      </c>
      <c r="K126" s="90">
        <v>7.2999999999999996E-4</v>
      </c>
      <c r="L126" s="90">
        <v>4.0999999999999999E-4</v>
      </c>
      <c r="M126" s="90">
        <v>4.7999999999999996E-4</v>
      </c>
      <c r="N126" s="90">
        <v>5.2000000000000006E-4</v>
      </c>
      <c r="O126" s="90">
        <v>4.6999999999999999E-4</v>
      </c>
      <c r="P126" s="90">
        <v>3.8999999999999999E-4</v>
      </c>
      <c r="Q126" s="90">
        <v>4.0999999999999999E-4</v>
      </c>
      <c r="R126" s="90">
        <v>3.6999999999999999E-4</v>
      </c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44">
        <v>0.5</v>
      </c>
      <c r="AS126">
        <f t="shared" si="11"/>
        <v>1.0342499999999999E-2</v>
      </c>
      <c r="AT126" s="15">
        <f t="shared" si="12"/>
        <v>11.25</v>
      </c>
      <c r="AU126" s="103">
        <f t="shared" si="13"/>
        <v>0.91933333333333322</v>
      </c>
    </row>
    <row r="127" spans="1:47" x14ac:dyDescent="0.25">
      <c r="A127" s="1" t="s">
        <v>411</v>
      </c>
      <c r="B127" s="59" t="s">
        <v>60</v>
      </c>
      <c r="C127" s="1" t="s">
        <v>93</v>
      </c>
      <c r="D127" s="127" t="s">
        <v>263</v>
      </c>
      <c r="E127" s="128" t="s">
        <v>264</v>
      </c>
      <c r="F127" s="90">
        <v>2.9E-4</v>
      </c>
      <c r="G127" s="90">
        <v>5.0000000000000001E-4</v>
      </c>
      <c r="H127" s="90">
        <v>8.4875000000000003E-3</v>
      </c>
      <c r="I127" s="90">
        <v>2.15E-3</v>
      </c>
      <c r="J127" s="90">
        <v>2.8900000000000002E-3</v>
      </c>
      <c r="K127" s="90">
        <v>8.0000000000000004E-4</v>
      </c>
      <c r="L127" s="90">
        <v>7.5000000000000002E-4</v>
      </c>
      <c r="M127" s="90">
        <v>5.6999999999999998E-4</v>
      </c>
      <c r="N127" s="90">
        <v>6.7000000000000002E-4</v>
      </c>
      <c r="O127" s="90">
        <v>5.5000000000000003E-4</v>
      </c>
      <c r="P127" s="90">
        <v>6.6249999999999998E-5</v>
      </c>
      <c r="Q127" s="90">
        <v>7.9000000000000001E-4</v>
      </c>
      <c r="R127" s="90">
        <v>6.4999999999999997E-4</v>
      </c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44">
        <v>0.5</v>
      </c>
      <c r="AS127">
        <f t="shared" si="11"/>
        <v>1.916375E-2</v>
      </c>
      <c r="AT127" s="15">
        <f t="shared" si="12"/>
        <v>11.25</v>
      </c>
      <c r="AU127" s="103">
        <f t="shared" si="13"/>
        <v>1.7034444444444445</v>
      </c>
    </row>
    <row r="128" spans="1:47" x14ac:dyDescent="0.25">
      <c r="A128" s="1" t="s">
        <v>411</v>
      </c>
      <c r="B128" s="59" t="s">
        <v>60</v>
      </c>
      <c r="C128" s="1" t="s">
        <v>96</v>
      </c>
      <c r="D128" s="127" t="s">
        <v>97</v>
      </c>
      <c r="E128" s="128" t="s">
        <v>98</v>
      </c>
      <c r="F128" s="90">
        <v>1.0499999999999999E-4</v>
      </c>
      <c r="G128" s="90">
        <v>1.4999999999999999E-4</v>
      </c>
      <c r="H128" s="90">
        <v>5.0000000000000001E-4</v>
      </c>
      <c r="I128" s="90">
        <v>5.0000000000000001E-4</v>
      </c>
      <c r="J128" s="90">
        <v>5.0000000000000001E-4</v>
      </c>
      <c r="K128" s="90">
        <v>5.0000000000000001E-4</v>
      </c>
      <c r="L128" s="90">
        <v>5.0000000000000001E-4</v>
      </c>
      <c r="M128" s="90">
        <v>5.0000000000000001E-4</v>
      </c>
      <c r="N128" s="90">
        <v>5.0000000000000001E-4</v>
      </c>
      <c r="O128" s="90">
        <v>5.0000000000000001E-4</v>
      </c>
      <c r="P128" s="90">
        <v>5.0000000000000001E-4</v>
      </c>
      <c r="Q128" s="90">
        <v>5.0000000000000001E-4</v>
      </c>
      <c r="R128" s="90">
        <v>5.0000000000000001E-4</v>
      </c>
      <c r="S128" s="90">
        <v>5.0000000000000001E-4</v>
      </c>
      <c r="T128" s="90">
        <v>5.0000000000000001E-4</v>
      </c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44">
        <v>0.5</v>
      </c>
      <c r="AS128">
        <f t="shared" si="11"/>
        <v>6.7550000000000023E-3</v>
      </c>
      <c r="AT128" s="15">
        <f t="shared" si="12"/>
        <v>13.25</v>
      </c>
      <c r="AU128" s="103">
        <f t="shared" si="13"/>
        <v>0.50981132075471713</v>
      </c>
    </row>
    <row r="129" spans="1:47" x14ac:dyDescent="0.25">
      <c r="A129" s="1" t="s">
        <v>411</v>
      </c>
      <c r="B129" s="59" t="s">
        <v>60</v>
      </c>
      <c r="C129" s="1" t="s">
        <v>99</v>
      </c>
      <c r="D129" s="127" t="s">
        <v>265</v>
      </c>
      <c r="E129" s="128" t="s">
        <v>266</v>
      </c>
      <c r="F129" s="90">
        <v>8.4875E-4</v>
      </c>
      <c r="G129" s="90">
        <v>7.7875000000000004E-4</v>
      </c>
      <c r="H129" s="90">
        <v>6.5874999999999994E-4</v>
      </c>
      <c r="I129" s="90">
        <v>4.0599999999999994E-3</v>
      </c>
      <c r="J129" s="90">
        <v>3.5999999999999999E-3</v>
      </c>
      <c r="K129" s="90">
        <v>2.7100000000000002E-3</v>
      </c>
      <c r="L129" s="90">
        <v>2.4199999999999998E-3</v>
      </c>
      <c r="M129" s="90">
        <v>2.6099999999999999E-3</v>
      </c>
      <c r="N129" s="90">
        <v>2.6099999999999999E-3</v>
      </c>
      <c r="O129" s="90">
        <v>2.99E-3</v>
      </c>
      <c r="P129" s="90">
        <v>4.0300000000000006E-3</v>
      </c>
      <c r="Q129" s="90">
        <v>6.7300000000000007E-3</v>
      </c>
      <c r="R129" s="90">
        <v>9.859999999999999E-3</v>
      </c>
      <c r="S129" s="90">
        <v>1.3900000000000001E-2</v>
      </c>
      <c r="T129" s="90">
        <v>1.7100000000000001E-2</v>
      </c>
      <c r="U129" s="90">
        <v>1.72E-2</v>
      </c>
      <c r="V129" s="90">
        <v>1.46E-2</v>
      </c>
      <c r="W129" s="90">
        <v>1.24E-2</v>
      </c>
      <c r="X129" s="90">
        <v>9.92E-3</v>
      </c>
      <c r="Y129" s="90">
        <v>6.0999999999999995E-3</v>
      </c>
      <c r="Z129" s="90">
        <v>3.0200000000000001E-3</v>
      </c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44">
        <v>1.23</v>
      </c>
      <c r="AS129">
        <f t="shared" si="11"/>
        <v>0.13814625</v>
      </c>
      <c r="AT129" s="15">
        <f t="shared" si="12"/>
        <v>19.25</v>
      </c>
      <c r="AU129" s="103">
        <f t="shared" si="13"/>
        <v>7.1764285714285716</v>
      </c>
    </row>
    <row r="130" spans="1:47" x14ac:dyDescent="0.25">
      <c r="A130" s="1" t="s">
        <v>411</v>
      </c>
      <c r="B130" s="59" t="s">
        <v>60</v>
      </c>
      <c r="C130" s="1" t="s">
        <v>103</v>
      </c>
      <c r="D130" s="127" t="s">
        <v>104</v>
      </c>
      <c r="E130" s="128" t="s">
        <v>105</v>
      </c>
      <c r="F130" s="90">
        <v>6.5249999999999998E-4</v>
      </c>
      <c r="G130" s="90">
        <v>7.7499999999999997E-4</v>
      </c>
      <c r="H130" s="90">
        <v>4.6250000000000002E-4</v>
      </c>
      <c r="I130" s="90">
        <v>4.0000000000000001E-3</v>
      </c>
      <c r="J130" s="90">
        <v>5.8799999999999998E-3</v>
      </c>
      <c r="K130" s="90">
        <v>6.2699999999999995E-3</v>
      </c>
      <c r="L130" s="90">
        <v>6.2399999999999999E-3</v>
      </c>
      <c r="M130" s="90">
        <v>6.3299999999999997E-3</v>
      </c>
      <c r="N130" s="90">
        <v>6.2399999999999999E-3</v>
      </c>
      <c r="O130" s="90">
        <v>6.4599999999999996E-3</v>
      </c>
      <c r="P130" s="90">
        <v>7.0899999999999999E-3</v>
      </c>
      <c r="Q130" s="90">
        <v>8.8699999999999994E-3</v>
      </c>
      <c r="R130" s="90">
        <v>7.1399999999999996E-3</v>
      </c>
      <c r="S130" s="90">
        <v>6.0800000000000003E-3</v>
      </c>
      <c r="T130" s="90">
        <v>5.5599999999999998E-3</v>
      </c>
      <c r="U130" s="90">
        <v>6.0300000000000006E-3</v>
      </c>
      <c r="V130" s="90">
        <v>4.4999999999999997E-3</v>
      </c>
      <c r="W130" s="90">
        <v>4.0999999999999995E-3</v>
      </c>
      <c r="X130" s="90">
        <v>3.7000000000000002E-3</v>
      </c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44">
        <v>1.5</v>
      </c>
      <c r="AS130">
        <f t="shared" si="11"/>
        <v>9.637999999999998E-2</v>
      </c>
      <c r="AT130" s="15">
        <f t="shared" si="12"/>
        <v>17.25</v>
      </c>
      <c r="AU130" s="103">
        <f t="shared" si="13"/>
        <v>5.587246376811593</v>
      </c>
    </row>
    <row r="131" spans="1:47" x14ac:dyDescent="0.25">
      <c r="A131" s="1" t="s">
        <v>411</v>
      </c>
      <c r="B131" s="59" t="s">
        <v>60</v>
      </c>
      <c r="C131" s="75" t="s">
        <v>108</v>
      </c>
      <c r="D131" s="124" t="s">
        <v>109</v>
      </c>
      <c r="E131" s="125" t="s">
        <v>110</v>
      </c>
      <c r="F131" s="90">
        <v>2.5374999999999996E-4</v>
      </c>
      <c r="G131" s="90">
        <v>2.1499999999999999E-4</v>
      </c>
      <c r="H131" s="90">
        <v>1.8500000000000001E-3</v>
      </c>
      <c r="I131" s="90">
        <v>1.75E-3</v>
      </c>
      <c r="J131" s="90">
        <v>1.8500000000000001E-3</v>
      </c>
      <c r="K131" s="90">
        <v>1.7700000000000001E-3</v>
      </c>
      <c r="L131" s="90">
        <v>1.72E-3</v>
      </c>
      <c r="M131" s="90">
        <v>2.5400000000000002E-3</v>
      </c>
      <c r="N131" s="90">
        <v>5.9900000000000005E-3</v>
      </c>
      <c r="O131" s="90">
        <v>7.6799999999999993E-3</v>
      </c>
      <c r="P131" s="90">
        <v>6.6400000000000001E-3</v>
      </c>
      <c r="Q131" s="90">
        <v>3.98E-3</v>
      </c>
      <c r="R131" s="90">
        <v>2.5400000000000002E-3</v>
      </c>
      <c r="S131" s="90">
        <v>2.15E-3</v>
      </c>
      <c r="T131" s="90">
        <v>2.1000000000000003E-3</v>
      </c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44">
        <v>1.98</v>
      </c>
      <c r="AS131">
        <f t="shared" si="11"/>
        <v>4.3028749999999998E-2</v>
      </c>
      <c r="AT131" s="15">
        <f t="shared" si="12"/>
        <v>13.25</v>
      </c>
      <c r="AU131" s="103">
        <f t="shared" si="13"/>
        <v>3.2474528301886787</v>
      </c>
    </row>
    <row r="132" spans="1:47" x14ac:dyDescent="0.25">
      <c r="A132" s="1" t="s">
        <v>411</v>
      </c>
      <c r="B132" s="59" t="s">
        <v>60</v>
      </c>
      <c r="C132" s="1" t="s">
        <v>112</v>
      </c>
      <c r="D132" s="127" t="s">
        <v>113</v>
      </c>
      <c r="E132" s="128" t="s">
        <v>114</v>
      </c>
      <c r="F132" s="90">
        <v>1.2375E-4</v>
      </c>
      <c r="G132" s="90">
        <v>2.2499999999999999E-4</v>
      </c>
      <c r="H132" s="90">
        <v>5.0000000000000001E-4</v>
      </c>
      <c r="I132" s="90">
        <v>5.0000000000000001E-4</v>
      </c>
      <c r="J132" s="90">
        <v>5.0000000000000001E-4</v>
      </c>
      <c r="K132" s="90">
        <v>5.0000000000000001E-4</v>
      </c>
      <c r="L132" s="90">
        <v>5.0000000000000001E-4</v>
      </c>
      <c r="M132" s="90">
        <v>5.0000000000000001E-4</v>
      </c>
      <c r="N132" s="90">
        <v>5.0000000000000001E-4</v>
      </c>
      <c r="O132" s="90">
        <v>5.0000000000000001E-4</v>
      </c>
      <c r="P132" s="90">
        <v>5.0000000000000001E-4</v>
      </c>
      <c r="Q132" s="90">
        <v>5.0000000000000001E-4</v>
      </c>
      <c r="R132" s="90">
        <v>5.0000000000000001E-4</v>
      </c>
      <c r="S132" s="90">
        <v>5.0000000000000001E-4</v>
      </c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44">
        <v>0.32</v>
      </c>
      <c r="AS132">
        <f t="shared" si="11"/>
        <v>6.348750000000002E-3</v>
      </c>
      <c r="AT132" s="15">
        <f t="shared" si="12"/>
        <v>12.25</v>
      </c>
      <c r="AU132" s="103">
        <f t="shared" si="13"/>
        <v>0.51826530612244914</v>
      </c>
    </row>
    <row r="133" spans="1:47" x14ac:dyDescent="0.25">
      <c r="A133" s="1" t="s">
        <v>411</v>
      </c>
      <c r="B133" s="59" t="s">
        <v>60</v>
      </c>
      <c r="C133" s="1" t="s">
        <v>115</v>
      </c>
      <c r="D133" s="127" t="s">
        <v>116</v>
      </c>
      <c r="E133" s="128" t="s">
        <v>369</v>
      </c>
      <c r="F133" s="90">
        <v>4.4999999999999997E-3</v>
      </c>
      <c r="G133" s="90">
        <v>1.0124999999999999E-3</v>
      </c>
      <c r="H133" s="90">
        <v>7.2499999999999995E-4</v>
      </c>
      <c r="I133" s="90">
        <v>1.1000000000000001E-3</v>
      </c>
      <c r="J133" s="90">
        <v>1.1999999999999999E-3</v>
      </c>
      <c r="K133" s="90">
        <v>6.0999999999999997E-4</v>
      </c>
      <c r="L133" s="90">
        <v>5.0000000000000001E-4</v>
      </c>
      <c r="M133" s="90">
        <v>5.0000000000000001E-4</v>
      </c>
      <c r="N133" s="90">
        <v>5.8E-4</v>
      </c>
      <c r="O133" s="90">
        <v>1.6000000000000001E-3</v>
      </c>
      <c r="P133" s="90">
        <v>2.5999999999999999E-3</v>
      </c>
      <c r="Q133" s="90">
        <v>2.8999999999999998E-3</v>
      </c>
      <c r="R133" s="90">
        <v>2.3999999999999998E-3</v>
      </c>
      <c r="S133" s="90">
        <v>2.1000000000000003E-3</v>
      </c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44">
        <v>2.2999999999999998</v>
      </c>
      <c r="AS133">
        <f t="shared" si="11"/>
        <v>2.2327500000000004E-2</v>
      </c>
      <c r="AT133" s="15">
        <f t="shared" si="12"/>
        <v>12.25</v>
      </c>
      <c r="AU133" s="103">
        <f t="shared" si="13"/>
        <v>1.8226530612244902</v>
      </c>
    </row>
    <row r="134" spans="1:47" x14ac:dyDescent="0.25">
      <c r="A134" s="1" t="s">
        <v>411</v>
      </c>
      <c r="B134" s="59" t="s">
        <v>60</v>
      </c>
      <c r="C134" s="1" t="s">
        <v>188</v>
      </c>
      <c r="D134" s="127" t="s">
        <v>189</v>
      </c>
      <c r="E134" s="128" t="s">
        <v>190</v>
      </c>
      <c r="F134" s="90">
        <v>4.125E-4</v>
      </c>
      <c r="G134" s="90">
        <v>2.2499999999999998E-3</v>
      </c>
      <c r="H134" s="90">
        <v>5.6249999999999996E-4</v>
      </c>
      <c r="I134" s="90">
        <v>3.0999999999999999E-3</v>
      </c>
      <c r="J134" s="90">
        <v>3.2000000000000002E-3</v>
      </c>
      <c r="K134" s="90">
        <v>1.8E-3</v>
      </c>
      <c r="L134" s="90">
        <v>7.3999999999999999E-4</v>
      </c>
      <c r="M134" s="90">
        <v>6.0999999999999997E-4</v>
      </c>
      <c r="N134" s="90">
        <v>6.4999999999999997E-4</v>
      </c>
      <c r="O134" s="90">
        <v>5.8E-4</v>
      </c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44">
        <v>0.45</v>
      </c>
      <c r="AS134">
        <f t="shared" si="11"/>
        <v>1.3904999999999999E-2</v>
      </c>
      <c r="AT134" s="15">
        <f t="shared" si="12"/>
        <v>8.25</v>
      </c>
      <c r="AU134" s="103">
        <f t="shared" si="13"/>
        <v>1.6854545454545453</v>
      </c>
    </row>
    <row r="135" spans="1:47" x14ac:dyDescent="0.25">
      <c r="A135" s="1" t="s">
        <v>411</v>
      </c>
      <c r="B135" s="59" t="s">
        <v>60</v>
      </c>
      <c r="C135" s="1" t="s">
        <v>123</v>
      </c>
      <c r="D135" s="127" t="s">
        <v>267</v>
      </c>
      <c r="E135" s="128" t="s">
        <v>125</v>
      </c>
      <c r="F135" s="90">
        <v>4.95E-4</v>
      </c>
      <c r="G135" s="90">
        <v>9.6250000000000003E-4</v>
      </c>
      <c r="H135" s="90">
        <v>3.0625000000000004E-4</v>
      </c>
      <c r="I135" s="90">
        <v>6.43E-3</v>
      </c>
      <c r="J135" s="90">
        <v>1.72E-3</v>
      </c>
      <c r="K135" s="90">
        <v>1.4499999999999999E-3</v>
      </c>
      <c r="L135" s="90">
        <v>1.9299999999999999E-3</v>
      </c>
      <c r="M135" s="90">
        <v>2.14E-3</v>
      </c>
      <c r="N135" s="90">
        <v>4.6299999999999996E-3</v>
      </c>
      <c r="O135" s="90">
        <v>1.01E-3</v>
      </c>
      <c r="P135" s="90">
        <v>1.2199999999999999E-3</v>
      </c>
      <c r="Q135" s="90">
        <v>9.5999999999999992E-4</v>
      </c>
      <c r="R135" s="90">
        <v>9.3000000000000005E-4</v>
      </c>
      <c r="S135" s="90">
        <v>8.9999999999999998E-4</v>
      </c>
      <c r="T135" s="90">
        <v>7.3999999999999999E-4</v>
      </c>
      <c r="U135" s="90">
        <v>8.1999999999999998E-4</v>
      </c>
      <c r="V135" s="90">
        <v>7.5000000000000002E-4</v>
      </c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44">
        <v>1.73</v>
      </c>
      <c r="AS135">
        <f t="shared" si="11"/>
        <v>2.7393750000000001E-2</v>
      </c>
      <c r="AT135" s="15">
        <f t="shared" si="12"/>
        <v>15.25</v>
      </c>
      <c r="AU135" s="103">
        <f t="shared" si="13"/>
        <v>1.7963114754098362</v>
      </c>
    </row>
    <row r="136" spans="1:47" x14ac:dyDescent="0.25">
      <c r="A136" s="1" t="s">
        <v>411</v>
      </c>
      <c r="B136" s="59" t="s">
        <v>60</v>
      </c>
      <c r="C136" s="1" t="s">
        <v>126</v>
      </c>
      <c r="D136" s="127" t="s">
        <v>127</v>
      </c>
      <c r="E136" s="128" t="s">
        <v>128</v>
      </c>
      <c r="F136" s="90">
        <v>1.9374999999999999E-4</v>
      </c>
      <c r="G136" s="90">
        <v>4.1124999999999999E-4</v>
      </c>
      <c r="H136" s="90">
        <v>1.3750000000000001E-4</v>
      </c>
      <c r="I136" s="90">
        <v>1.07E-3</v>
      </c>
      <c r="J136" s="90">
        <v>8.5999999999999998E-4</v>
      </c>
      <c r="K136" s="90">
        <v>6.6E-4</v>
      </c>
      <c r="L136" s="90">
        <v>6.4999999999999997E-4</v>
      </c>
      <c r="M136" s="90">
        <v>6.8999999999999997E-4</v>
      </c>
      <c r="N136" s="90">
        <v>7.1999999999999994E-4</v>
      </c>
      <c r="O136" s="90">
        <v>8.3000000000000001E-4</v>
      </c>
      <c r="P136" s="90">
        <v>1.81E-3</v>
      </c>
      <c r="Q136" s="90">
        <v>2.65E-3</v>
      </c>
      <c r="R136" s="90">
        <v>1.9199999999999998E-3</v>
      </c>
      <c r="S136" s="90">
        <v>8.7000000000000001E-4</v>
      </c>
      <c r="T136" s="90">
        <v>5.8999999999999992E-4</v>
      </c>
      <c r="U136" s="90">
        <v>5.5000000000000003E-4</v>
      </c>
      <c r="V136" s="90">
        <v>5.4000000000000001E-4</v>
      </c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44">
        <v>0.85</v>
      </c>
      <c r="AS136">
        <f t="shared" si="11"/>
        <v>1.5152499999999999E-2</v>
      </c>
      <c r="AT136" s="15">
        <f t="shared" si="12"/>
        <v>15.25</v>
      </c>
      <c r="AU136" s="103">
        <f t="shared" si="13"/>
        <v>0.99360655737704917</v>
      </c>
    </row>
    <row r="137" spans="1:47" x14ac:dyDescent="0.25">
      <c r="A137" s="1" t="s">
        <v>411</v>
      </c>
      <c r="B137" s="59" t="s">
        <v>129</v>
      </c>
      <c r="C137" s="1" t="s">
        <v>130</v>
      </c>
      <c r="D137" s="127" t="s">
        <v>131</v>
      </c>
      <c r="E137" s="128" t="s">
        <v>132</v>
      </c>
      <c r="F137" s="90">
        <v>4.4999999999999997E-3</v>
      </c>
      <c r="G137" s="90">
        <v>8.9999999999999998E-4</v>
      </c>
      <c r="H137" s="90">
        <v>9.875000000000001E-4</v>
      </c>
      <c r="I137" s="90">
        <v>6.3E-3</v>
      </c>
      <c r="J137" s="90">
        <v>3.0000000000000001E-3</v>
      </c>
      <c r="K137" s="90">
        <v>2.2000000000000001E-3</v>
      </c>
      <c r="L137" s="90">
        <v>1.9E-3</v>
      </c>
      <c r="M137" s="90">
        <v>3.5000000000000001E-3</v>
      </c>
      <c r="N137" s="90">
        <v>4.9000000000000007E-3</v>
      </c>
      <c r="O137" s="90">
        <v>2.7000000000000001E-3</v>
      </c>
      <c r="P137" s="90">
        <v>1.4E-3</v>
      </c>
      <c r="Q137" s="90">
        <v>1.5E-3</v>
      </c>
      <c r="R137" s="90">
        <v>5.0000000000000001E-4</v>
      </c>
      <c r="S137" s="90">
        <v>5.0000000000000001E-4</v>
      </c>
      <c r="T137" s="90">
        <v>5.0000000000000001E-4</v>
      </c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44">
        <v>11</v>
      </c>
      <c r="AS137">
        <f t="shared" si="11"/>
        <v>3.5287500000000006E-2</v>
      </c>
      <c r="AT137" s="15">
        <f t="shared" si="12"/>
        <v>13.25</v>
      </c>
      <c r="AU137" s="103">
        <f t="shared" si="13"/>
        <v>2.663207547169812</v>
      </c>
    </row>
    <row r="138" spans="1:47" x14ac:dyDescent="0.25">
      <c r="A138" s="1" t="s">
        <v>411</v>
      </c>
      <c r="B138" s="59" t="s">
        <v>129</v>
      </c>
      <c r="C138" s="1" t="s">
        <v>135</v>
      </c>
      <c r="D138" s="127" t="s">
        <v>268</v>
      </c>
      <c r="E138" s="128" t="s">
        <v>191</v>
      </c>
      <c r="F138" s="90">
        <v>3.9500000000000001E-4</v>
      </c>
      <c r="G138" s="90">
        <v>9.2749999999999994E-4</v>
      </c>
      <c r="H138" s="90">
        <v>6.7750000000000004E-4</v>
      </c>
      <c r="I138" s="90">
        <v>3.0999999999999999E-3</v>
      </c>
      <c r="J138" s="90">
        <v>2.16E-3</v>
      </c>
      <c r="K138" s="90">
        <v>1.58E-3</v>
      </c>
      <c r="L138" s="90">
        <v>1.5E-3</v>
      </c>
      <c r="M138" s="90">
        <v>1.5300000000000001E-3</v>
      </c>
      <c r="N138" s="90">
        <v>1.9599999999999999E-3</v>
      </c>
      <c r="O138" s="90">
        <v>3.4100000000000003E-3</v>
      </c>
      <c r="P138" s="90">
        <v>2.3999999999999998E-3</v>
      </c>
      <c r="Q138" s="90">
        <v>1.08E-3</v>
      </c>
      <c r="R138" s="90">
        <v>8.9999999999999998E-4</v>
      </c>
      <c r="S138" s="90">
        <v>8.1999999999999998E-4</v>
      </c>
      <c r="T138" s="90">
        <v>8.3000000000000001E-4</v>
      </c>
      <c r="U138" s="90">
        <v>8.3000000000000001E-4</v>
      </c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44">
        <v>0.73</v>
      </c>
      <c r="AS138">
        <f t="shared" si="11"/>
        <v>2.4100000000000007E-2</v>
      </c>
      <c r="AT138" s="15">
        <f t="shared" si="12"/>
        <v>14.25</v>
      </c>
      <c r="AU138" s="103">
        <f t="shared" si="13"/>
        <v>1.6912280701754392</v>
      </c>
    </row>
    <row r="139" spans="1:47" x14ac:dyDescent="0.25">
      <c r="A139" s="1" t="s">
        <v>411</v>
      </c>
      <c r="B139" s="59" t="s">
        <v>129</v>
      </c>
      <c r="C139" s="1" t="s">
        <v>142</v>
      </c>
      <c r="D139" s="127" t="s">
        <v>143</v>
      </c>
      <c r="E139" s="128" t="s">
        <v>144</v>
      </c>
      <c r="F139" s="90">
        <v>2.375E-4</v>
      </c>
      <c r="G139" s="90">
        <v>3.2499999999999999E-4</v>
      </c>
      <c r="H139" s="90">
        <v>2.5000000000000001E-4</v>
      </c>
      <c r="I139" s="90">
        <v>1.9E-3</v>
      </c>
      <c r="J139" s="90">
        <v>2E-3</v>
      </c>
      <c r="K139" s="90">
        <v>2E-3</v>
      </c>
      <c r="L139" s="90">
        <v>2.1000000000000003E-3</v>
      </c>
      <c r="M139" s="90">
        <v>2.7000000000000001E-3</v>
      </c>
      <c r="N139" s="90">
        <v>4.4000000000000003E-3</v>
      </c>
      <c r="O139" s="90">
        <v>4.9000000000000007E-3</v>
      </c>
      <c r="P139" s="90">
        <v>4.0000000000000001E-3</v>
      </c>
      <c r="Q139" s="90">
        <v>2.8E-3</v>
      </c>
      <c r="R139" s="90">
        <v>2.3E-3</v>
      </c>
      <c r="S139" s="90">
        <v>2E-3</v>
      </c>
      <c r="T139" s="90">
        <v>1.9E-3</v>
      </c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44">
        <v>1.8</v>
      </c>
      <c r="AS139">
        <f t="shared" si="11"/>
        <v>3.3812500000000002E-2</v>
      </c>
      <c r="AT139" s="15">
        <f t="shared" si="12"/>
        <v>13.25</v>
      </c>
      <c r="AU139" s="103">
        <f t="shared" si="13"/>
        <v>2.5518867924528301</v>
      </c>
    </row>
    <row r="140" spans="1:47" x14ac:dyDescent="0.25">
      <c r="A140" s="1" t="s">
        <v>411</v>
      </c>
      <c r="B140" s="59" t="s">
        <v>129</v>
      </c>
      <c r="C140" s="1" t="s">
        <v>145</v>
      </c>
      <c r="D140" s="127" t="s">
        <v>269</v>
      </c>
      <c r="E140" s="128" t="s">
        <v>270</v>
      </c>
      <c r="F140" s="90">
        <v>7.4999999999999993E-5</v>
      </c>
      <c r="G140" s="90">
        <v>1.1E-4</v>
      </c>
      <c r="H140" s="90">
        <v>1.9250000000000002E-4</v>
      </c>
      <c r="I140" s="90">
        <v>1.1999999999999999E-3</v>
      </c>
      <c r="J140" s="90">
        <v>1.0400000000000001E-3</v>
      </c>
      <c r="K140" s="90">
        <v>1.4E-3</v>
      </c>
      <c r="L140" s="90">
        <v>1.32E-3</v>
      </c>
      <c r="M140" s="90">
        <v>7.7999999999999999E-4</v>
      </c>
      <c r="N140" s="90">
        <v>6.8000000000000005E-4</v>
      </c>
      <c r="O140" s="90">
        <v>6.8999999999999997E-4</v>
      </c>
      <c r="P140" s="90">
        <v>8.5000000000000006E-5</v>
      </c>
      <c r="Q140" s="90">
        <v>7.7000000000000007E-4</v>
      </c>
      <c r="R140" s="90">
        <v>1.01E-3</v>
      </c>
      <c r="S140" s="90">
        <v>1.0400000000000001E-3</v>
      </c>
      <c r="T140" s="90">
        <v>1.23E-3</v>
      </c>
      <c r="U140" s="90">
        <v>1.2800000000000001E-3</v>
      </c>
      <c r="V140" s="90">
        <v>6.0999999999999997E-4</v>
      </c>
      <c r="W140" s="90">
        <v>5.4000000000000001E-4</v>
      </c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44">
        <v>0.5</v>
      </c>
      <c r="AS140">
        <f t="shared" si="11"/>
        <v>1.4052500000000002E-2</v>
      </c>
      <c r="AT140" s="15">
        <f t="shared" si="12"/>
        <v>16.25</v>
      </c>
      <c r="AU140" s="103">
        <f t="shared" si="13"/>
        <v>0.86476923076923085</v>
      </c>
    </row>
    <row r="141" spans="1:47" x14ac:dyDescent="0.25">
      <c r="A141" s="1" t="s">
        <v>411</v>
      </c>
      <c r="B141" s="59" t="s">
        <v>129</v>
      </c>
      <c r="C141" s="1" t="s">
        <v>211</v>
      </c>
      <c r="D141" s="127" t="s">
        <v>212</v>
      </c>
      <c r="E141" s="128" t="s">
        <v>213</v>
      </c>
      <c r="F141" s="90">
        <v>3.0499999999999999E-4</v>
      </c>
      <c r="G141" s="90">
        <v>3.0375000000000004E-4</v>
      </c>
      <c r="H141" s="90">
        <v>2.2299999999999998E-3</v>
      </c>
      <c r="I141" s="90">
        <v>2.6199999999999999E-3</v>
      </c>
      <c r="J141" s="90">
        <v>3.7699999999999999E-3</v>
      </c>
      <c r="K141" s="90">
        <v>3.49E-3</v>
      </c>
      <c r="L141" s="90">
        <v>3.2599999999999999E-3</v>
      </c>
      <c r="M141" s="90">
        <v>4.4599999999999996E-3</v>
      </c>
      <c r="N141" s="90">
        <v>6.6900000000000006E-3</v>
      </c>
      <c r="O141" s="90">
        <v>7.6600000000000001E-3</v>
      </c>
      <c r="P141" s="90">
        <v>7.2500000000000004E-3</v>
      </c>
      <c r="Q141" s="90">
        <v>7.3800000000000003E-3</v>
      </c>
      <c r="R141" s="90">
        <v>7.3200000000000001E-3</v>
      </c>
      <c r="S141" s="90">
        <v>7.3499999999999998E-3</v>
      </c>
      <c r="T141" s="90">
        <v>7.3099999999999997E-3</v>
      </c>
      <c r="U141" s="90">
        <v>6.4000000000000003E-3</v>
      </c>
      <c r="V141" s="90">
        <v>5.1700000000000001E-3</v>
      </c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44">
        <v>1.92</v>
      </c>
      <c r="AS141">
        <f t="shared" si="11"/>
        <v>8.2968749999999994E-2</v>
      </c>
      <c r="AT141" s="15">
        <f t="shared" si="12"/>
        <v>15.25</v>
      </c>
      <c r="AU141" s="103">
        <f t="shared" si="13"/>
        <v>5.4405737704918034</v>
      </c>
    </row>
    <row r="142" spans="1:47" x14ac:dyDescent="0.25">
      <c r="A142" s="1" t="s">
        <v>411</v>
      </c>
      <c r="B142" s="59" t="s">
        <v>129</v>
      </c>
      <c r="C142" s="1" t="s">
        <v>192</v>
      </c>
      <c r="D142" s="127" t="s">
        <v>271</v>
      </c>
      <c r="E142" s="128" t="s">
        <v>272</v>
      </c>
      <c r="F142" s="90">
        <v>3.8749999999999999E-4</v>
      </c>
      <c r="G142" s="90">
        <v>1.3749999999999999E-3</v>
      </c>
      <c r="H142" s="90">
        <v>0.01</v>
      </c>
      <c r="I142" s="90">
        <v>1.4E-2</v>
      </c>
      <c r="J142" s="90">
        <v>1.2E-2</v>
      </c>
      <c r="K142" s="90">
        <v>1.2E-2</v>
      </c>
      <c r="L142" s="90">
        <v>1.4999999999999999E-2</v>
      </c>
      <c r="M142" s="90">
        <v>8.0999999999999996E-3</v>
      </c>
      <c r="N142" s="90">
        <v>9.300000000000001E-3</v>
      </c>
      <c r="O142" s="90">
        <v>7.6E-3</v>
      </c>
      <c r="P142" s="90">
        <v>5.4000000000000003E-3</v>
      </c>
      <c r="Q142" s="90">
        <v>1.2E-2</v>
      </c>
      <c r="R142" s="90">
        <v>4.0000000000000001E-3</v>
      </c>
      <c r="S142" s="90">
        <v>5.0000000000000001E-3</v>
      </c>
      <c r="T142" s="90">
        <v>8.0000000000000002E-3</v>
      </c>
      <c r="U142" s="90">
        <v>8.5000000000000006E-3</v>
      </c>
      <c r="V142" s="90">
        <v>4.5999999999999999E-3</v>
      </c>
      <c r="W142" s="90">
        <v>4.0000000000000001E-3</v>
      </c>
      <c r="X142" s="90">
        <v>4.3E-3</v>
      </c>
      <c r="Y142" s="90">
        <v>4.4000000000000003E-3</v>
      </c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44">
        <v>7</v>
      </c>
      <c r="AS142">
        <f t="shared" si="11"/>
        <v>0.1499625</v>
      </c>
      <c r="AT142" s="15">
        <f t="shared" si="12"/>
        <v>18.25</v>
      </c>
      <c r="AU142" s="103">
        <f t="shared" si="13"/>
        <v>8.2171232876712335</v>
      </c>
    </row>
    <row r="143" spans="1:47" x14ac:dyDescent="0.25">
      <c r="A143" s="1" t="s">
        <v>411</v>
      </c>
      <c r="B143" s="59" t="s">
        <v>129</v>
      </c>
      <c r="C143" s="1" t="s">
        <v>148</v>
      </c>
      <c r="D143" s="127" t="s">
        <v>214</v>
      </c>
      <c r="E143" s="128" t="s">
        <v>149</v>
      </c>
      <c r="F143" s="90">
        <v>1.6625E-4</v>
      </c>
      <c r="G143" s="90">
        <v>3.3375000000000001E-4</v>
      </c>
      <c r="H143" s="90">
        <v>1.85E-4</v>
      </c>
      <c r="I143" s="90">
        <v>1.57E-3</v>
      </c>
      <c r="J143" s="90">
        <v>1.64E-3</v>
      </c>
      <c r="K143" s="90">
        <v>1.66E-3</v>
      </c>
      <c r="L143" s="90">
        <v>2.0299999999999997E-3</v>
      </c>
      <c r="M143" s="90">
        <v>2.66E-3</v>
      </c>
      <c r="N143" s="90">
        <v>4.2199999999999998E-3</v>
      </c>
      <c r="O143" s="90">
        <v>6.8899999999999994E-3</v>
      </c>
      <c r="P143" s="90">
        <v>5.5799999999999999E-3</v>
      </c>
      <c r="Q143" s="90">
        <v>3.63E-3</v>
      </c>
      <c r="R143" s="90">
        <v>2.0299999999999997E-3</v>
      </c>
      <c r="S143" s="90">
        <v>1.9E-3</v>
      </c>
      <c r="T143" s="90">
        <v>1.7900000000000001E-3</v>
      </c>
      <c r="U143" s="90">
        <v>1.7900000000000001E-3</v>
      </c>
      <c r="V143" s="90">
        <v>1.72E-3</v>
      </c>
      <c r="W143" s="90">
        <v>1.6699999999999998E-3</v>
      </c>
      <c r="X143" s="90">
        <v>1.9199999999999998E-3</v>
      </c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44">
        <v>1.53</v>
      </c>
      <c r="AS143">
        <f t="shared" si="11"/>
        <v>4.3384999999999993E-2</v>
      </c>
      <c r="AT143" s="15">
        <f t="shared" si="12"/>
        <v>17.25</v>
      </c>
      <c r="AU143" s="103">
        <f t="shared" si="13"/>
        <v>2.5150724637681154</v>
      </c>
    </row>
    <row r="144" spans="1:47" x14ac:dyDescent="0.25">
      <c r="A144" s="1" t="s">
        <v>411</v>
      </c>
      <c r="B144" s="59" t="s">
        <v>129</v>
      </c>
      <c r="C144" s="1" t="s">
        <v>150</v>
      </c>
      <c r="D144" s="127" t="s">
        <v>151</v>
      </c>
      <c r="E144" s="128" t="s">
        <v>273</v>
      </c>
      <c r="F144" s="90">
        <v>6.0250000000000006E-4</v>
      </c>
      <c r="G144" s="90">
        <v>8.1499999999999997E-4</v>
      </c>
      <c r="H144" s="90">
        <v>1.9624999999999998E-3</v>
      </c>
      <c r="I144" s="90">
        <v>1.6300000000000002E-2</v>
      </c>
      <c r="J144" s="90">
        <v>1.0800000000000001E-2</v>
      </c>
      <c r="K144" s="90">
        <v>8.8500000000000002E-3</v>
      </c>
      <c r="L144" s="90">
        <v>6.1799999999999997E-3</v>
      </c>
      <c r="M144" s="90">
        <v>5.8700000000000002E-3</v>
      </c>
      <c r="N144" s="90">
        <v>6.0999999999999995E-3</v>
      </c>
      <c r="O144" s="90">
        <v>8.490000000000001E-3</v>
      </c>
      <c r="P144" s="90">
        <v>9.1400000000000006E-3</v>
      </c>
      <c r="Q144" s="90">
        <v>7.9699999999999997E-3</v>
      </c>
      <c r="R144" s="90">
        <v>4.6600000000000001E-3</v>
      </c>
      <c r="S144" s="90">
        <v>3.8599999999999997E-3</v>
      </c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44">
        <v>2.1</v>
      </c>
      <c r="AS144">
        <f t="shared" si="11"/>
        <v>9.1600000000000001E-2</v>
      </c>
      <c r="AT144" s="15">
        <f t="shared" si="12"/>
        <v>12.25</v>
      </c>
      <c r="AU144" s="103">
        <f t="shared" si="13"/>
        <v>7.4775510204081632</v>
      </c>
    </row>
    <row r="145" spans="1:47" x14ac:dyDescent="0.25">
      <c r="A145" s="1" t="s">
        <v>411</v>
      </c>
      <c r="B145" s="59" t="s">
        <v>129</v>
      </c>
      <c r="C145" s="1" t="s">
        <v>153</v>
      </c>
      <c r="D145" s="127" t="s">
        <v>154</v>
      </c>
      <c r="E145" s="128" t="s">
        <v>155</v>
      </c>
      <c r="F145" s="90">
        <v>1.0624999999999999E-4</v>
      </c>
      <c r="G145" s="90">
        <v>1.6000000000000001E-4</v>
      </c>
      <c r="H145" s="90">
        <v>6.4500000000000007E-4</v>
      </c>
      <c r="I145" s="90">
        <v>9.9499999999999988E-3</v>
      </c>
      <c r="J145" s="90">
        <v>1.0199999999999999E-2</v>
      </c>
      <c r="K145" s="90">
        <v>9.5899999999999996E-3</v>
      </c>
      <c r="L145" s="90">
        <v>9.1900000000000003E-3</v>
      </c>
      <c r="M145" s="90">
        <v>1.32E-2</v>
      </c>
      <c r="N145" s="90">
        <v>8.7200000000000003E-3</v>
      </c>
      <c r="O145" s="90">
        <v>8.6199999999999992E-3</v>
      </c>
      <c r="P145" s="90">
        <v>6.9500000000000004E-3</v>
      </c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44">
        <v>1.05</v>
      </c>
      <c r="AS145">
        <f t="shared" si="11"/>
        <v>7.733124999999999E-2</v>
      </c>
      <c r="AT145" s="15">
        <f t="shared" si="12"/>
        <v>9.25</v>
      </c>
      <c r="AU145" s="103">
        <f t="shared" si="13"/>
        <v>8.3601351351351347</v>
      </c>
    </row>
    <row r="146" spans="1:47" x14ac:dyDescent="0.25">
      <c r="A146" s="1" t="s">
        <v>411</v>
      </c>
      <c r="B146" s="59" t="s">
        <v>129</v>
      </c>
      <c r="C146" s="1" t="s">
        <v>193</v>
      </c>
      <c r="D146" s="127" t="s">
        <v>194</v>
      </c>
      <c r="E146" s="128" t="s">
        <v>274</v>
      </c>
      <c r="F146" s="90">
        <v>2.7E-4</v>
      </c>
      <c r="G146" s="90">
        <v>4.8499999999999997E-4</v>
      </c>
      <c r="H146" s="90">
        <v>1.5750000000000001E-4</v>
      </c>
      <c r="I146" s="90">
        <v>1.6799999999999999E-3</v>
      </c>
      <c r="J146" s="90">
        <v>1.73E-3</v>
      </c>
      <c r="K146" s="90">
        <v>1.5E-3</v>
      </c>
      <c r="L146" s="90">
        <v>1.5100000000000001E-3</v>
      </c>
      <c r="M146" s="90">
        <v>2.3700000000000001E-3</v>
      </c>
      <c r="N146" s="90">
        <v>5.2300000000000003E-3</v>
      </c>
      <c r="O146" s="90">
        <v>2.1199999999999999E-3</v>
      </c>
      <c r="P146" s="90">
        <v>1.5200000000000001E-3</v>
      </c>
      <c r="Q146" s="90">
        <v>1.4199999999999998E-3</v>
      </c>
      <c r="R146" s="90">
        <v>1.4399999999999999E-3</v>
      </c>
      <c r="S146" s="90">
        <v>1.72E-3</v>
      </c>
      <c r="T146" s="90">
        <v>1.3700000000000001E-3</v>
      </c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44">
        <v>0.67</v>
      </c>
      <c r="AS146">
        <f t="shared" si="11"/>
        <v>2.4522499999999999E-2</v>
      </c>
      <c r="AT146" s="15">
        <f t="shared" si="12"/>
        <v>13.25</v>
      </c>
      <c r="AU146" s="103">
        <f t="shared" si="13"/>
        <v>1.850754716981132</v>
      </c>
    </row>
    <row r="147" spans="1:47" x14ac:dyDescent="0.25">
      <c r="A147" s="1" t="s">
        <v>411</v>
      </c>
      <c r="B147" s="59" t="s">
        <v>129</v>
      </c>
      <c r="C147" s="1" t="s">
        <v>275</v>
      </c>
      <c r="D147" s="127" t="s">
        <v>276</v>
      </c>
      <c r="E147" s="128" t="s">
        <v>277</v>
      </c>
      <c r="F147" s="90">
        <v>1.4749999999999998E-4</v>
      </c>
      <c r="G147" s="90">
        <v>8.6249999999999996E-5</v>
      </c>
      <c r="H147" s="90">
        <v>2.66E-3</v>
      </c>
      <c r="I147" s="90">
        <v>2.0299999999999997E-3</v>
      </c>
      <c r="J147" s="90">
        <v>1.01E-3</v>
      </c>
      <c r="K147" s="90">
        <v>9.1E-4</v>
      </c>
      <c r="L147" s="90">
        <v>8.4999999999999995E-4</v>
      </c>
      <c r="M147" s="90">
        <v>8.3999999999999993E-4</v>
      </c>
      <c r="N147" s="90">
        <v>7.6000000000000004E-4</v>
      </c>
      <c r="O147" s="90">
        <v>5.9999999999999995E-4</v>
      </c>
      <c r="P147" s="90">
        <v>6.6E-4</v>
      </c>
      <c r="Q147" s="90">
        <v>7.2999999999999996E-4</v>
      </c>
      <c r="R147" s="90">
        <v>7.6000000000000004E-4</v>
      </c>
      <c r="S147" s="90">
        <v>7.2999999999999996E-4</v>
      </c>
      <c r="T147" s="90">
        <v>6.8999999999999997E-4</v>
      </c>
      <c r="U147" s="90">
        <v>7.0999999999999991E-4</v>
      </c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44">
        <v>0.7</v>
      </c>
      <c r="AS147">
        <f t="shared" si="11"/>
        <v>1.4173750000000001E-2</v>
      </c>
      <c r="AT147" s="15">
        <f t="shared" si="12"/>
        <v>14.25</v>
      </c>
      <c r="AU147" s="103">
        <f t="shared" si="13"/>
        <v>0.99464912280701756</v>
      </c>
    </row>
    <row r="148" spans="1:47" x14ac:dyDescent="0.25">
      <c r="A148" s="1" t="s">
        <v>411</v>
      </c>
      <c r="B148" s="59" t="s">
        <v>163</v>
      </c>
      <c r="C148" s="1" t="s">
        <v>197</v>
      </c>
      <c r="D148" s="127" t="s">
        <v>198</v>
      </c>
      <c r="E148" s="128" t="s">
        <v>199</v>
      </c>
      <c r="F148" s="90">
        <v>1.6249999999999999E-4</v>
      </c>
      <c r="G148" s="90">
        <v>2.6250000000000004E-4</v>
      </c>
      <c r="H148" s="90">
        <v>1.0875E-4</v>
      </c>
      <c r="I148" s="90">
        <v>1.1000000000000001E-3</v>
      </c>
      <c r="J148" s="90">
        <v>1.1999999999999999E-3</v>
      </c>
      <c r="K148" s="90">
        <v>6.3000000000000003E-4</v>
      </c>
      <c r="L148" s="90">
        <v>6.6E-4</v>
      </c>
      <c r="M148" s="90">
        <v>5.0000000000000001E-4</v>
      </c>
      <c r="N148" s="90">
        <v>5.0000000000000001E-4</v>
      </c>
      <c r="O148" s="90">
        <v>2E-3</v>
      </c>
      <c r="P148" s="90">
        <v>5.0000000000000001E-4</v>
      </c>
      <c r="Q148" s="90">
        <v>5.0000000000000001E-4</v>
      </c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44">
        <v>0.5</v>
      </c>
      <c r="AS148">
        <f t="shared" si="11"/>
        <v>8.1237500000000025E-3</v>
      </c>
      <c r="AT148" s="15">
        <f t="shared" si="12"/>
        <v>10.25</v>
      </c>
      <c r="AU148" s="103">
        <f t="shared" si="13"/>
        <v>0.79256097560975636</v>
      </c>
    </row>
    <row r="149" spans="1:47" x14ac:dyDescent="0.25">
      <c r="A149" s="1" t="s">
        <v>411</v>
      </c>
      <c r="B149" s="59" t="s">
        <v>163</v>
      </c>
      <c r="C149" s="1" t="s">
        <v>215</v>
      </c>
      <c r="D149" s="127" t="s">
        <v>165</v>
      </c>
      <c r="E149" s="128" t="s">
        <v>278</v>
      </c>
      <c r="F149" s="90">
        <v>6.2500000000000001E-5</v>
      </c>
      <c r="G149" s="90">
        <v>6.2500000000000001E-5</v>
      </c>
      <c r="H149" s="90">
        <v>5.0000000000000001E-4</v>
      </c>
      <c r="I149" s="90">
        <v>5.1000000000000004E-4</v>
      </c>
      <c r="J149" s="90">
        <v>5.0000000000000001E-4</v>
      </c>
      <c r="K149" s="90">
        <v>5.0000000000000001E-4</v>
      </c>
      <c r="L149" s="90">
        <v>5.0000000000000001E-4</v>
      </c>
      <c r="M149" s="90">
        <v>5.0000000000000001E-4</v>
      </c>
      <c r="N149" s="90">
        <v>5.0000000000000001E-4</v>
      </c>
      <c r="O149" s="90">
        <v>5.0000000000000001E-4</v>
      </c>
      <c r="P149" s="90">
        <v>5.0000000000000001E-4</v>
      </c>
      <c r="Q149" s="90">
        <v>5.0000000000000001E-4</v>
      </c>
      <c r="R149" s="90">
        <v>5.0000000000000001E-4</v>
      </c>
      <c r="S149" s="90">
        <v>5.0000000000000001E-4</v>
      </c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44">
        <v>0.5</v>
      </c>
      <c r="AS149">
        <f t="shared" si="11"/>
        <v>6.1350000000000016E-3</v>
      </c>
      <c r="AT149" s="15">
        <f t="shared" si="12"/>
        <v>12.25</v>
      </c>
      <c r="AU149" s="103">
        <f t="shared" si="13"/>
        <v>0.50081632653061237</v>
      </c>
    </row>
    <row r="150" spans="1:47" x14ac:dyDescent="0.25">
      <c r="A150" s="1" t="s">
        <v>411</v>
      </c>
      <c r="B150" s="59" t="s">
        <v>163</v>
      </c>
      <c r="C150" s="1" t="s">
        <v>217</v>
      </c>
      <c r="D150" s="127" t="s">
        <v>172</v>
      </c>
      <c r="E150" s="128" t="s">
        <v>279</v>
      </c>
      <c r="F150" s="90">
        <v>4.0000000000000002E-4</v>
      </c>
      <c r="G150" s="90">
        <v>2.0000000000000001E-4</v>
      </c>
      <c r="H150" s="90">
        <v>2.3E-3</v>
      </c>
      <c r="I150" s="90">
        <v>4.4999999999999997E-3</v>
      </c>
      <c r="J150" s="90">
        <v>3.3E-3</v>
      </c>
      <c r="K150" s="90">
        <v>1.1000000000000001E-3</v>
      </c>
      <c r="L150" s="90">
        <v>4.7999999999999996E-4</v>
      </c>
      <c r="M150" s="90">
        <v>4.7999999999999996E-4</v>
      </c>
      <c r="N150" s="90">
        <v>4.4999999999999999E-4</v>
      </c>
      <c r="O150" s="90">
        <v>4.6999999999999999E-4</v>
      </c>
      <c r="P150" s="90">
        <v>5.6000000000000006E-4</v>
      </c>
      <c r="Q150" s="90">
        <v>4.4999999999999999E-4</v>
      </c>
      <c r="R150" s="90">
        <v>6.7000000000000002E-4</v>
      </c>
      <c r="S150" s="90">
        <v>4.0999999999999999E-4</v>
      </c>
      <c r="T150" s="90">
        <v>4.4000000000000002E-4</v>
      </c>
      <c r="U150" s="90">
        <v>3.6999999999999999E-4</v>
      </c>
      <c r="V150" s="90">
        <v>3.6999999999999999E-4</v>
      </c>
      <c r="W150" s="90">
        <v>3.8999999999999999E-4</v>
      </c>
      <c r="X150" s="90">
        <v>4.0000000000000002E-4</v>
      </c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44">
        <v>0.5</v>
      </c>
      <c r="AS150">
        <f t="shared" si="11"/>
        <v>1.7739999999999999E-2</v>
      </c>
      <c r="AT150" s="15">
        <f t="shared" si="12"/>
        <v>17.25</v>
      </c>
      <c r="AU150" s="103">
        <f t="shared" si="13"/>
        <v>1.0284057971014491</v>
      </c>
    </row>
    <row r="151" spans="1:47" x14ac:dyDescent="0.25">
      <c r="A151" s="1" t="s">
        <v>411</v>
      </c>
      <c r="B151" s="59" t="s">
        <v>163</v>
      </c>
      <c r="C151" s="1" t="s">
        <v>218</v>
      </c>
      <c r="D151" s="127" t="s">
        <v>280</v>
      </c>
      <c r="E151" s="128" t="s">
        <v>281</v>
      </c>
      <c r="F151" s="90">
        <v>1.1125000000000001E-4</v>
      </c>
      <c r="G151" s="90">
        <v>6.5000000000000008E-5</v>
      </c>
      <c r="H151" s="90">
        <v>8.7000000000000001E-4</v>
      </c>
      <c r="I151" s="90">
        <v>7.7000000000000007E-4</v>
      </c>
      <c r="J151" s="90">
        <v>7.6000000000000004E-4</v>
      </c>
      <c r="K151" s="90">
        <v>6.8999999999999997E-4</v>
      </c>
      <c r="L151" s="90">
        <v>6.9999999999999999E-4</v>
      </c>
      <c r="M151" s="90">
        <v>6.8999999999999997E-4</v>
      </c>
      <c r="N151" s="90">
        <v>6.4999999999999997E-4</v>
      </c>
      <c r="O151" s="90">
        <v>5.9999999999999995E-4</v>
      </c>
      <c r="P151" s="90">
        <v>5.6999999999999998E-4</v>
      </c>
      <c r="Q151" s="90">
        <v>7.7000000000000007E-4</v>
      </c>
      <c r="R151" s="90">
        <v>8.1000000000000006E-4</v>
      </c>
      <c r="S151" s="90">
        <v>5.8999999999999992E-4</v>
      </c>
      <c r="T151" s="90">
        <v>5.1000000000000004E-4</v>
      </c>
      <c r="U151" s="90">
        <v>5.0000000000000001E-4</v>
      </c>
      <c r="V151" s="90">
        <v>5.0000000000000001E-4</v>
      </c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44">
        <v>0.5</v>
      </c>
      <c r="AS151">
        <f t="shared" si="11"/>
        <v>1.0156250000000002E-2</v>
      </c>
      <c r="AT151" s="15">
        <f t="shared" si="12"/>
        <v>15.25</v>
      </c>
      <c r="AU151" s="103">
        <f t="shared" si="13"/>
        <v>0.66598360655737721</v>
      </c>
    </row>
    <row r="152" spans="1:47" x14ac:dyDescent="0.25">
      <c r="A152" s="1" t="s">
        <v>411</v>
      </c>
      <c r="B152" s="59" t="s">
        <v>163</v>
      </c>
      <c r="C152" s="1" t="s">
        <v>205</v>
      </c>
      <c r="D152" s="127" t="s">
        <v>206</v>
      </c>
      <c r="E152" s="128" t="s">
        <v>282</v>
      </c>
      <c r="F152" s="90">
        <v>1.6249999999999999E-4</v>
      </c>
      <c r="G152" s="90">
        <v>7.374999999999999E-5</v>
      </c>
      <c r="H152" s="90">
        <v>5.0000000000000001E-4</v>
      </c>
      <c r="I152" s="90">
        <v>5.4000000000000001E-4</v>
      </c>
      <c r="J152" s="90">
        <v>5.0000000000000001E-4</v>
      </c>
      <c r="K152" s="90">
        <v>5.0000000000000001E-4</v>
      </c>
      <c r="L152" s="90">
        <v>5.0000000000000001E-4</v>
      </c>
      <c r="M152" s="90">
        <v>5.0000000000000001E-4</v>
      </c>
      <c r="N152" s="90">
        <v>5.0000000000000001E-4</v>
      </c>
      <c r="O152" s="90">
        <v>5.0000000000000001E-4</v>
      </c>
      <c r="P152" s="90">
        <v>5.0000000000000001E-4</v>
      </c>
      <c r="Q152" s="90">
        <v>5.0000000000000001E-4</v>
      </c>
      <c r="R152" s="90">
        <v>5.0000000000000001E-4</v>
      </c>
      <c r="S152" s="90">
        <v>5.0000000000000001E-4</v>
      </c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44">
        <v>0.5</v>
      </c>
      <c r="AS152">
        <f t="shared" si="11"/>
        <v>6.2762500000000023E-3</v>
      </c>
      <c r="AT152" s="15">
        <f t="shared" si="12"/>
        <v>12.25</v>
      </c>
      <c r="AU152" s="103">
        <f t="shared" si="13"/>
        <v>0.51234693877551041</v>
      </c>
    </row>
    <row r="153" spans="1:47" x14ac:dyDescent="0.25">
      <c r="A153" s="1" t="s">
        <v>411</v>
      </c>
      <c r="B153" s="59" t="s">
        <v>174</v>
      </c>
      <c r="C153" s="75" t="s">
        <v>221</v>
      </c>
      <c r="D153" s="124" t="s">
        <v>222</v>
      </c>
      <c r="E153" s="125" t="s">
        <v>223</v>
      </c>
      <c r="F153" s="90">
        <v>5.4250000000000001E-4</v>
      </c>
      <c r="G153" s="90">
        <v>5.2249999999999996E-4</v>
      </c>
      <c r="H153" s="90">
        <v>1.9399999999999999E-3</v>
      </c>
      <c r="I153" s="90">
        <v>3.2299999999999998E-3</v>
      </c>
      <c r="J153" s="90">
        <v>7.3499999999999998E-3</v>
      </c>
      <c r="K153" s="90">
        <v>7.8600000000000007E-3</v>
      </c>
      <c r="L153" s="90">
        <v>5.6299999999999996E-3</v>
      </c>
      <c r="M153" s="90">
        <v>2.1900000000000001E-3</v>
      </c>
      <c r="N153" s="90">
        <v>1.6200000000000001E-3</v>
      </c>
      <c r="O153" s="90">
        <v>1.56E-3</v>
      </c>
      <c r="P153" s="90">
        <v>1.5200000000000001E-3</v>
      </c>
      <c r="Q153" s="90">
        <v>1.48E-3</v>
      </c>
      <c r="R153" s="90">
        <v>1.48E-3</v>
      </c>
      <c r="S153" s="90">
        <v>1.48E-3</v>
      </c>
      <c r="T153" s="90">
        <v>1.4499999999999999E-3</v>
      </c>
      <c r="U153" s="90">
        <v>1.4399999999999999E-3</v>
      </c>
      <c r="V153" s="90">
        <v>1.4199999999999998E-3</v>
      </c>
      <c r="W153" s="90">
        <v>1.4399999999999999E-3</v>
      </c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44">
        <v>1.41</v>
      </c>
      <c r="AS153">
        <f t="shared" si="11"/>
        <v>4.4155E-2</v>
      </c>
      <c r="AT153" s="15">
        <f t="shared" si="12"/>
        <v>16.25</v>
      </c>
      <c r="AU153" s="103">
        <f t="shared" si="13"/>
        <v>2.7172307692307691</v>
      </c>
    </row>
    <row r="154" spans="1:47" x14ac:dyDescent="0.25">
      <c r="A154" s="1" t="s">
        <v>411</v>
      </c>
      <c r="B154" s="59" t="s">
        <v>174</v>
      </c>
      <c r="C154" s="1" t="s">
        <v>207</v>
      </c>
      <c r="D154" s="127" t="s">
        <v>208</v>
      </c>
      <c r="E154" s="128" t="s">
        <v>283</v>
      </c>
      <c r="F154" s="90">
        <v>1.09125E-3</v>
      </c>
      <c r="G154" s="90">
        <v>7.7625000000000003E-4</v>
      </c>
      <c r="H154" s="90">
        <v>5.62E-3</v>
      </c>
      <c r="I154" s="90">
        <v>9.8000000000000014E-3</v>
      </c>
      <c r="J154" s="90">
        <v>8.8400000000000006E-3</v>
      </c>
      <c r="K154" s="90">
        <v>1.0500000000000001E-2</v>
      </c>
      <c r="L154" s="90">
        <v>9.6099999999999988E-3</v>
      </c>
      <c r="M154" s="90">
        <v>1.06E-2</v>
      </c>
      <c r="N154" s="90">
        <v>8.8299999999999993E-3</v>
      </c>
      <c r="O154" s="90">
        <v>6.5700000000000003E-3</v>
      </c>
      <c r="P154" s="90">
        <v>3.5600000000000002E-3</v>
      </c>
      <c r="Q154" s="90">
        <v>3.46E-3</v>
      </c>
      <c r="R154" s="90">
        <v>3.46E-3</v>
      </c>
      <c r="S154" s="90">
        <v>3.62E-3</v>
      </c>
      <c r="T154" s="90">
        <v>3.31E-3</v>
      </c>
      <c r="U154" s="90">
        <v>3.2299999999999998E-3</v>
      </c>
      <c r="V154" s="90">
        <v>3.2799999999999999E-3</v>
      </c>
      <c r="W154" s="90">
        <v>2.9399999999999999E-3</v>
      </c>
      <c r="X154" s="90">
        <v>3.1199999999999999E-3</v>
      </c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44">
        <v>2.69</v>
      </c>
      <c r="AS154">
        <f t="shared" si="11"/>
        <v>0.1022175</v>
      </c>
      <c r="AT154" s="15">
        <f t="shared" si="12"/>
        <v>17.25</v>
      </c>
      <c r="AU154" s="103">
        <f t="shared" si="13"/>
        <v>5.9256521739130434</v>
      </c>
    </row>
    <row r="155" spans="1:47" x14ac:dyDescent="0.25">
      <c r="A155" s="1" t="s">
        <v>411</v>
      </c>
      <c r="B155" s="59" t="s">
        <v>174</v>
      </c>
      <c r="C155" s="75" t="s">
        <v>224</v>
      </c>
      <c r="D155" s="124" t="s">
        <v>225</v>
      </c>
      <c r="E155" s="125" t="s">
        <v>226</v>
      </c>
      <c r="F155" s="90">
        <v>1.0625000000000001E-3</v>
      </c>
      <c r="G155" s="90">
        <v>1.5625000000000001E-3</v>
      </c>
      <c r="H155" s="90">
        <v>1.1300000000000001E-2</v>
      </c>
      <c r="I155" s="90">
        <v>5.8700000000000002E-3</v>
      </c>
      <c r="J155" s="90">
        <v>5.5100000000000001E-3</v>
      </c>
      <c r="K155" s="90">
        <v>5.8300000000000001E-3</v>
      </c>
      <c r="L155" s="90">
        <v>6.1600000000000005E-3</v>
      </c>
      <c r="M155" s="90">
        <v>8.8699999999999994E-3</v>
      </c>
      <c r="N155" s="90">
        <v>1.32E-2</v>
      </c>
      <c r="O155" s="90">
        <v>1.55E-2</v>
      </c>
      <c r="P155" s="90">
        <v>1.47E-2</v>
      </c>
      <c r="Q155" s="90">
        <v>1.4199999999999999E-2</v>
      </c>
      <c r="R155" s="90">
        <v>8.8500000000000002E-3</v>
      </c>
      <c r="S155" s="90">
        <v>4.5100000000000001E-3</v>
      </c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44">
        <v>2.84</v>
      </c>
      <c r="AS155">
        <f t="shared" si="11"/>
        <v>0.11712500000000001</v>
      </c>
      <c r="AT155" s="15">
        <f t="shared" si="12"/>
        <v>12.25</v>
      </c>
      <c r="AU155" s="103">
        <f t="shared" si="13"/>
        <v>9.5612244897959187</v>
      </c>
    </row>
    <row r="156" spans="1:47" x14ac:dyDescent="0.25">
      <c r="A156" s="1" t="s">
        <v>411</v>
      </c>
      <c r="B156" s="59" t="s">
        <v>174</v>
      </c>
      <c r="C156" s="1" t="s">
        <v>227</v>
      </c>
      <c r="D156" s="127" t="s">
        <v>228</v>
      </c>
      <c r="E156" s="128" t="s">
        <v>284</v>
      </c>
      <c r="F156" s="90">
        <v>8.7499999999999999E-5</v>
      </c>
      <c r="G156" s="90">
        <v>8.7499999999999999E-5</v>
      </c>
      <c r="H156" s="90">
        <v>1.2099999999999999E-3</v>
      </c>
      <c r="I156" s="90">
        <v>1.24E-3</v>
      </c>
      <c r="J156" s="90">
        <v>1.07E-3</v>
      </c>
      <c r="K156" s="90">
        <v>3.2699999999999999E-3</v>
      </c>
      <c r="L156" s="90">
        <v>4.9299999999999995E-3</v>
      </c>
      <c r="M156" s="90">
        <v>6.1399999999999996E-3</v>
      </c>
      <c r="N156" s="90">
        <v>4.7199999999999994E-3</v>
      </c>
      <c r="O156" s="90">
        <v>1.5400000000000001E-3</v>
      </c>
      <c r="P156" s="90">
        <v>1.14E-3</v>
      </c>
      <c r="Q156" s="90">
        <v>1.06E-3</v>
      </c>
      <c r="R156" s="90">
        <v>1.01E-3</v>
      </c>
      <c r="S156" s="90">
        <v>9.7999999999999997E-4</v>
      </c>
      <c r="T156" s="90">
        <v>9.5E-4</v>
      </c>
      <c r="U156" s="90">
        <v>9.3000000000000005E-4</v>
      </c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44">
        <v>0.88</v>
      </c>
      <c r="AS156">
        <f t="shared" si="11"/>
        <v>3.0364999999999996E-2</v>
      </c>
      <c r="AT156" s="15">
        <f t="shared" si="12"/>
        <v>14.25</v>
      </c>
      <c r="AU156" s="103">
        <f t="shared" si="13"/>
        <v>2.1308771929824557</v>
      </c>
    </row>
    <row r="157" spans="1:47" x14ac:dyDescent="0.25">
      <c r="A157" s="1" t="s">
        <v>411</v>
      </c>
      <c r="B157" s="59" t="s">
        <v>174</v>
      </c>
      <c r="C157" s="1" t="s">
        <v>230</v>
      </c>
      <c r="D157" s="127" t="s">
        <v>231</v>
      </c>
      <c r="E157" s="128" t="s">
        <v>285</v>
      </c>
      <c r="F157" s="90">
        <v>8.9999999999999998E-4</v>
      </c>
      <c r="G157" s="90">
        <v>8.7500000000000002E-4</v>
      </c>
      <c r="H157" s="90">
        <v>5.5999999999999999E-3</v>
      </c>
      <c r="I157" s="90">
        <v>6.0000000000000001E-3</v>
      </c>
      <c r="J157" s="90">
        <v>0.01</v>
      </c>
      <c r="K157" s="90">
        <v>1.2E-2</v>
      </c>
      <c r="L157" s="90">
        <v>1.2999999999999999E-2</v>
      </c>
      <c r="M157" s="90">
        <v>1.2999999999999999E-2</v>
      </c>
      <c r="N157" s="90">
        <v>1.4999999999999999E-2</v>
      </c>
      <c r="O157" s="90">
        <v>1.4999999999999999E-2</v>
      </c>
      <c r="P157" s="90">
        <v>1.4E-2</v>
      </c>
      <c r="Q157" s="90">
        <v>1.2E-2</v>
      </c>
      <c r="R157" s="90">
        <v>7.7000000000000002E-3</v>
      </c>
      <c r="S157" s="90">
        <v>4.3E-3</v>
      </c>
      <c r="T157" s="90">
        <v>4.0000000000000001E-3</v>
      </c>
      <c r="U157" s="90">
        <v>4.0000000000000001E-3</v>
      </c>
      <c r="V157" s="90">
        <v>3.8999999999999998E-3</v>
      </c>
      <c r="W157" s="90">
        <v>3.8999999999999998E-3</v>
      </c>
      <c r="X157" s="90">
        <v>3.8E-3</v>
      </c>
      <c r="Y157" s="90">
        <v>3.8E-3</v>
      </c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44">
        <v>4.5</v>
      </c>
      <c r="AS157">
        <f t="shared" si="11"/>
        <v>0.15277499999999997</v>
      </c>
      <c r="AT157" s="15">
        <f t="shared" si="12"/>
        <v>18.25</v>
      </c>
      <c r="AU157" s="103">
        <f t="shared" si="13"/>
        <v>8.3712328767123267</v>
      </c>
    </row>
    <row r="158" spans="1:47" x14ac:dyDescent="0.25">
      <c r="A158" s="1" t="s">
        <v>411</v>
      </c>
      <c r="B158" s="59" t="s">
        <v>174</v>
      </c>
      <c r="C158" s="1" t="s">
        <v>233</v>
      </c>
      <c r="D158" s="127" t="s">
        <v>234</v>
      </c>
      <c r="E158" s="128" t="s">
        <v>235</v>
      </c>
      <c r="F158" s="90">
        <v>2.0250000000000002E-4</v>
      </c>
      <c r="G158" s="90">
        <v>1.6875000000000001E-4</v>
      </c>
      <c r="H158" s="90">
        <v>4.1000000000000002E-2</v>
      </c>
      <c r="I158" s="90">
        <v>1.4500000000000001E-2</v>
      </c>
      <c r="J158" s="90">
        <v>1.15E-2</v>
      </c>
      <c r="K158" s="90">
        <v>9.0899999999999991E-3</v>
      </c>
      <c r="L158" s="90">
        <v>6.8499999999999993E-3</v>
      </c>
      <c r="M158" s="90">
        <v>3.7599999999999999E-3</v>
      </c>
      <c r="N158" s="90">
        <v>2.7100000000000002E-3</v>
      </c>
      <c r="O158" s="90">
        <v>2.4599999999999999E-3</v>
      </c>
      <c r="P158" s="90">
        <v>2.5999999999999999E-3</v>
      </c>
      <c r="Q158" s="90">
        <v>2.0099999999999996E-3</v>
      </c>
      <c r="R158" s="90">
        <v>2E-3</v>
      </c>
      <c r="S158" s="90">
        <v>1.75E-3</v>
      </c>
      <c r="T158" s="90">
        <v>1.6000000000000001E-3</v>
      </c>
      <c r="U158" s="90">
        <v>1.58E-3</v>
      </c>
      <c r="V158" s="90">
        <v>1.6000000000000001E-3</v>
      </c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44">
        <v>2.2400000000000002</v>
      </c>
      <c r="AS158">
        <f t="shared" si="11"/>
        <v>0.10538125000000001</v>
      </c>
      <c r="AT158" s="15">
        <f t="shared" si="12"/>
        <v>15.25</v>
      </c>
      <c r="AU158" s="103">
        <f t="shared" si="13"/>
        <v>6.9102459016393452</v>
      </c>
    </row>
    <row r="159" spans="1:47" x14ac:dyDescent="0.25">
      <c r="A159" s="1" t="s">
        <v>411</v>
      </c>
      <c r="B159" s="59" t="s">
        <v>174</v>
      </c>
      <c r="C159" s="1" t="s">
        <v>236</v>
      </c>
      <c r="D159" s="127" t="s">
        <v>237</v>
      </c>
      <c r="E159" s="128" t="s">
        <v>238</v>
      </c>
      <c r="F159" s="90">
        <v>4.4999999999999997E-3</v>
      </c>
      <c r="G159" s="90">
        <v>8.6250000000000009E-4</v>
      </c>
      <c r="H159" s="90">
        <v>8.9999999999999993E-3</v>
      </c>
      <c r="I159" s="90">
        <v>1.4999999999999999E-2</v>
      </c>
      <c r="J159" s="90">
        <v>1.4E-2</v>
      </c>
      <c r="K159" s="90">
        <v>1.2999999999999999E-2</v>
      </c>
      <c r="L159" s="90">
        <v>1.2E-2</v>
      </c>
      <c r="M159" s="90">
        <v>1.2E-2</v>
      </c>
      <c r="N159" s="90">
        <v>1.0999999999999999E-2</v>
      </c>
      <c r="O159" s="90">
        <v>9.1000000000000004E-3</v>
      </c>
      <c r="P159" s="90">
        <v>5.5999999999999999E-3</v>
      </c>
      <c r="Q159" s="90">
        <v>4.7000000000000002E-3</v>
      </c>
      <c r="R159" s="90">
        <v>4.7000000000000002E-3</v>
      </c>
      <c r="S159" s="90">
        <v>4.2000000000000006E-3</v>
      </c>
      <c r="T159" s="90">
        <v>4.3E-3</v>
      </c>
      <c r="U159" s="90">
        <v>4.2000000000000006E-3</v>
      </c>
      <c r="V159" s="90">
        <v>4.2000000000000006E-3</v>
      </c>
      <c r="W159" s="90">
        <v>4.3E-3</v>
      </c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44">
        <v>3.4</v>
      </c>
      <c r="AS159">
        <f t="shared" si="11"/>
        <v>0.13666249999999996</v>
      </c>
      <c r="AT159" s="15">
        <f t="shared" si="12"/>
        <v>16.25</v>
      </c>
      <c r="AU159" s="103">
        <f t="shared" si="13"/>
        <v>8.4099999999999984</v>
      </c>
    </row>
    <row r="160" spans="1:47" x14ac:dyDescent="0.25">
      <c r="A160" s="1" t="s">
        <v>411</v>
      </c>
      <c r="B160" s="59" t="s">
        <v>174</v>
      </c>
      <c r="C160" s="1" t="s">
        <v>239</v>
      </c>
      <c r="D160" s="127" t="s">
        <v>240</v>
      </c>
      <c r="E160" s="128" t="s">
        <v>286</v>
      </c>
      <c r="F160" s="90">
        <v>2.3625E-3</v>
      </c>
      <c r="G160" s="90">
        <v>4.7999999999999996E-3</v>
      </c>
      <c r="H160" s="90">
        <v>3.39E-2</v>
      </c>
      <c r="I160" s="90">
        <v>2.41E-2</v>
      </c>
      <c r="J160" s="90">
        <v>2.4899999999999999E-2</v>
      </c>
      <c r="K160" s="90">
        <v>1.5099999999999999E-2</v>
      </c>
      <c r="L160" s="90">
        <v>8.199999999999999E-3</v>
      </c>
      <c r="M160" s="90">
        <v>9.5700000000000004E-3</v>
      </c>
      <c r="N160" s="90">
        <v>1.0500000000000001E-2</v>
      </c>
      <c r="O160" s="90">
        <v>1.2199999999999999E-2</v>
      </c>
      <c r="P160" s="90">
        <v>1.1599999999999999E-2</v>
      </c>
      <c r="Q160" s="90">
        <v>1.2199999999999999E-2</v>
      </c>
      <c r="R160" s="90">
        <v>1.2199999999999999E-2</v>
      </c>
      <c r="S160" s="90">
        <v>1.2500000000000001E-2</v>
      </c>
      <c r="T160" s="90">
        <v>1.15E-2</v>
      </c>
      <c r="U160" s="90">
        <v>7.3499999999999998E-3</v>
      </c>
      <c r="V160" s="90">
        <v>4.6100000000000004E-3</v>
      </c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44">
        <v>4.4000000000000004</v>
      </c>
      <c r="AS160">
        <f t="shared" si="11"/>
        <v>0.21759249999999997</v>
      </c>
      <c r="AT160" s="15">
        <f t="shared" si="12"/>
        <v>15.25</v>
      </c>
      <c r="AU160" s="103">
        <f t="shared" si="13"/>
        <v>14.268360655737704</v>
      </c>
    </row>
    <row r="161" spans="1:54" x14ac:dyDescent="0.25">
      <c r="A161" s="1" t="s">
        <v>411</v>
      </c>
      <c r="B161" s="59" t="s">
        <v>174</v>
      </c>
      <c r="C161" s="1" t="s">
        <v>248</v>
      </c>
      <c r="D161" s="127" t="s">
        <v>249</v>
      </c>
      <c r="E161" s="128" t="s">
        <v>287</v>
      </c>
      <c r="F161" s="90">
        <v>2.1875000000000002E-3</v>
      </c>
      <c r="G161" s="90">
        <v>1.12375E-3</v>
      </c>
      <c r="H161" s="90">
        <v>1.7299999999999999E-2</v>
      </c>
      <c r="I161" s="90">
        <v>1.09E-2</v>
      </c>
      <c r="J161" s="90">
        <v>1.2800000000000001E-2</v>
      </c>
      <c r="K161" s="90">
        <v>1.44E-2</v>
      </c>
      <c r="L161" s="90">
        <v>1.3800000000000002E-2</v>
      </c>
      <c r="M161" s="90">
        <v>1.3300000000000001E-2</v>
      </c>
      <c r="N161" s="90">
        <v>9.5600000000000008E-3</v>
      </c>
      <c r="O161" s="90">
        <v>9.3699999999999999E-3</v>
      </c>
      <c r="P161" s="90">
        <v>8.8699999999999994E-3</v>
      </c>
      <c r="Q161" s="90">
        <v>3.9900000000000005E-3</v>
      </c>
      <c r="R161" s="90">
        <v>3.4199999999999999E-3</v>
      </c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44">
        <v>3.3</v>
      </c>
      <c r="AS161">
        <f t="shared" si="11"/>
        <v>0.12102125000000002</v>
      </c>
      <c r="AT161" s="15">
        <f t="shared" si="12"/>
        <v>11.25</v>
      </c>
      <c r="AU161" s="103">
        <f t="shared" si="13"/>
        <v>10.757444444444447</v>
      </c>
    </row>
    <row r="162" spans="1:54" x14ac:dyDescent="0.25">
      <c r="A162" s="1" t="s">
        <v>411</v>
      </c>
      <c r="B162" s="59" t="s">
        <v>174</v>
      </c>
      <c r="C162" s="1" t="s">
        <v>251</v>
      </c>
      <c r="D162" s="127" t="s">
        <v>252</v>
      </c>
      <c r="E162" s="128" t="s">
        <v>288</v>
      </c>
      <c r="F162" s="90">
        <v>4.1749999999999996E-4</v>
      </c>
      <c r="G162" s="90">
        <v>8.512499999999999E-4</v>
      </c>
      <c r="H162" s="90">
        <v>1.4500000000000001E-2</v>
      </c>
      <c r="I162" s="90">
        <v>1.7100000000000001E-2</v>
      </c>
      <c r="J162" s="90">
        <v>1.9699999999999999E-2</v>
      </c>
      <c r="K162" s="90">
        <v>1.5300000000000001E-2</v>
      </c>
      <c r="L162" s="90">
        <v>1.0699999999999999E-2</v>
      </c>
      <c r="M162" s="90">
        <v>1.54E-2</v>
      </c>
      <c r="N162" s="90">
        <v>1.4199999999999999E-2</v>
      </c>
      <c r="O162" s="90">
        <v>8.1899999999999994E-3</v>
      </c>
      <c r="P162" s="90">
        <v>2.5999999999999999E-3</v>
      </c>
      <c r="Q162" s="90">
        <v>2.3799999999999997E-3</v>
      </c>
      <c r="R162" s="90">
        <v>2.2400000000000002E-3</v>
      </c>
      <c r="S162" s="90">
        <v>2.0800000000000003E-3</v>
      </c>
      <c r="T162" s="90">
        <v>2.1000000000000003E-3</v>
      </c>
      <c r="U162" s="90">
        <v>1.98E-3</v>
      </c>
      <c r="V162" s="90">
        <v>1.99E-3</v>
      </c>
      <c r="W162" s="90">
        <v>2.0099999999999996E-3</v>
      </c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44">
        <v>1.91</v>
      </c>
      <c r="AS162">
        <f t="shared" si="11"/>
        <v>0.13373875000000002</v>
      </c>
      <c r="AT162" s="15">
        <f t="shared" si="12"/>
        <v>16.25</v>
      </c>
      <c r="AU162" s="103">
        <f t="shared" si="13"/>
        <v>8.2300769230769237</v>
      </c>
    </row>
    <row r="163" spans="1:54" x14ac:dyDescent="0.25">
      <c r="A163" s="1" t="s">
        <v>411</v>
      </c>
      <c r="B163" s="59" t="s">
        <v>174</v>
      </c>
      <c r="C163" s="1" t="s">
        <v>289</v>
      </c>
      <c r="D163" s="127" t="s">
        <v>290</v>
      </c>
      <c r="E163" s="128" t="s">
        <v>291</v>
      </c>
      <c r="F163" s="90">
        <v>6.9999999999999999E-4</v>
      </c>
      <c r="G163" s="90">
        <v>3.1125E-4</v>
      </c>
      <c r="H163" s="90">
        <v>2E-3</v>
      </c>
      <c r="I163" s="90">
        <v>1.8600000000000001E-3</v>
      </c>
      <c r="J163" s="90">
        <v>4.9100000000000003E-3</v>
      </c>
      <c r="K163" s="90">
        <v>6.0699999999999999E-3</v>
      </c>
      <c r="L163" s="90">
        <v>5.5899999999999995E-3</v>
      </c>
      <c r="M163" s="90">
        <v>5.0000000000000001E-3</v>
      </c>
      <c r="N163" s="90">
        <v>3.29E-3</v>
      </c>
      <c r="O163" s="90">
        <v>2.0699999999999998E-3</v>
      </c>
      <c r="P163" s="90">
        <v>1.98E-3</v>
      </c>
      <c r="Q163" s="90">
        <v>1.9399999999999999E-3</v>
      </c>
      <c r="R163" s="90">
        <v>1.9399999999999999E-3</v>
      </c>
      <c r="S163" s="90">
        <v>1.9E-3</v>
      </c>
      <c r="T163" s="90">
        <v>1.9199999999999998E-3</v>
      </c>
      <c r="U163" s="90">
        <v>1.9199999999999998E-3</v>
      </c>
      <c r="V163" s="90">
        <v>1.91E-3</v>
      </c>
      <c r="W163" s="90">
        <v>1.91E-3</v>
      </c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44">
        <v>1.74</v>
      </c>
      <c r="AS163">
        <f t="shared" si="11"/>
        <v>4.7221249999999999E-2</v>
      </c>
      <c r="AT163" s="15">
        <f t="shared" si="12"/>
        <v>16.25</v>
      </c>
      <c r="AU163" s="103">
        <f t="shared" si="13"/>
        <v>2.9059230769230768</v>
      </c>
    </row>
    <row r="164" spans="1:54" x14ac:dyDescent="0.25">
      <c r="A164" s="1" t="s">
        <v>411</v>
      </c>
      <c r="B164" s="59" t="s">
        <v>174</v>
      </c>
      <c r="C164" s="1" t="s">
        <v>292</v>
      </c>
      <c r="D164" s="127" t="s">
        <v>293</v>
      </c>
      <c r="E164" s="128" t="s">
        <v>294</v>
      </c>
      <c r="F164" s="90">
        <v>6.2500000000000001E-5</v>
      </c>
      <c r="G164" s="90">
        <v>7.6249999999999997E-5</v>
      </c>
      <c r="H164" s="90">
        <v>9.7999999999999997E-4</v>
      </c>
      <c r="I164" s="90">
        <v>1.8E-3</v>
      </c>
      <c r="J164" s="90">
        <v>2.5999999999999999E-3</v>
      </c>
      <c r="K164" s="90">
        <v>3.0000000000000001E-3</v>
      </c>
      <c r="L164" s="90">
        <v>2.5000000000000001E-3</v>
      </c>
      <c r="M164" s="90">
        <v>1.6999999999999999E-3</v>
      </c>
      <c r="N164" s="90">
        <v>1.1000000000000001E-3</v>
      </c>
      <c r="O164" s="90">
        <v>8.3000000000000001E-4</v>
      </c>
      <c r="P164" s="90">
        <v>8.1999999999999998E-4</v>
      </c>
      <c r="Q164" s="90">
        <v>8.0000000000000004E-4</v>
      </c>
      <c r="R164" s="90">
        <v>8.1999999999999998E-4</v>
      </c>
      <c r="S164" s="90">
        <v>7.9000000000000001E-4</v>
      </c>
      <c r="T164" s="90">
        <v>7.7999999999999999E-4</v>
      </c>
      <c r="U164" s="90">
        <v>8.3999999999999993E-4</v>
      </c>
      <c r="V164" s="90">
        <v>7.9000000000000001E-4</v>
      </c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44">
        <v>1.1000000000000001</v>
      </c>
      <c r="AS164">
        <f t="shared" si="11"/>
        <v>2.0288749999999998E-2</v>
      </c>
      <c r="AT164" s="15">
        <f t="shared" si="12"/>
        <v>15.25</v>
      </c>
      <c r="AU164" s="103">
        <f t="shared" si="13"/>
        <v>1.3304098360655736</v>
      </c>
    </row>
    <row r="165" spans="1:54" x14ac:dyDescent="0.25">
      <c r="A165" s="1" t="s">
        <v>411</v>
      </c>
      <c r="B165" s="59" t="s">
        <v>174</v>
      </c>
      <c r="C165" s="1" t="s">
        <v>295</v>
      </c>
      <c r="D165" s="127" t="s">
        <v>296</v>
      </c>
      <c r="E165" s="128" t="s">
        <v>297</v>
      </c>
      <c r="F165" s="90">
        <v>3.5875000000000002E-4</v>
      </c>
      <c r="G165" s="90">
        <v>5.0000000000000001E-4</v>
      </c>
      <c r="H165" s="90">
        <v>5.0000000000000001E-4</v>
      </c>
      <c r="I165" s="90">
        <v>5.0000000000000001E-4</v>
      </c>
      <c r="J165" s="90">
        <v>5.0000000000000001E-4</v>
      </c>
      <c r="K165" s="90">
        <v>5.0000000000000001E-4</v>
      </c>
      <c r="L165" s="90">
        <v>3.48E-3</v>
      </c>
      <c r="M165" s="90">
        <v>3.5800000000000003E-3</v>
      </c>
      <c r="N165" s="90">
        <v>4.2500000000000003E-3</v>
      </c>
      <c r="O165" s="90">
        <v>4.3800000000000002E-3</v>
      </c>
      <c r="P165" s="90">
        <v>2.9399999999999999E-3</v>
      </c>
      <c r="Q165" s="90">
        <v>1.6299999999999999E-3</v>
      </c>
      <c r="R165" s="90">
        <v>1.48E-3</v>
      </c>
      <c r="S165" s="90">
        <v>1.39E-3</v>
      </c>
      <c r="T165" s="90">
        <v>1.39E-3</v>
      </c>
      <c r="U165" s="90">
        <v>1.34E-3</v>
      </c>
      <c r="V165" s="90">
        <v>1.32E-3</v>
      </c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44">
        <v>1.06</v>
      </c>
      <c r="AS165">
        <f t="shared" si="11"/>
        <v>3.0038749999999996E-2</v>
      </c>
      <c r="AT165" s="15">
        <f t="shared" si="12"/>
        <v>15.25</v>
      </c>
      <c r="AU165" s="103">
        <f t="shared" si="13"/>
        <v>1.9697540983606556</v>
      </c>
    </row>
    <row r="166" spans="1:54" x14ac:dyDescent="0.25">
      <c r="A166" s="1" t="s">
        <v>411</v>
      </c>
      <c r="B166" s="59" t="s">
        <v>174</v>
      </c>
      <c r="C166" s="1" t="s">
        <v>298</v>
      </c>
      <c r="D166" s="127" t="s">
        <v>299</v>
      </c>
      <c r="E166" s="128" t="s">
        <v>300</v>
      </c>
      <c r="F166" s="90">
        <v>1.6125000000000002E-4</v>
      </c>
      <c r="G166" s="90">
        <v>1.4999999999999999E-4</v>
      </c>
      <c r="H166" s="90">
        <v>1.2600000000000001E-3</v>
      </c>
      <c r="I166" s="90">
        <v>1.6299999999999999E-3</v>
      </c>
      <c r="J166" s="90">
        <v>1.74E-3</v>
      </c>
      <c r="K166" s="90">
        <v>3.0699999999999998E-3</v>
      </c>
      <c r="L166" s="90">
        <v>6.1399999999999996E-3</v>
      </c>
      <c r="M166" s="90">
        <v>6.8099999999999992E-3</v>
      </c>
      <c r="N166" s="90">
        <v>7.8300000000000002E-3</v>
      </c>
      <c r="O166" s="90">
        <v>1.09E-2</v>
      </c>
      <c r="P166" s="90">
        <v>7.0400000000000003E-3</v>
      </c>
      <c r="Q166" s="90">
        <v>1.9E-3</v>
      </c>
      <c r="R166" s="90">
        <v>1.2900000000000001E-3</v>
      </c>
      <c r="S166" s="90">
        <v>1.14E-3</v>
      </c>
      <c r="T166" s="90">
        <v>1.14E-3</v>
      </c>
      <c r="U166" s="90">
        <v>1.1299999999999999E-3</v>
      </c>
      <c r="V166" s="90">
        <v>1.08E-3</v>
      </c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44">
        <v>0.93</v>
      </c>
      <c r="AS166">
        <f t="shared" si="11"/>
        <v>5.4411249999999994E-2</v>
      </c>
      <c r="AT166" s="15">
        <f t="shared" si="12"/>
        <v>15.25</v>
      </c>
      <c r="AU166" s="103">
        <f t="shared" si="13"/>
        <v>3.5679508196721308</v>
      </c>
    </row>
    <row r="167" spans="1:54" x14ac:dyDescent="0.25">
      <c r="A167" s="1" t="s">
        <v>411</v>
      </c>
      <c r="B167" s="59" t="s">
        <v>174</v>
      </c>
      <c r="C167" s="1" t="s">
        <v>301</v>
      </c>
      <c r="D167" s="127" t="s">
        <v>302</v>
      </c>
      <c r="E167" s="128" t="s">
        <v>303</v>
      </c>
      <c r="F167" s="90">
        <v>1.155E-3</v>
      </c>
      <c r="G167" s="90">
        <v>4.3375E-4</v>
      </c>
      <c r="H167" s="90">
        <v>4.9699999999999996E-3</v>
      </c>
      <c r="I167" s="90">
        <v>2.0299999999999997E-3</v>
      </c>
      <c r="J167" s="90">
        <v>1.8500000000000001E-3</v>
      </c>
      <c r="K167" s="90">
        <v>3.3799999999999998E-3</v>
      </c>
      <c r="L167" s="90">
        <v>5.8799999999999998E-3</v>
      </c>
      <c r="M167" s="90">
        <v>6.4400000000000004E-3</v>
      </c>
      <c r="N167" s="90">
        <v>5.9000000000000007E-3</v>
      </c>
      <c r="O167" s="90">
        <v>3.5099999999999997E-3</v>
      </c>
      <c r="P167" s="90">
        <v>7.8899999999999994E-3</v>
      </c>
      <c r="Q167" s="90">
        <v>2.6800000000000001E-3</v>
      </c>
      <c r="R167" s="90">
        <v>2.5200000000000001E-3</v>
      </c>
      <c r="S167" s="90">
        <v>2.49E-3</v>
      </c>
      <c r="T167" s="90">
        <v>2.4199999999999998E-3</v>
      </c>
      <c r="U167" s="90">
        <v>2.31E-3</v>
      </c>
      <c r="V167" s="90">
        <v>2.2699999999999999E-3</v>
      </c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44">
        <v>1.65</v>
      </c>
      <c r="AS167">
        <f t="shared" si="11"/>
        <v>5.8128750000000007E-2</v>
      </c>
      <c r="AT167" s="15">
        <f t="shared" si="12"/>
        <v>15.25</v>
      </c>
      <c r="AU167" s="103">
        <f t="shared" si="13"/>
        <v>3.8117213114754103</v>
      </c>
    </row>
    <row r="168" spans="1:54" ht="15.75" thickBot="1" x14ac:dyDescent="0.3">
      <c r="A168" s="1" t="s">
        <v>411</v>
      </c>
      <c r="B168" s="69" t="s">
        <v>174</v>
      </c>
      <c r="C168" s="129" t="s">
        <v>304</v>
      </c>
      <c r="D168" s="130" t="s">
        <v>305</v>
      </c>
      <c r="E168" s="131" t="s">
        <v>306</v>
      </c>
      <c r="F168" s="132">
        <v>3.4124999999999997E-4</v>
      </c>
      <c r="G168" s="112">
        <v>4.5875000000000001E-4</v>
      </c>
      <c r="H168" s="112">
        <v>2.6699999999999998E-2</v>
      </c>
      <c r="I168" s="112">
        <v>1.6399999999999998E-2</v>
      </c>
      <c r="J168" s="112">
        <v>1.1300000000000001E-2</v>
      </c>
      <c r="K168" s="112">
        <v>0.01</v>
      </c>
      <c r="L168" s="112">
        <v>9.1999999999999998E-3</v>
      </c>
      <c r="M168" s="112">
        <v>8.9700000000000005E-3</v>
      </c>
      <c r="N168" s="112">
        <v>8.5199999999999998E-3</v>
      </c>
      <c r="O168" s="112">
        <v>7.7800000000000005E-3</v>
      </c>
      <c r="P168" s="112">
        <v>6.4800000000000005E-3</v>
      </c>
      <c r="Q168" s="112">
        <v>6.0099999999999997E-3</v>
      </c>
      <c r="R168" s="112">
        <v>5.3600000000000002E-3</v>
      </c>
      <c r="S168" s="112">
        <v>5.0800000000000003E-3</v>
      </c>
      <c r="T168" s="112">
        <v>4.5999999999999999E-3</v>
      </c>
      <c r="U168" s="112">
        <v>4.5399999999999998E-3</v>
      </c>
      <c r="V168" s="112">
        <v>4.1600000000000005E-3</v>
      </c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44">
        <v>2.19</v>
      </c>
      <c r="AS168">
        <f t="shared" si="11"/>
        <v>0.13589999999999999</v>
      </c>
      <c r="AT168" s="15">
        <f t="shared" si="12"/>
        <v>15.25</v>
      </c>
      <c r="AU168" s="103">
        <f t="shared" si="13"/>
        <v>8.9114754098360667</v>
      </c>
    </row>
    <row r="169" spans="1:54" x14ac:dyDescent="0.25">
      <c r="A169" s="70" t="s">
        <v>0</v>
      </c>
      <c r="B169" s="71" t="s">
        <v>1</v>
      </c>
      <c r="C169" s="72" t="s">
        <v>325</v>
      </c>
      <c r="D169" s="72" t="s">
        <v>3</v>
      </c>
      <c r="E169" s="72" t="s">
        <v>4</v>
      </c>
      <c r="F169" s="1" t="s">
        <v>326</v>
      </c>
      <c r="G169" s="1" t="s">
        <v>327</v>
      </c>
      <c r="H169" s="1" t="s">
        <v>328</v>
      </c>
      <c r="I169" s="1" t="s">
        <v>329</v>
      </c>
      <c r="J169" s="1" t="s">
        <v>330</v>
      </c>
      <c r="K169" s="1" t="s">
        <v>331</v>
      </c>
      <c r="L169" s="1" t="s">
        <v>332</v>
      </c>
      <c r="M169" s="1" t="s">
        <v>333</v>
      </c>
      <c r="N169" s="1" t="s">
        <v>334</v>
      </c>
      <c r="O169" s="1" t="s">
        <v>335</v>
      </c>
      <c r="P169" s="1" t="s">
        <v>336</v>
      </c>
      <c r="Q169" s="1" t="s">
        <v>337</v>
      </c>
      <c r="R169" s="1" t="s">
        <v>338</v>
      </c>
      <c r="S169" s="1" t="s">
        <v>339</v>
      </c>
      <c r="T169" s="1" t="s">
        <v>340</v>
      </c>
      <c r="U169" s="1" t="s">
        <v>341</v>
      </c>
      <c r="V169" s="1" t="s">
        <v>342</v>
      </c>
      <c r="W169" s="1" t="s">
        <v>343</v>
      </c>
      <c r="X169" s="1" t="s">
        <v>344</v>
      </c>
      <c r="Y169" s="1" t="s">
        <v>370</v>
      </c>
      <c r="Z169" s="1" t="s">
        <v>346</v>
      </c>
      <c r="AA169" s="1" t="s">
        <v>347</v>
      </c>
      <c r="AB169" s="67" t="s">
        <v>371</v>
      </c>
      <c r="AC169" t="s">
        <v>372</v>
      </c>
      <c r="AD169" s="133" t="s">
        <v>373</v>
      </c>
      <c r="AE169" t="s">
        <v>365</v>
      </c>
      <c r="AF169" t="s">
        <v>366</v>
      </c>
      <c r="AG169" t="s">
        <v>368</v>
      </c>
      <c r="AY169" t="s">
        <v>377</v>
      </c>
    </row>
    <row r="170" spans="1:54" x14ac:dyDescent="0.25">
      <c r="A170" s="163" t="s">
        <v>412</v>
      </c>
      <c r="B170" s="164" t="s">
        <v>60</v>
      </c>
      <c r="C170" s="154" t="s">
        <v>257</v>
      </c>
      <c r="D170" s="154"/>
      <c r="E170" s="154" t="s">
        <v>307</v>
      </c>
      <c r="F170" s="155">
        <v>2.9999999999999997E-4</v>
      </c>
      <c r="G170" s="155">
        <v>2.3250000000000001E-4</v>
      </c>
      <c r="H170" s="155">
        <v>1.2700000000000001E-3</v>
      </c>
      <c r="I170" s="155">
        <v>0.71399999999999997</v>
      </c>
      <c r="J170" s="155">
        <v>8.8000000000000003E-4</v>
      </c>
      <c r="K170" s="155">
        <v>5.0000000000000001E-4</v>
      </c>
      <c r="L170" s="155">
        <v>5.0000000000000001E-4</v>
      </c>
      <c r="M170" s="155">
        <v>5.0000000000000001E-4</v>
      </c>
      <c r="N170" s="155">
        <v>5.0000000000000001E-4</v>
      </c>
      <c r="O170" s="155">
        <v>5.0000000000000001E-4</v>
      </c>
      <c r="P170" s="155">
        <v>5.0000000000000001E-4</v>
      </c>
      <c r="Q170" s="155">
        <v>5.0000000000000001E-4</v>
      </c>
      <c r="R170" s="155">
        <v>5.0000000000000001E-4</v>
      </c>
      <c r="S170" s="155">
        <v>5.0000000000000001E-4</v>
      </c>
      <c r="T170" s="155"/>
      <c r="U170" s="155"/>
      <c r="V170" s="155"/>
      <c r="W170" s="155"/>
      <c r="X170" s="155"/>
      <c r="Y170" s="155"/>
      <c r="Z170" s="155"/>
      <c r="AA170" s="155"/>
      <c r="AB170" s="166">
        <v>2.48</v>
      </c>
      <c r="AC170" s="146"/>
      <c r="AD170" s="167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>
        <v>0.7211824999999995</v>
      </c>
      <c r="AT170" s="146">
        <v>12.25</v>
      </c>
      <c r="AU170" s="168">
        <v>58.872040816326496</v>
      </c>
      <c r="AW170" s="73"/>
      <c r="AX170" s="74"/>
      <c r="AY170" s="88">
        <f>_xlfn.PERCENTILE.EXC($AU$170:$AU$211, 0.9)</f>
        <v>28.386512484237119</v>
      </c>
    </row>
    <row r="171" spans="1:54" x14ac:dyDescent="0.25">
      <c r="A171" s="73" t="s">
        <v>412</v>
      </c>
      <c r="B171" s="74" t="s">
        <v>60</v>
      </c>
      <c r="C171" s="75" t="s">
        <v>179</v>
      </c>
      <c r="D171" s="75" t="s">
        <v>180</v>
      </c>
      <c r="E171" s="75" t="s">
        <v>181</v>
      </c>
      <c r="F171" s="1">
        <v>1.7249999999999999E-4</v>
      </c>
      <c r="G171" s="1">
        <v>6.2500000000000001E-5</v>
      </c>
      <c r="H171" s="1">
        <v>1.4999999999999999E-2</v>
      </c>
      <c r="I171" s="1">
        <v>2.2800000000000001E-2</v>
      </c>
      <c r="J171" s="1">
        <v>5.8600000000000006E-3</v>
      </c>
      <c r="K171" s="1">
        <v>4.8499999999999993E-3</v>
      </c>
      <c r="L171" s="1">
        <v>4.6299999999999996E-3</v>
      </c>
      <c r="M171" s="1">
        <v>3.5400000000000002E-3</v>
      </c>
      <c r="N171" s="1">
        <v>3.3700000000000002E-3</v>
      </c>
      <c r="O171" s="1">
        <v>2.8599999999999997E-3</v>
      </c>
      <c r="P171" s="1">
        <v>2.66E-3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67">
        <v>0.7</v>
      </c>
      <c r="AC171" t="s">
        <v>261</v>
      </c>
      <c r="AD171" s="133" t="s">
        <v>261</v>
      </c>
      <c r="AS171">
        <v>6.5805000000000002E-2</v>
      </c>
      <c r="AT171">
        <v>9.25</v>
      </c>
      <c r="AU171" s="88">
        <v>7.1140540540540549</v>
      </c>
      <c r="AW171" s="73"/>
      <c r="AX171" s="74"/>
      <c r="AY171" s="75"/>
    </row>
    <row r="172" spans="1:54" x14ac:dyDescent="0.25">
      <c r="A172" s="73" t="s">
        <v>412</v>
      </c>
      <c r="B172" s="74" t="s">
        <v>60</v>
      </c>
      <c r="C172" s="75" t="s">
        <v>69</v>
      </c>
      <c r="D172" s="75" t="s">
        <v>70</v>
      </c>
      <c r="E172" s="75" t="s">
        <v>260</v>
      </c>
      <c r="F172" s="1">
        <v>1.7374999999999999E-4</v>
      </c>
      <c r="G172" s="1">
        <v>3.3E-4</v>
      </c>
      <c r="H172" s="1">
        <v>1.5900000000000001E-3</v>
      </c>
      <c r="I172" s="1">
        <v>1.75E-3</v>
      </c>
      <c r="J172" s="1">
        <v>1.5100000000000001E-3</v>
      </c>
      <c r="K172" s="1">
        <v>1.1100000000000001E-3</v>
      </c>
      <c r="L172" s="1">
        <v>8.9000000000000006E-4</v>
      </c>
      <c r="M172" s="1">
        <v>9.5999999999999992E-4</v>
      </c>
      <c r="N172" s="1">
        <v>1.1299999999999999E-3</v>
      </c>
      <c r="O172" s="1">
        <v>9.3999999999999997E-4</v>
      </c>
      <c r="P172" s="1">
        <v>7.3999999999999999E-4</v>
      </c>
      <c r="Q172" s="1">
        <v>6.9999999999999999E-4</v>
      </c>
      <c r="R172" s="1">
        <v>6.3000000000000003E-4</v>
      </c>
      <c r="S172" s="1">
        <v>5.4000000000000001E-4</v>
      </c>
      <c r="T172" s="1">
        <v>5.2000000000000006E-4</v>
      </c>
      <c r="U172" s="1">
        <v>5.0000000000000001E-4</v>
      </c>
      <c r="V172" s="1"/>
      <c r="W172" s="1"/>
      <c r="X172" s="1"/>
      <c r="Y172" s="1"/>
      <c r="Z172" s="1"/>
      <c r="AA172" s="1"/>
      <c r="AB172" s="67" t="s">
        <v>261</v>
      </c>
      <c r="AC172" t="s">
        <v>261</v>
      </c>
      <c r="AD172" s="133" t="s">
        <v>261</v>
      </c>
      <c r="AS172">
        <v>1.401375E-2</v>
      </c>
      <c r="AT172">
        <v>14.25</v>
      </c>
      <c r="AU172" s="88">
        <v>0.98342105263157897</v>
      </c>
      <c r="AW172" s="73"/>
      <c r="AX172" s="74"/>
      <c r="AY172" s="75" t="s">
        <v>425</v>
      </c>
      <c r="BB172" t="s">
        <v>427</v>
      </c>
    </row>
    <row r="173" spans="1:54" x14ac:dyDescent="0.25">
      <c r="A173" s="73" t="s">
        <v>412</v>
      </c>
      <c r="B173" s="76" t="s">
        <v>60</v>
      </c>
      <c r="C173" s="75" t="s">
        <v>211</v>
      </c>
      <c r="D173" s="75" t="s">
        <v>212</v>
      </c>
      <c r="E173" s="75" t="s">
        <v>213</v>
      </c>
      <c r="F173" s="1">
        <v>1.75E-4</v>
      </c>
      <c r="G173" s="1">
        <v>7.75E-5</v>
      </c>
      <c r="H173" s="1">
        <v>1.6000000000000001E-3</v>
      </c>
      <c r="I173" s="1">
        <v>2.1000000000000003E-3</v>
      </c>
      <c r="J173" s="1">
        <v>2.1000000000000003E-3</v>
      </c>
      <c r="K173" s="1">
        <v>2.1000000000000003E-3</v>
      </c>
      <c r="L173" s="1">
        <v>2.1000000000000003E-3</v>
      </c>
      <c r="M173" s="1">
        <v>2.2000000000000001E-3</v>
      </c>
      <c r="N173" s="1">
        <v>2.3E-3</v>
      </c>
      <c r="O173" s="1">
        <v>2.5999999999999999E-3</v>
      </c>
      <c r="P173" s="1">
        <v>3.2000000000000002E-3</v>
      </c>
      <c r="Q173" s="1">
        <v>2.8999999999999998E-3</v>
      </c>
      <c r="R173" s="1">
        <v>2.8999999999999998E-3</v>
      </c>
      <c r="S173" s="1">
        <v>2.8999999999999998E-3</v>
      </c>
      <c r="T173" s="1">
        <v>2.8E-3</v>
      </c>
      <c r="U173" s="1">
        <v>2.7000000000000001E-3</v>
      </c>
      <c r="V173" s="1">
        <v>2.5000000000000001E-3</v>
      </c>
      <c r="W173" s="1">
        <v>2.3E-3</v>
      </c>
      <c r="X173" s="1"/>
      <c r="Y173" s="1"/>
      <c r="Z173" s="1"/>
      <c r="AA173" s="1"/>
      <c r="AB173" s="67">
        <v>1.2</v>
      </c>
      <c r="AC173">
        <v>0.94</v>
      </c>
      <c r="AD173" s="133">
        <v>1</v>
      </c>
      <c r="AS173">
        <v>3.9552500000000004E-2</v>
      </c>
      <c r="AT173">
        <v>16.25</v>
      </c>
      <c r="AU173" s="88">
        <v>2.4340000000000002</v>
      </c>
      <c r="AW173" s="73"/>
      <c r="AX173" s="76"/>
      <c r="AY173" s="88">
        <f>_xlfn.PERCENTILE.EXC($AU$171:$AU$211, 0.9)</f>
        <v>18.279882447021201</v>
      </c>
    </row>
    <row r="174" spans="1:54" x14ac:dyDescent="0.25">
      <c r="A174" s="73" t="s">
        <v>412</v>
      </c>
      <c r="B174" s="76" t="s">
        <v>60</v>
      </c>
      <c r="C174" s="75" t="s">
        <v>80</v>
      </c>
      <c r="D174" s="75"/>
      <c r="E174" s="75" t="s">
        <v>308</v>
      </c>
      <c r="F174" s="1">
        <v>8.25E-5</v>
      </c>
      <c r="G174" s="1">
        <v>7.6249999999999997E-5</v>
      </c>
      <c r="H174" s="1">
        <v>7.7999999999999999E-4</v>
      </c>
      <c r="I174" s="1">
        <v>7.5000000000000002E-4</v>
      </c>
      <c r="J174" s="1">
        <v>7.9000000000000001E-4</v>
      </c>
      <c r="K174" s="1">
        <v>8.7000000000000001E-4</v>
      </c>
      <c r="L174" s="1">
        <v>7.7999999999999999E-4</v>
      </c>
      <c r="M174" s="1">
        <v>7.9000000000000001E-4</v>
      </c>
      <c r="N174" s="1">
        <v>8.4999999999999995E-4</v>
      </c>
      <c r="O174" s="1">
        <v>2.1000000000000003E-3</v>
      </c>
      <c r="P174" s="1">
        <v>2.8999999999999998E-3</v>
      </c>
      <c r="Q174" s="1">
        <v>2.5000000000000001E-3</v>
      </c>
      <c r="R174" s="1">
        <v>1.2999999999999999E-3</v>
      </c>
      <c r="S174" s="1">
        <v>6.9999999999999999E-4</v>
      </c>
      <c r="T174" s="1"/>
      <c r="U174" s="1"/>
      <c r="V174" s="1"/>
      <c r="W174" s="1"/>
      <c r="X174" s="1"/>
      <c r="Y174" s="1"/>
      <c r="Z174" s="1"/>
      <c r="AA174" s="1"/>
      <c r="AB174" s="67">
        <v>0.61</v>
      </c>
      <c r="AD174" s="133"/>
      <c r="AS174">
        <v>1.5268750000000001E-2</v>
      </c>
      <c r="AT174">
        <v>12.25</v>
      </c>
      <c r="AU174" s="88">
        <v>1.2464285714285714</v>
      </c>
      <c r="AW174" s="73"/>
      <c r="AX174" s="76"/>
      <c r="AY174" s="75"/>
    </row>
    <row r="175" spans="1:54" x14ac:dyDescent="0.25">
      <c r="A175" s="73" t="s">
        <v>412</v>
      </c>
      <c r="B175" s="74" t="s">
        <v>60</v>
      </c>
      <c r="C175" s="75" t="s">
        <v>183</v>
      </c>
      <c r="D175" s="75"/>
      <c r="E175" s="75" t="s">
        <v>185</v>
      </c>
      <c r="F175" s="1">
        <v>2.6250000000000002E-3</v>
      </c>
      <c r="G175" s="1">
        <v>6.1250000000000009E-4</v>
      </c>
      <c r="H175" s="1">
        <v>1.6E-2</v>
      </c>
      <c r="I175" s="1">
        <v>1.7000000000000001E-2</v>
      </c>
      <c r="J175" s="1">
        <v>1.6E-2</v>
      </c>
      <c r="K175" s="1">
        <v>1.0999999999999999E-2</v>
      </c>
      <c r="L175" s="1">
        <v>8.5000000000000006E-3</v>
      </c>
      <c r="M175" s="1">
        <v>6.7000000000000002E-3</v>
      </c>
      <c r="N175" s="1">
        <v>6.7999999999999996E-3</v>
      </c>
      <c r="O175" s="1">
        <v>6.1999999999999998E-3</v>
      </c>
      <c r="P175" s="1">
        <v>4.9000000000000007E-3</v>
      </c>
      <c r="Q175" s="1">
        <v>4.2000000000000006E-3</v>
      </c>
      <c r="R175" s="1">
        <v>4.2000000000000006E-3</v>
      </c>
      <c r="S175" s="1">
        <v>4.0000000000000001E-3</v>
      </c>
      <c r="T175" s="1">
        <v>3.8999999999999998E-3</v>
      </c>
      <c r="U175" s="1">
        <v>3.8E-3</v>
      </c>
      <c r="V175" s="1">
        <v>3.3999999999999998E-3</v>
      </c>
      <c r="W175" s="1">
        <v>3.5000000000000001E-3</v>
      </c>
      <c r="X175" s="1">
        <v>3.5000000000000001E-3</v>
      </c>
      <c r="Y175" s="1">
        <v>3.2000000000000002E-3</v>
      </c>
      <c r="Z175" s="1">
        <v>3.3E-3</v>
      </c>
      <c r="AA175" s="1">
        <v>3.3E-3</v>
      </c>
      <c r="AB175" s="67">
        <v>2</v>
      </c>
      <c r="AC175">
        <v>0.53</v>
      </c>
      <c r="AD175" s="133">
        <v>0.56000000000000005</v>
      </c>
      <c r="AS175">
        <v>0.1366375</v>
      </c>
      <c r="AT175">
        <v>20.25</v>
      </c>
      <c r="AU175" s="88">
        <v>6.7475308641975307</v>
      </c>
      <c r="AW175" s="73"/>
      <c r="AX175" s="74"/>
      <c r="AY175" s="75"/>
    </row>
    <row r="176" spans="1:54" x14ac:dyDescent="0.25">
      <c r="A176" s="169" t="s">
        <v>412</v>
      </c>
      <c r="B176" s="170" t="s">
        <v>60</v>
      </c>
      <c r="C176" s="171" t="s">
        <v>90</v>
      </c>
      <c r="D176" s="171" t="s">
        <v>91</v>
      </c>
      <c r="E176" s="171" t="s">
        <v>262</v>
      </c>
      <c r="F176" s="172">
        <v>5.0999999999999995E-3</v>
      </c>
      <c r="G176" s="172">
        <v>3.4374999999999998E-4</v>
      </c>
      <c r="H176" s="172">
        <v>7.1999999999999998E-3</v>
      </c>
      <c r="I176" s="172">
        <v>0.20399999999999999</v>
      </c>
      <c r="J176" s="172">
        <v>0.375</v>
      </c>
      <c r="K176" s="172">
        <v>1.43E-2</v>
      </c>
      <c r="L176" s="172">
        <v>4.7300000000000007E-3</v>
      </c>
      <c r="M176" s="172">
        <v>3.2299999999999998E-3</v>
      </c>
      <c r="N176" s="172">
        <v>3.46E-3</v>
      </c>
      <c r="O176" s="172">
        <v>2.9300000000000003E-3</v>
      </c>
      <c r="P176" s="172">
        <v>2.4300000000000003E-3</v>
      </c>
      <c r="Q176" s="172">
        <v>2.5499999999999997E-3</v>
      </c>
      <c r="R176" s="172">
        <v>2.4700000000000004E-3</v>
      </c>
      <c r="S176" s="172">
        <v>8.7300000000000003E-2</v>
      </c>
      <c r="T176" s="172">
        <v>2.5600000000000002E-3</v>
      </c>
      <c r="U176" s="172">
        <v>1.03E-2</v>
      </c>
      <c r="V176" s="172"/>
      <c r="W176" s="172"/>
      <c r="X176" s="172"/>
      <c r="Y176" s="172"/>
      <c r="Z176" s="172"/>
      <c r="AA176" s="172"/>
      <c r="AB176" s="173">
        <v>2.21</v>
      </c>
      <c r="AC176" s="174" t="s">
        <v>261</v>
      </c>
      <c r="AD176" s="175" t="s">
        <v>261</v>
      </c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>
        <v>0.72790375000000007</v>
      </c>
      <c r="AT176" s="174">
        <v>14.25</v>
      </c>
      <c r="AU176" s="176">
        <v>51.080964912280706</v>
      </c>
      <c r="AW176" s="73"/>
      <c r="AX176" s="76"/>
      <c r="AY176" s="75" t="s">
        <v>426</v>
      </c>
      <c r="BB176" t="s">
        <v>428</v>
      </c>
    </row>
    <row r="177" spans="1:51" x14ac:dyDescent="0.25">
      <c r="A177" s="73" t="s">
        <v>412</v>
      </c>
      <c r="B177" s="74" t="s">
        <v>60</v>
      </c>
      <c r="C177" s="75" t="s">
        <v>99</v>
      </c>
      <c r="D177" s="75"/>
      <c r="E177" s="75" t="s">
        <v>309</v>
      </c>
      <c r="F177" s="1">
        <v>6.2500000000000001E-5</v>
      </c>
      <c r="G177" s="1">
        <v>6.2500000000000001E-5</v>
      </c>
      <c r="H177" s="1">
        <v>5.0000000000000001E-4</v>
      </c>
      <c r="I177" s="1">
        <v>5.0000000000000001E-4</v>
      </c>
      <c r="J177" s="1">
        <v>5.0000000000000001E-4</v>
      </c>
      <c r="K177" s="1">
        <v>3.5000000000000001E-3</v>
      </c>
      <c r="L177" s="1">
        <v>2.8999999999999998E-3</v>
      </c>
      <c r="M177" s="1">
        <v>2.5000000000000001E-3</v>
      </c>
      <c r="N177" s="1">
        <v>2.8E-3</v>
      </c>
      <c r="O177" s="1">
        <v>3.5000000000000001E-3</v>
      </c>
      <c r="P177" s="1">
        <v>3.7000000000000002E-3</v>
      </c>
      <c r="Q177" s="1">
        <v>6.3E-3</v>
      </c>
      <c r="R177" s="1">
        <v>5.4999999999999997E-3</v>
      </c>
      <c r="S177" s="1">
        <v>5.5999999999999999E-3</v>
      </c>
      <c r="T177" s="1">
        <v>1.2E-2</v>
      </c>
      <c r="U177" s="1">
        <v>1.4999999999999999E-2</v>
      </c>
      <c r="V177" s="1">
        <v>0.02</v>
      </c>
      <c r="W177" s="1">
        <v>1.2999999999999999E-2</v>
      </c>
      <c r="X177" s="1">
        <v>1.2999999999999999E-2</v>
      </c>
      <c r="Y177" s="1">
        <v>1.2999999999999999E-2</v>
      </c>
      <c r="Z177" s="1">
        <v>0.01</v>
      </c>
      <c r="AA177" s="1"/>
      <c r="AB177" s="67">
        <v>3.1</v>
      </c>
      <c r="AC177">
        <v>1</v>
      </c>
      <c r="AD177" s="133">
        <v>1.2</v>
      </c>
      <c r="AS177">
        <v>0.13392499999999999</v>
      </c>
      <c r="AT177">
        <v>19.25</v>
      </c>
      <c r="AU177" s="88">
        <v>6.9571428571428564</v>
      </c>
      <c r="AW177" s="73"/>
      <c r="AX177" s="74"/>
      <c r="AY177" s="88">
        <v>18.28</v>
      </c>
    </row>
    <row r="178" spans="1:51" x14ac:dyDescent="0.25">
      <c r="A178" s="73" t="s">
        <v>412</v>
      </c>
      <c r="B178" s="76" t="s">
        <v>60</v>
      </c>
      <c r="C178" s="75" t="s">
        <v>112</v>
      </c>
      <c r="D178" s="75" t="s">
        <v>113</v>
      </c>
      <c r="E178" s="75" t="s">
        <v>114</v>
      </c>
      <c r="F178" s="1">
        <v>1.4999999999999999E-4</v>
      </c>
      <c r="G178" s="1">
        <v>3.3875000000000002E-4</v>
      </c>
      <c r="H178" s="1">
        <v>2.1099999999999999E-3</v>
      </c>
      <c r="I178" s="1">
        <v>3.4399999999999999E-3</v>
      </c>
      <c r="J178" s="1">
        <v>7.3000000000000001E-3</v>
      </c>
      <c r="K178" s="1">
        <v>1.72E-3</v>
      </c>
      <c r="L178" s="1">
        <v>1.6100000000000001E-3</v>
      </c>
      <c r="M178" s="1">
        <v>1.48E-3</v>
      </c>
      <c r="N178" s="1">
        <v>1.32E-3</v>
      </c>
      <c r="O178" s="1">
        <v>1.14E-3</v>
      </c>
      <c r="P178" s="1">
        <v>1.15E-3</v>
      </c>
      <c r="Q178" s="1">
        <v>1.1000000000000001E-3</v>
      </c>
      <c r="R178" s="1">
        <v>9.7999999999999997E-4</v>
      </c>
      <c r="S178" s="1">
        <v>1.0500000000000002E-3</v>
      </c>
      <c r="T178" s="1"/>
      <c r="U178" s="1"/>
      <c r="V178" s="1"/>
      <c r="W178" s="1"/>
      <c r="X178" s="1"/>
      <c r="Y178" s="1"/>
      <c r="Z178" s="1"/>
      <c r="AA178" s="1"/>
      <c r="AB178" s="67" t="s">
        <v>261</v>
      </c>
      <c r="AD178" s="133"/>
      <c r="AS178">
        <v>2.4888749999999998E-2</v>
      </c>
      <c r="AT178">
        <v>12.25</v>
      </c>
      <c r="AU178" s="88">
        <v>2.0317346938775507</v>
      </c>
      <c r="AW178" s="73"/>
      <c r="AX178" s="76"/>
      <c r="AY178" s="75"/>
    </row>
    <row r="179" spans="1:51" x14ac:dyDescent="0.25">
      <c r="A179" s="73" t="s">
        <v>412</v>
      </c>
      <c r="B179" s="74" t="s">
        <v>60</v>
      </c>
      <c r="C179" s="75" t="s">
        <v>115</v>
      </c>
      <c r="D179" s="75"/>
      <c r="E179" s="75" t="s">
        <v>310</v>
      </c>
      <c r="F179" s="1">
        <v>4.2499999999999998E-4</v>
      </c>
      <c r="G179" s="1">
        <v>4.6250000000000002E-4</v>
      </c>
      <c r="H179" s="1">
        <v>2.3E-3</v>
      </c>
      <c r="I179" s="1">
        <v>1.5E-3</v>
      </c>
      <c r="J179" s="1">
        <v>9.2000000000000003E-4</v>
      </c>
      <c r="K179" s="1">
        <v>9.3999999999999997E-4</v>
      </c>
      <c r="L179" s="1">
        <v>7.7000000000000007E-4</v>
      </c>
      <c r="M179" s="1">
        <v>7.7000000000000007E-4</v>
      </c>
      <c r="N179" s="1">
        <v>8.4999999999999995E-4</v>
      </c>
      <c r="O179" s="1">
        <v>7.5000000000000002E-4</v>
      </c>
      <c r="P179" s="1">
        <v>6.8999999999999997E-4</v>
      </c>
      <c r="Q179" s="1">
        <v>7.2999999999999996E-4</v>
      </c>
      <c r="R179" s="1">
        <v>8.7000000000000001E-4</v>
      </c>
      <c r="S179" s="1">
        <v>6.8000000000000005E-4</v>
      </c>
      <c r="T179" s="1"/>
      <c r="U179" s="1"/>
      <c r="V179" s="1"/>
      <c r="W179" s="1"/>
      <c r="X179" s="1"/>
      <c r="Y179" s="1"/>
      <c r="Z179" s="1"/>
      <c r="AA179" s="1"/>
      <c r="AB179" s="67">
        <v>0.63</v>
      </c>
      <c r="AC179" t="s">
        <v>261</v>
      </c>
      <c r="AD179" s="133" t="s">
        <v>261</v>
      </c>
      <c r="AS179">
        <v>1.26575E-2</v>
      </c>
      <c r="AT179">
        <v>12.25</v>
      </c>
      <c r="AU179" s="88">
        <v>1.033265306122449</v>
      </c>
      <c r="AW179" s="73"/>
      <c r="AX179" s="74"/>
      <c r="AY179" s="75"/>
    </row>
    <row r="180" spans="1:51" x14ac:dyDescent="0.25">
      <c r="A180" s="73" t="s">
        <v>412</v>
      </c>
      <c r="B180" s="74" t="s">
        <v>60</v>
      </c>
      <c r="C180" s="75" t="s">
        <v>188</v>
      </c>
      <c r="D180" s="75" t="s">
        <v>189</v>
      </c>
      <c r="E180" s="75" t="s">
        <v>190</v>
      </c>
      <c r="F180" s="1">
        <v>3.1250000000000001E-4</v>
      </c>
      <c r="G180" s="1">
        <v>8.3750000000000003E-4</v>
      </c>
      <c r="H180" s="1">
        <v>3.8999999999999998E-3</v>
      </c>
      <c r="I180" s="1">
        <v>2.1000000000000003E-3</v>
      </c>
      <c r="J180" s="1">
        <v>1.2999999999999999E-3</v>
      </c>
      <c r="K180" s="1">
        <v>5.9999999999999995E-4</v>
      </c>
      <c r="L180" s="1">
        <v>4.6000000000000001E-4</v>
      </c>
      <c r="M180" s="1">
        <v>3.8999999999999999E-4</v>
      </c>
      <c r="N180" s="1">
        <v>4.0000000000000002E-4</v>
      </c>
      <c r="O180" s="1">
        <v>3.8000000000000002E-4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67">
        <v>0.27</v>
      </c>
      <c r="AC180">
        <v>0.25</v>
      </c>
      <c r="AD180" s="133">
        <v>0.26</v>
      </c>
      <c r="AS180">
        <v>1.0679999999999999E-2</v>
      </c>
      <c r="AT180">
        <v>8.25</v>
      </c>
      <c r="AU180" s="88">
        <v>1.2945454545454542</v>
      </c>
      <c r="AW180" s="73"/>
      <c r="AX180" s="74"/>
      <c r="AY180" s="75"/>
    </row>
    <row r="181" spans="1:51" x14ac:dyDescent="0.25">
      <c r="A181" s="73" t="s">
        <v>412</v>
      </c>
      <c r="B181" s="74" t="s">
        <v>60</v>
      </c>
      <c r="C181" s="75" t="s">
        <v>123</v>
      </c>
      <c r="D181" s="75" t="s">
        <v>267</v>
      </c>
      <c r="E181" s="75" t="s">
        <v>125</v>
      </c>
      <c r="F181" s="1">
        <v>5.5250000000000004E-4</v>
      </c>
      <c r="G181" s="1">
        <v>1.1412500000000001E-3</v>
      </c>
      <c r="H181" s="1">
        <v>8.9099999999999995E-3</v>
      </c>
      <c r="I181" s="1">
        <v>3.8300000000000001E-3</v>
      </c>
      <c r="J181" s="1">
        <v>2.2000000000000001E-3</v>
      </c>
      <c r="K181" s="1">
        <v>1.6699999999999998E-3</v>
      </c>
      <c r="L181" s="1">
        <v>2.6199999999999999E-3</v>
      </c>
      <c r="M181" s="1">
        <v>1.32E-3</v>
      </c>
      <c r="N181" s="1">
        <v>1.0500000000000002E-3</v>
      </c>
      <c r="O181" s="1">
        <v>5.5799999999999999E-3</v>
      </c>
      <c r="P181" s="1">
        <v>8.8000000000000003E-4</v>
      </c>
      <c r="Q181" s="1">
        <v>1E-3</v>
      </c>
      <c r="R181" s="1">
        <v>7.1999999999999994E-4</v>
      </c>
      <c r="S181" s="1">
        <v>7.1999999999999994E-4</v>
      </c>
      <c r="T181" s="1">
        <v>6.9999999999999999E-4</v>
      </c>
      <c r="U181" s="1">
        <v>7.2999999999999996E-4</v>
      </c>
      <c r="V181" s="1">
        <v>6.7000000000000002E-4</v>
      </c>
      <c r="W181" s="1"/>
      <c r="X181" s="1"/>
      <c r="Y181" s="1"/>
      <c r="Z181" s="1"/>
      <c r="AA181" s="1"/>
      <c r="AB181" s="67" t="s">
        <v>261</v>
      </c>
      <c r="AD181" s="133"/>
      <c r="AS181">
        <v>3.4293749999999991E-2</v>
      </c>
      <c r="AT181">
        <v>15.25</v>
      </c>
      <c r="AU181" s="88">
        <v>2.248770491803278</v>
      </c>
      <c r="AW181" s="73"/>
      <c r="AX181" s="74"/>
      <c r="AY181" s="75"/>
    </row>
    <row r="182" spans="1:51" x14ac:dyDescent="0.25">
      <c r="A182" s="78" t="s">
        <v>412</v>
      </c>
      <c r="B182" s="79" t="s">
        <v>60</v>
      </c>
      <c r="C182" s="80" t="s">
        <v>126</v>
      </c>
      <c r="D182" s="80" t="s">
        <v>127</v>
      </c>
      <c r="E182" s="80" t="s">
        <v>128</v>
      </c>
      <c r="F182" s="1">
        <v>8.9999999999999992E-5</v>
      </c>
      <c r="G182" s="1">
        <v>1.9250000000000002E-4</v>
      </c>
      <c r="H182" s="1">
        <v>7.2800000000000004E-2</v>
      </c>
      <c r="I182" s="1">
        <v>8.4500000000000006E-2</v>
      </c>
      <c r="J182" s="1">
        <v>2.6699999999999998E-2</v>
      </c>
      <c r="K182" s="1">
        <v>1.7399999999999999E-2</v>
      </c>
      <c r="L182" s="1">
        <v>1.1699999999999999E-2</v>
      </c>
      <c r="M182" s="1">
        <v>9.0899999999999991E-3</v>
      </c>
      <c r="N182" s="1">
        <v>7.8600000000000007E-3</v>
      </c>
      <c r="O182" s="1">
        <v>6.6299999999999996E-3</v>
      </c>
      <c r="P182" s="1">
        <v>6.11E-3</v>
      </c>
      <c r="Q182" s="1">
        <v>6.9900000000000006E-3</v>
      </c>
      <c r="R182" s="1">
        <v>5.77E-3</v>
      </c>
      <c r="S182" s="1">
        <v>1.4199999999999999E-2</v>
      </c>
      <c r="T182" s="1">
        <v>5.4099999999999999E-3</v>
      </c>
      <c r="U182" s="1">
        <v>3.63E-3</v>
      </c>
      <c r="V182" s="1">
        <v>3.1199999999999999E-3</v>
      </c>
      <c r="W182" s="1"/>
      <c r="X182" s="1"/>
      <c r="Y182" s="1"/>
      <c r="Z182" s="1"/>
      <c r="AA182" s="1"/>
      <c r="AB182" s="67">
        <v>0.76</v>
      </c>
      <c r="AC182" t="s">
        <v>261</v>
      </c>
      <c r="AD182" s="133" t="s">
        <v>261</v>
      </c>
      <c r="AS182">
        <v>0.28219250000000007</v>
      </c>
      <c r="AT182">
        <v>15.25</v>
      </c>
      <c r="AU182" s="88">
        <v>18.504426229508201</v>
      </c>
      <c r="AW182" s="78"/>
      <c r="AX182" s="79"/>
      <c r="AY182" s="80"/>
    </row>
    <row r="183" spans="1:51" x14ac:dyDescent="0.25">
      <c r="A183" s="81" t="s">
        <v>412</v>
      </c>
      <c r="B183" s="82" t="s">
        <v>129</v>
      </c>
      <c r="C183" s="83" t="s">
        <v>130</v>
      </c>
      <c r="D183" s="83" t="s">
        <v>131</v>
      </c>
      <c r="E183" s="83" t="s">
        <v>132</v>
      </c>
      <c r="F183" s="1">
        <v>2E-3</v>
      </c>
      <c r="G183" s="1">
        <v>6.625E-4</v>
      </c>
      <c r="H183" s="1">
        <v>9.4999999999999998E-3</v>
      </c>
      <c r="I183" s="1">
        <v>1.7999999999999999E-2</v>
      </c>
      <c r="J183" s="1">
        <v>2.5999999999999999E-2</v>
      </c>
      <c r="K183" s="1">
        <v>2.3E-2</v>
      </c>
      <c r="L183" s="1">
        <v>1.9E-2</v>
      </c>
      <c r="M183" s="1">
        <v>1.9E-2</v>
      </c>
      <c r="N183" s="1">
        <v>1.7999999999999999E-2</v>
      </c>
      <c r="O183" s="1">
        <v>1.4999999999999999E-2</v>
      </c>
      <c r="P183" s="1">
        <v>1.4E-2</v>
      </c>
      <c r="Q183" s="1">
        <v>1.4E-2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67">
        <v>8.5</v>
      </c>
      <c r="AC183">
        <v>0.7</v>
      </c>
      <c r="AD183" s="133">
        <v>0.65</v>
      </c>
      <c r="AS183">
        <v>0.1781625</v>
      </c>
      <c r="AT183">
        <v>10.25</v>
      </c>
      <c r="AU183" s="88">
        <v>17.381707317073172</v>
      </c>
      <c r="AW183" s="81"/>
      <c r="AX183" s="82"/>
      <c r="AY183" s="83"/>
    </row>
    <row r="184" spans="1:51" x14ac:dyDescent="0.25">
      <c r="A184" s="73" t="s">
        <v>412</v>
      </c>
      <c r="B184" s="74" t="s">
        <v>129</v>
      </c>
      <c r="C184" s="75" t="s">
        <v>135</v>
      </c>
      <c r="D184" s="75" t="s">
        <v>268</v>
      </c>
      <c r="E184" s="75" t="s">
        <v>191</v>
      </c>
      <c r="F184" s="1">
        <v>4.0749999999999998E-4</v>
      </c>
      <c r="G184" s="1">
        <v>8.0250000000000004E-4</v>
      </c>
      <c r="H184" s="1">
        <v>6.2300000000000003E-3</v>
      </c>
      <c r="I184" s="1">
        <v>5.8899999999999994E-3</v>
      </c>
      <c r="J184" s="1">
        <v>3.8799999999999998E-3</v>
      </c>
      <c r="K184" s="1">
        <v>3.2100000000000002E-3</v>
      </c>
      <c r="L184" s="1">
        <v>2.8300000000000001E-3</v>
      </c>
      <c r="M184" s="1">
        <v>2.81E-3</v>
      </c>
      <c r="N184" s="1">
        <v>2.7699999999999999E-3</v>
      </c>
      <c r="O184" s="1">
        <v>3.7400000000000003E-3</v>
      </c>
      <c r="P184" s="1">
        <v>2.7799999999999999E-3</v>
      </c>
      <c r="Q184" s="1">
        <v>2.0099999999999996E-3</v>
      </c>
      <c r="R184" s="1">
        <v>1.9599999999999999E-3</v>
      </c>
      <c r="S184" s="1">
        <v>1.9199999999999998E-3</v>
      </c>
      <c r="T184" s="1">
        <v>1.8799999999999999E-3</v>
      </c>
      <c r="U184" s="1">
        <v>1.8600000000000001E-3</v>
      </c>
      <c r="V184" s="1"/>
      <c r="W184" s="1"/>
      <c r="X184" s="1"/>
      <c r="Y184" s="1"/>
      <c r="Z184" s="1"/>
      <c r="AA184" s="1"/>
      <c r="AB184" s="67">
        <v>1.3</v>
      </c>
      <c r="AC184" t="s">
        <v>261</v>
      </c>
      <c r="AD184" s="133" t="s">
        <v>261</v>
      </c>
      <c r="AS184">
        <v>4.4979999999999992E-2</v>
      </c>
      <c r="AT184">
        <v>14.25</v>
      </c>
      <c r="AU184" s="88">
        <v>3.1564912280701747</v>
      </c>
      <c r="AW184" s="73"/>
      <c r="AX184" s="74"/>
      <c r="AY184" s="75"/>
    </row>
    <row r="185" spans="1:51" x14ac:dyDescent="0.25">
      <c r="A185" s="73" t="s">
        <v>412</v>
      </c>
      <c r="B185" s="74" t="s">
        <v>129</v>
      </c>
      <c r="C185" s="75" t="s">
        <v>138</v>
      </c>
      <c r="D185" s="75" t="s">
        <v>139</v>
      </c>
      <c r="E185" s="75" t="s">
        <v>374</v>
      </c>
      <c r="F185" s="1">
        <v>2.7E-4</v>
      </c>
      <c r="G185" s="1">
        <v>9.8250000000000008E-4</v>
      </c>
      <c r="H185" s="1">
        <v>3.7400000000000003E-3</v>
      </c>
      <c r="I185" s="1">
        <v>1.5200000000000001E-3</v>
      </c>
      <c r="J185" s="1">
        <v>1.4499999999999999E-3</v>
      </c>
      <c r="K185" s="1">
        <v>1.49E-3</v>
      </c>
      <c r="L185" s="1">
        <v>1.56E-3</v>
      </c>
      <c r="M185" s="1">
        <v>1.58E-3</v>
      </c>
      <c r="N185" s="1">
        <v>4.1900000000000001E-3</v>
      </c>
      <c r="O185" s="1">
        <v>9.3200000000000002E-3</v>
      </c>
      <c r="P185" s="1">
        <v>7.8600000000000007E-3</v>
      </c>
      <c r="Q185" s="1">
        <v>2.5899999999999999E-3</v>
      </c>
      <c r="R185" s="1">
        <v>1.07E-3</v>
      </c>
      <c r="S185" s="1">
        <v>8.3999999999999993E-4</v>
      </c>
      <c r="T185" s="1">
        <v>8.1000000000000006E-4</v>
      </c>
      <c r="U185" s="1">
        <v>6.9999999999999999E-4</v>
      </c>
      <c r="V185" s="1">
        <v>5.6999999999999998E-4</v>
      </c>
      <c r="W185" s="1">
        <v>5.2000000000000006E-4</v>
      </c>
      <c r="X185" s="1">
        <v>5.0000000000000001E-4</v>
      </c>
      <c r="Y185" s="1"/>
      <c r="Z185" s="1"/>
      <c r="AA185" s="1"/>
      <c r="AB185" s="67">
        <v>2</v>
      </c>
      <c r="AD185" s="133"/>
      <c r="AS185">
        <v>4.1562500000000002E-2</v>
      </c>
      <c r="AT185">
        <v>17.25</v>
      </c>
      <c r="AU185" s="88">
        <v>2.4094202898550723</v>
      </c>
      <c r="AW185" s="73"/>
      <c r="AX185" s="74"/>
      <c r="AY185" s="75"/>
    </row>
    <row r="186" spans="1:51" x14ac:dyDescent="0.25">
      <c r="A186" s="73" t="s">
        <v>412</v>
      </c>
      <c r="B186" s="74" t="s">
        <v>129</v>
      </c>
      <c r="C186" s="75" t="s">
        <v>311</v>
      </c>
      <c r="D186" s="75" t="s">
        <v>139</v>
      </c>
      <c r="E186" s="75" t="s">
        <v>312</v>
      </c>
      <c r="F186" s="1">
        <v>3.8749999999999999E-4</v>
      </c>
      <c r="G186" s="1">
        <v>1.0124999999999999E-3</v>
      </c>
      <c r="H186" s="1">
        <v>3.2000000000000002E-3</v>
      </c>
      <c r="I186" s="1">
        <v>2.8E-3</v>
      </c>
      <c r="J186" s="1">
        <v>3.0999999999999999E-3</v>
      </c>
      <c r="K186" s="1">
        <v>2.8E-3</v>
      </c>
      <c r="L186" s="1">
        <v>2.5999999999999999E-3</v>
      </c>
      <c r="M186" s="1">
        <v>2.8E-3</v>
      </c>
      <c r="N186" s="1">
        <v>2.8999999999999998E-3</v>
      </c>
      <c r="O186" s="1">
        <v>2.8E-3</v>
      </c>
      <c r="P186" s="1">
        <v>3.0999999999999999E-3</v>
      </c>
      <c r="Q186" s="1">
        <v>3.8999999999999998E-3</v>
      </c>
      <c r="R186" s="1">
        <v>4.4999999999999997E-3</v>
      </c>
      <c r="S186" s="1">
        <v>4.5999999999999999E-3</v>
      </c>
      <c r="T186" s="1">
        <v>4.0000000000000001E-3</v>
      </c>
      <c r="U186" s="1">
        <v>3.5999999999999999E-3</v>
      </c>
      <c r="V186" s="1"/>
      <c r="W186" s="1"/>
      <c r="X186" s="1"/>
      <c r="Y186" s="1"/>
      <c r="Z186" s="1"/>
      <c r="AA186" s="1"/>
      <c r="AB186" s="67">
        <v>1.9</v>
      </c>
      <c r="AC186">
        <v>1.9</v>
      </c>
      <c r="AD186" s="133">
        <v>1.9</v>
      </c>
      <c r="AS186">
        <v>4.8099999999999997E-2</v>
      </c>
      <c r="AT186">
        <v>14.25</v>
      </c>
      <c r="AU186" s="88">
        <v>3.3754385964912275</v>
      </c>
      <c r="AW186" s="73"/>
      <c r="AX186" s="74"/>
      <c r="AY186" s="75"/>
    </row>
    <row r="187" spans="1:51" x14ac:dyDescent="0.25">
      <c r="A187" s="73" t="s">
        <v>412</v>
      </c>
      <c r="B187" s="75" t="s">
        <v>129</v>
      </c>
      <c r="C187" s="75" t="s">
        <v>142</v>
      </c>
      <c r="D187" s="75" t="s">
        <v>143</v>
      </c>
      <c r="E187" s="75" t="s">
        <v>144</v>
      </c>
      <c r="F187" s="1">
        <v>2.175E-4</v>
      </c>
      <c r="G187" s="1">
        <v>3.8749999999999999E-4</v>
      </c>
      <c r="H187" s="1">
        <v>2.4599999999999999E-3</v>
      </c>
      <c r="I187" s="1">
        <v>1.48E-3</v>
      </c>
      <c r="J187" s="1">
        <v>2.0899999999999998E-3</v>
      </c>
      <c r="K187" s="1">
        <v>1.97E-3</v>
      </c>
      <c r="L187" s="1">
        <v>2.1199999999999999E-3</v>
      </c>
      <c r="M187" s="1">
        <v>2.3500000000000001E-3</v>
      </c>
      <c r="N187" s="1">
        <v>3.29E-3</v>
      </c>
      <c r="O187" s="1">
        <v>4.9100000000000003E-3</v>
      </c>
      <c r="P187" s="1">
        <v>4.9500000000000004E-3</v>
      </c>
      <c r="Q187" s="1">
        <v>3.4100000000000003E-3</v>
      </c>
      <c r="R187" s="1">
        <v>1.7700000000000001E-3</v>
      </c>
      <c r="S187" s="1">
        <v>1.58E-3</v>
      </c>
      <c r="T187" s="1">
        <v>1.49E-3</v>
      </c>
      <c r="U187" s="1"/>
      <c r="V187" s="1"/>
      <c r="W187" s="1"/>
      <c r="X187" s="1"/>
      <c r="Y187" s="1"/>
      <c r="Z187" s="1"/>
      <c r="AA187" s="1"/>
      <c r="AB187" s="67">
        <v>1.47</v>
      </c>
      <c r="AC187">
        <v>1.39</v>
      </c>
      <c r="AD187" s="133">
        <v>1.41</v>
      </c>
      <c r="AS187">
        <v>3.4474999999999999E-2</v>
      </c>
      <c r="AT187">
        <v>13.25</v>
      </c>
      <c r="AU187" s="88">
        <v>2.6018867924528304</v>
      </c>
      <c r="AW187" s="73"/>
      <c r="AX187" s="75"/>
      <c r="AY187" s="75"/>
    </row>
    <row r="188" spans="1:51" x14ac:dyDescent="0.25">
      <c r="A188" s="73" t="s">
        <v>412</v>
      </c>
      <c r="B188" s="74" t="s">
        <v>129</v>
      </c>
      <c r="C188" s="75" t="s">
        <v>145</v>
      </c>
      <c r="D188" s="75"/>
      <c r="E188" s="75" t="s">
        <v>270</v>
      </c>
      <c r="F188" s="1">
        <v>3.375E-3</v>
      </c>
      <c r="G188" s="1">
        <v>6.2500000000000001E-5</v>
      </c>
      <c r="H188" s="1">
        <v>1.5E-3</v>
      </c>
      <c r="I188" s="1">
        <v>5.0000000000000001E-4</v>
      </c>
      <c r="J188" s="1">
        <v>5.0000000000000001E-4</v>
      </c>
      <c r="K188" s="1">
        <v>2.8999999999999998E-3</v>
      </c>
      <c r="L188" s="1">
        <v>3.0000000000000001E-3</v>
      </c>
      <c r="M188" s="1">
        <v>1.8E-3</v>
      </c>
      <c r="N188" s="1">
        <v>1.4E-3</v>
      </c>
      <c r="O188" s="1">
        <v>1.2999999999999999E-3</v>
      </c>
      <c r="P188" s="1">
        <v>1.4E-3</v>
      </c>
      <c r="Q188" s="1">
        <v>1.8E-3</v>
      </c>
      <c r="R188" s="1">
        <v>2.7000000000000001E-3</v>
      </c>
      <c r="S188" s="1">
        <v>4.4999999999999997E-3</v>
      </c>
      <c r="T188" s="1">
        <v>1.9E-3</v>
      </c>
      <c r="U188" s="1">
        <v>4.9000000000000007E-3</v>
      </c>
      <c r="V188" s="1">
        <v>1.9E-3</v>
      </c>
      <c r="W188" s="1">
        <v>2.1000000000000003E-3</v>
      </c>
      <c r="X188" s="1"/>
      <c r="Y188" s="1"/>
      <c r="Z188" s="1"/>
      <c r="AA188" s="1"/>
      <c r="AB188" s="67">
        <v>1.8</v>
      </c>
      <c r="AC188" t="s">
        <v>375</v>
      </c>
      <c r="AD188" s="133" t="s">
        <v>376</v>
      </c>
      <c r="AS188">
        <v>3.7537499999999994E-2</v>
      </c>
      <c r="AT188">
        <v>16.25</v>
      </c>
      <c r="AU188" s="88">
        <v>2.3099999999999996</v>
      </c>
      <c r="AW188" s="73"/>
      <c r="AX188" s="74"/>
      <c r="AY188" s="75"/>
    </row>
    <row r="189" spans="1:51" x14ac:dyDescent="0.25">
      <c r="A189" s="73" t="s">
        <v>412</v>
      </c>
      <c r="B189" s="74" t="s">
        <v>129</v>
      </c>
      <c r="C189" s="75" t="s">
        <v>192</v>
      </c>
      <c r="D189" s="75" t="s">
        <v>271</v>
      </c>
      <c r="E189" s="75" t="s">
        <v>272</v>
      </c>
      <c r="F189" s="1">
        <v>8.675E-4</v>
      </c>
      <c r="G189" s="1">
        <v>1.4E-3</v>
      </c>
      <c r="H189" s="1">
        <v>5.1600000000000005E-3</v>
      </c>
      <c r="I189" s="1">
        <v>5.7000000000000002E-3</v>
      </c>
      <c r="J189" s="1">
        <v>4.8700000000000002E-3</v>
      </c>
      <c r="K189" s="1">
        <v>4.8600000000000006E-3</v>
      </c>
      <c r="L189" s="1">
        <v>3.3E-3</v>
      </c>
      <c r="M189" s="1">
        <v>2.63E-3</v>
      </c>
      <c r="N189" s="1">
        <v>2.5200000000000001E-3</v>
      </c>
      <c r="O189" s="1">
        <v>9.6799999999999994E-3</v>
      </c>
      <c r="P189" s="1">
        <v>8.9600000000000009E-3</v>
      </c>
      <c r="Q189" s="1">
        <v>1.03E-2</v>
      </c>
      <c r="R189" s="1">
        <v>5.6699999999999997E-3</v>
      </c>
      <c r="S189" s="1">
        <v>4.8600000000000006E-3</v>
      </c>
      <c r="T189" s="1">
        <v>7.5899999999999995E-3</v>
      </c>
      <c r="U189" s="1">
        <v>7.7400000000000004E-3</v>
      </c>
      <c r="V189" s="1">
        <v>1.4E-2</v>
      </c>
      <c r="W189" s="1">
        <v>8.7799999999999996E-3</v>
      </c>
      <c r="X189" s="1">
        <v>5.2900000000000004E-3</v>
      </c>
      <c r="Y189" s="1">
        <v>4.5899999999999995E-3</v>
      </c>
      <c r="Z189" s="1"/>
      <c r="AA189" s="1"/>
      <c r="AB189" s="67">
        <v>4.87</v>
      </c>
      <c r="AD189" s="133"/>
      <c r="AS189">
        <v>0.1187675</v>
      </c>
      <c r="AT189">
        <v>18.25</v>
      </c>
      <c r="AU189" s="88">
        <v>6.5078082191780817</v>
      </c>
      <c r="AW189" s="73"/>
      <c r="AX189" s="74"/>
      <c r="AY189" s="75"/>
    </row>
    <row r="190" spans="1:51" x14ac:dyDescent="0.25">
      <c r="A190" s="73" t="s">
        <v>412</v>
      </c>
      <c r="B190" s="74" t="s">
        <v>129</v>
      </c>
      <c r="C190" s="75" t="s">
        <v>148</v>
      </c>
      <c r="D190" s="75"/>
      <c r="E190" s="75" t="s">
        <v>313</v>
      </c>
      <c r="F190" s="1">
        <v>1.6249999999999999E-4</v>
      </c>
      <c r="G190" s="1">
        <v>3.2499999999999999E-4</v>
      </c>
      <c r="H190" s="1">
        <v>1.9E-3</v>
      </c>
      <c r="I190" s="1">
        <v>1.9E-3</v>
      </c>
      <c r="J190" s="1">
        <v>2E-3</v>
      </c>
      <c r="K190" s="1">
        <v>1.8E-3</v>
      </c>
      <c r="L190" s="1">
        <v>1.8E-3</v>
      </c>
      <c r="M190" s="1">
        <v>2.3999999999999998E-3</v>
      </c>
      <c r="N190" s="1">
        <v>4.0000000000000001E-3</v>
      </c>
      <c r="O190" s="1">
        <v>5.7999999999999996E-3</v>
      </c>
      <c r="P190" s="1">
        <v>5.4999999999999997E-3</v>
      </c>
      <c r="Q190" s="1">
        <v>3.3E-3</v>
      </c>
      <c r="R190" s="1">
        <v>1.8E-3</v>
      </c>
      <c r="S190" s="1">
        <v>1.5E-3</v>
      </c>
      <c r="T190" s="1">
        <v>1.5E-3</v>
      </c>
      <c r="U190" s="1">
        <v>1.4E-3</v>
      </c>
      <c r="V190" s="1">
        <v>1.4E-3</v>
      </c>
      <c r="W190" s="1">
        <v>1.4E-3</v>
      </c>
      <c r="X190" s="1">
        <v>1.4E-3</v>
      </c>
      <c r="Y190" s="1"/>
      <c r="Z190" s="1"/>
      <c r="AA190" s="1"/>
      <c r="AB190" s="67">
        <v>1.3</v>
      </c>
      <c r="AC190">
        <v>1.1000000000000001</v>
      </c>
      <c r="AD190" s="133">
        <v>1</v>
      </c>
      <c r="AS190">
        <v>4.1287499999999991E-2</v>
      </c>
      <c r="AT190">
        <v>17.25</v>
      </c>
      <c r="AU190" s="88">
        <v>2.3934782608695651</v>
      </c>
      <c r="AW190" s="73"/>
      <c r="AX190" s="74"/>
      <c r="AY190" s="75"/>
    </row>
    <row r="191" spans="1:51" x14ac:dyDescent="0.25">
      <c r="A191" s="78" t="s">
        <v>412</v>
      </c>
      <c r="B191" s="79" t="s">
        <v>129</v>
      </c>
      <c r="C191" s="80" t="s">
        <v>150</v>
      </c>
      <c r="D191" s="80" t="s">
        <v>151</v>
      </c>
      <c r="E191" s="80" t="s">
        <v>273</v>
      </c>
      <c r="F191" s="1">
        <v>1.7125000000000002E-4</v>
      </c>
      <c r="G191" s="1">
        <v>2.8249999999999998E-4</v>
      </c>
      <c r="H191" s="1">
        <v>5.2500000000000003E-3</v>
      </c>
      <c r="I191" s="1">
        <v>6.11E-3</v>
      </c>
      <c r="J191" s="1">
        <v>4.0300000000000006E-3</v>
      </c>
      <c r="K191" s="1">
        <v>5.3899999999999998E-3</v>
      </c>
      <c r="L191" s="1">
        <v>4.47E-3</v>
      </c>
      <c r="M191" s="1">
        <v>2.9100000000000003E-3</v>
      </c>
      <c r="N191" s="1">
        <v>3.3900000000000002E-3</v>
      </c>
      <c r="O191" s="1">
        <v>3.2699999999999999E-3</v>
      </c>
      <c r="P191" s="1">
        <v>3.3700000000000002E-3</v>
      </c>
      <c r="Q191" s="1">
        <v>2.7100000000000002E-3</v>
      </c>
      <c r="R191" s="1">
        <v>3.3399999999999997E-3</v>
      </c>
      <c r="S191" s="1">
        <v>3.0099999999999997E-3</v>
      </c>
      <c r="T191" s="1"/>
      <c r="U191" s="1"/>
      <c r="V191" s="1"/>
      <c r="W191" s="1"/>
      <c r="X191" s="1"/>
      <c r="Y191" s="1"/>
      <c r="Z191" s="1"/>
      <c r="AA191" s="1"/>
      <c r="AB191" s="67">
        <v>2.0099999999999998</v>
      </c>
      <c r="AD191" s="133"/>
      <c r="AS191">
        <v>4.7703750000000003E-2</v>
      </c>
      <c r="AT191">
        <v>12.25</v>
      </c>
      <c r="AU191" s="88">
        <v>3.8941836734693882</v>
      </c>
      <c r="AW191" s="78"/>
      <c r="AX191" s="79"/>
      <c r="AY191" s="80"/>
    </row>
    <row r="192" spans="1:51" x14ac:dyDescent="0.25">
      <c r="A192" s="73" t="s">
        <v>412</v>
      </c>
      <c r="B192" s="74" t="s">
        <v>129</v>
      </c>
      <c r="C192" s="75" t="s">
        <v>193</v>
      </c>
      <c r="D192" s="75" t="s">
        <v>194</v>
      </c>
      <c r="E192" s="75" t="s">
        <v>274</v>
      </c>
      <c r="F192" s="1">
        <v>3.4624999999999999E-4</v>
      </c>
      <c r="G192" s="1">
        <v>8.0749999999999995E-4</v>
      </c>
      <c r="H192" s="1">
        <v>1.52E-2</v>
      </c>
      <c r="I192" s="1">
        <v>1.84E-2</v>
      </c>
      <c r="J192" s="1">
        <v>9.1999999999999998E-3</v>
      </c>
      <c r="K192" s="1">
        <v>1.0999999999999999E-2</v>
      </c>
      <c r="L192" s="1">
        <v>9.2100000000000012E-3</v>
      </c>
      <c r="M192" s="1">
        <v>1.14E-2</v>
      </c>
      <c r="N192" s="1">
        <v>9.9900000000000006E-3</v>
      </c>
      <c r="O192" s="1">
        <v>3.6800000000000001E-3</v>
      </c>
      <c r="P192" s="1">
        <v>2.9399999999999999E-3</v>
      </c>
      <c r="Q192" s="1">
        <v>3.7400000000000003E-3</v>
      </c>
      <c r="R192" s="1">
        <v>3.0299999999999997E-3</v>
      </c>
      <c r="S192" s="1">
        <v>6.4999999999999997E-3</v>
      </c>
      <c r="T192" s="1">
        <v>1.14E-2</v>
      </c>
      <c r="U192" s="1"/>
      <c r="V192" s="1"/>
      <c r="W192" s="1"/>
      <c r="X192" s="1"/>
      <c r="Y192" s="1"/>
      <c r="Z192" s="1"/>
      <c r="AA192" s="1"/>
      <c r="AB192" s="67">
        <v>2.2999999999999998</v>
      </c>
      <c r="AC192">
        <v>0.51</v>
      </c>
      <c r="AD192" s="133">
        <v>0.54</v>
      </c>
      <c r="AS192">
        <v>0.11684375</v>
      </c>
      <c r="AT192">
        <v>13.25</v>
      </c>
      <c r="AU192" s="88">
        <v>8.8183962264150946</v>
      </c>
      <c r="AW192" s="73"/>
      <c r="AX192" s="74"/>
      <c r="AY192" s="75"/>
    </row>
    <row r="193" spans="1:51" x14ac:dyDescent="0.25">
      <c r="A193" s="73" t="s">
        <v>412</v>
      </c>
      <c r="B193" s="74" t="s">
        <v>129</v>
      </c>
      <c r="C193" s="75" t="s">
        <v>275</v>
      </c>
      <c r="D193" s="75" t="s">
        <v>276</v>
      </c>
      <c r="E193" s="75" t="s">
        <v>277</v>
      </c>
      <c r="F193" s="1">
        <v>1.2750000000000001E-4</v>
      </c>
      <c r="G193" s="1">
        <v>6.2500000000000001E-5</v>
      </c>
      <c r="H193" s="1">
        <v>1.2600000000000001E-3</v>
      </c>
      <c r="I193" s="1">
        <v>1.6299999999999999E-3</v>
      </c>
      <c r="J193" s="1">
        <v>1.41E-3</v>
      </c>
      <c r="K193" s="1">
        <v>1.47E-3</v>
      </c>
      <c r="L193" s="1">
        <v>1.6999999999999999E-3</v>
      </c>
      <c r="M193" s="1">
        <v>1.8500000000000001E-3</v>
      </c>
      <c r="N193" s="1">
        <v>1.83E-3</v>
      </c>
      <c r="O193" s="1">
        <v>8.5999999999999998E-4</v>
      </c>
      <c r="P193" s="1">
        <v>7.6000000000000004E-4</v>
      </c>
      <c r="Q193" s="1">
        <v>8.1000000000000006E-4</v>
      </c>
      <c r="R193" s="1">
        <v>8.7000000000000001E-4</v>
      </c>
      <c r="S193" s="1">
        <v>7.9000000000000001E-4</v>
      </c>
      <c r="T193" s="1">
        <v>7.7000000000000007E-4</v>
      </c>
      <c r="U193" s="1">
        <v>7.7000000000000007E-4</v>
      </c>
      <c r="V193" s="1"/>
      <c r="W193" s="1"/>
      <c r="X193" s="1"/>
      <c r="Y193" s="1"/>
      <c r="Z193" s="1"/>
      <c r="AA193" s="1"/>
      <c r="AB193" s="67">
        <v>0.79</v>
      </c>
      <c r="AD193" s="133"/>
      <c r="AS193">
        <v>1.6970000000000002E-2</v>
      </c>
      <c r="AT193">
        <v>14.25</v>
      </c>
      <c r="AU193" s="88">
        <v>1.1908771929824562</v>
      </c>
      <c r="AW193" s="73"/>
      <c r="AX193" s="74"/>
      <c r="AY193" s="75"/>
    </row>
    <row r="194" spans="1:51" x14ac:dyDescent="0.25">
      <c r="A194" s="73" t="s">
        <v>412</v>
      </c>
      <c r="B194" s="74" t="s">
        <v>314</v>
      </c>
      <c r="C194" s="75" t="s">
        <v>221</v>
      </c>
      <c r="D194" s="75" t="s">
        <v>222</v>
      </c>
      <c r="E194" s="75" t="s">
        <v>223</v>
      </c>
      <c r="F194" s="1">
        <v>4.2749999999999998E-4</v>
      </c>
      <c r="G194" s="1">
        <v>5.8625000000000007E-4</v>
      </c>
      <c r="H194" s="1">
        <v>3.47E-3</v>
      </c>
      <c r="I194" s="1">
        <v>2.5899999999999999E-3</v>
      </c>
      <c r="J194" s="1">
        <v>6.8799999999999998E-3</v>
      </c>
      <c r="K194" s="1">
        <v>1.04E-2</v>
      </c>
      <c r="L194" s="1">
        <v>9.2399999999999999E-3</v>
      </c>
      <c r="M194" s="1">
        <v>4.9500000000000004E-3</v>
      </c>
      <c r="N194" s="1">
        <v>1.99E-3</v>
      </c>
      <c r="O194" s="1">
        <v>1.6899999999999999E-3</v>
      </c>
      <c r="P194" s="1">
        <v>1.6699999999999998E-3</v>
      </c>
      <c r="Q194" s="1">
        <v>1.57E-3</v>
      </c>
      <c r="R194" s="1">
        <v>1.5300000000000001E-3</v>
      </c>
      <c r="S194" s="1">
        <v>1.49E-3</v>
      </c>
      <c r="T194" s="1">
        <v>1.4499999999999999E-3</v>
      </c>
      <c r="U194" s="1">
        <v>1.5400000000000001E-3</v>
      </c>
      <c r="V194" s="1">
        <v>1.5499999999999999E-3</v>
      </c>
      <c r="W194" s="1">
        <v>1.5200000000000001E-3</v>
      </c>
      <c r="X194" s="1"/>
      <c r="Y194" s="1"/>
      <c r="Z194" s="1"/>
      <c r="AA194" s="1"/>
      <c r="AB194" s="67">
        <v>1.22</v>
      </c>
      <c r="AC194">
        <v>1.1499999999999999</v>
      </c>
      <c r="AD194" s="133">
        <v>0.89</v>
      </c>
      <c r="AS194">
        <v>5.4543750000000002E-2</v>
      </c>
      <c r="AT194">
        <v>16.25</v>
      </c>
      <c r="AU194" s="88">
        <v>3.3565384615384617</v>
      </c>
      <c r="AW194" s="73"/>
      <c r="AX194" s="74"/>
      <c r="AY194" s="75"/>
    </row>
    <row r="195" spans="1:51" x14ac:dyDescent="0.25">
      <c r="A195" s="73" t="s">
        <v>412</v>
      </c>
      <c r="B195" s="76" t="s">
        <v>314</v>
      </c>
      <c r="C195" s="75" t="s">
        <v>227</v>
      </c>
      <c r="D195" s="75" t="s">
        <v>228</v>
      </c>
      <c r="E195" s="75" t="s">
        <v>284</v>
      </c>
      <c r="F195" s="1">
        <v>7.6249999999999997E-5</v>
      </c>
      <c r="G195" s="1">
        <v>9.1249999999999995E-5</v>
      </c>
      <c r="H195" s="1">
        <v>1.1999999999999999E-3</v>
      </c>
      <c r="I195" s="1">
        <v>1.4E-3</v>
      </c>
      <c r="J195" s="1">
        <v>1.8E-3</v>
      </c>
      <c r="K195" s="1">
        <v>2.7000000000000001E-3</v>
      </c>
      <c r="L195" s="1">
        <v>3.3999999999999998E-3</v>
      </c>
      <c r="M195" s="1">
        <v>3.5000000000000001E-3</v>
      </c>
      <c r="N195" s="1">
        <v>1.9E-3</v>
      </c>
      <c r="O195" s="1">
        <v>8.1999999999999998E-4</v>
      </c>
      <c r="P195" s="1">
        <v>7.5000000000000002E-4</v>
      </c>
      <c r="Q195" s="1">
        <v>7.1999999999999994E-4</v>
      </c>
      <c r="R195" s="1">
        <v>7.3999999999999999E-4</v>
      </c>
      <c r="S195" s="1">
        <v>6.7000000000000002E-4</v>
      </c>
      <c r="T195" s="1">
        <v>6.8999999999999997E-4</v>
      </c>
      <c r="U195" s="1">
        <v>6.8999999999999997E-4</v>
      </c>
      <c r="V195" s="1"/>
      <c r="W195" s="1"/>
      <c r="X195" s="1"/>
      <c r="Y195" s="1"/>
      <c r="Z195" s="1"/>
      <c r="AA195" s="1"/>
      <c r="AB195" s="67">
        <v>0.6</v>
      </c>
      <c r="AC195">
        <v>0.48</v>
      </c>
      <c r="AD195" s="133">
        <v>0.38</v>
      </c>
      <c r="AS195">
        <v>2.11475E-2</v>
      </c>
      <c r="AT195">
        <v>14.25</v>
      </c>
      <c r="AU195" s="88">
        <v>1.4840350877192983</v>
      </c>
      <c r="AW195" s="73"/>
      <c r="AX195" s="76"/>
      <c r="AY195" s="75"/>
    </row>
    <row r="196" spans="1:51" x14ac:dyDescent="0.25">
      <c r="A196" s="73" t="s">
        <v>412</v>
      </c>
      <c r="B196" s="74" t="s">
        <v>314</v>
      </c>
      <c r="C196" s="75" t="s">
        <v>230</v>
      </c>
      <c r="D196" s="75"/>
      <c r="E196" s="75" t="s">
        <v>285</v>
      </c>
      <c r="F196" s="1">
        <v>1.75E-3</v>
      </c>
      <c r="G196" s="1">
        <v>5.1249999999999993E-4</v>
      </c>
      <c r="H196" s="1">
        <v>4.4000000000000003E-3</v>
      </c>
      <c r="I196" s="1">
        <v>4.3E-3</v>
      </c>
      <c r="J196" s="1">
        <v>7.6E-3</v>
      </c>
      <c r="K196" s="1">
        <v>8.5000000000000006E-3</v>
      </c>
      <c r="L196" s="1">
        <v>8.8999999999999999E-3</v>
      </c>
      <c r="M196" s="1">
        <v>8.3000000000000001E-3</v>
      </c>
      <c r="N196" s="1">
        <v>9.5999999999999992E-3</v>
      </c>
      <c r="O196" s="1">
        <v>9.4000000000000004E-3</v>
      </c>
      <c r="P196" s="1">
        <v>8.6999999999999994E-3</v>
      </c>
      <c r="Q196" s="1">
        <v>7.0999999999999995E-3</v>
      </c>
      <c r="R196" s="1">
        <v>5.3E-3</v>
      </c>
      <c r="S196" s="1">
        <v>3.5000000000000001E-3</v>
      </c>
      <c r="T196" s="1">
        <v>3.3E-3</v>
      </c>
      <c r="U196" s="1">
        <v>3.3E-3</v>
      </c>
      <c r="V196" s="1">
        <v>3.3999999999999998E-3</v>
      </c>
      <c r="W196" s="1">
        <v>3.2000000000000002E-3</v>
      </c>
      <c r="X196" s="1">
        <v>3.3E-3</v>
      </c>
      <c r="Y196" s="1">
        <v>3.3E-3</v>
      </c>
      <c r="Z196" s="1"/>
      <c r="AA196" s="1"/>
      <c r="AB196" s="67">
        <v>2.7</v>
      </c>
      <c r="AC196">
        <v>1.5</v>
      </c>
      <c r="AD196" s="133">
        <v>1.5</v>
      </c>
      <c r="AS196">
        <v>0.10766249999999998</v>
      </c>
      <c r="AT196">
        <v>18.25</v>
      </c>
      <c r="AU196" s="88">
        <v>5.8993150684931495</v>
      </c>
      <c r="AW196" s="73"/>
      <c r="AX196" s="74"/>
      <c r="AY196" s="75"/>
    </row>
    <row r="197" spans="1:51" x14ac:dyDescent="0.25">
      <c r="A197" s="73" t="s">
        <v>412</v>
      </c>
      <c r="B197" s="74" t="s">
        <v>314</v>
      </c>
      <c r="C197" s="75" t="s">
        <v>233</v>
      </c>
      <c r="D197" s="75" t="s">
        <v>234</v>
      </c>
      <c r="E197" s="75" t="s">
        <v>235</v>
      </c>
      <c r="F197" s="1">
        <v>7.8750000000000003E-5</v>
      </c>
      <c r="G197" s="1">
        <v>6.2500000000000001E-5</v>
      </c>
      <c r="H197" s="1">
        <v>1.39E-3</v>
      </c>
      <c r="I197" s="1">
        <v>1.9599999999999999E-3</v>
      </c>
      <c r="J197" s="1">
        <v>1.6899999999999999E-3</v>
      </c>
      <c r="K197" s="1">
        <v>2.1299999999999999E-3</v>
      </c>
      <c r="L197" s="1">
        <v>2.15E-3</v>
      </c>
      <c r="M197" s="1">
        <v>1.2600000000000001E-3</v>
      </c>
      <c r="N197" s="1">
        <v>7.3999999999999999E-4</v>
      </c>
      <c r="O197" s="1">
        <v>6.8999999999999997E-4</v>
      </c>
      <c r="P197" s="1">
        <v>6.8999999999999997E-4</v>
      </c>
      <c r="Q197" s="1">
        <v>6.4000000000000005E-4</v>
      </c>
      <c r="R197" s="1">
        <v>6.0999999999999997E-4</v>
      </c>
      <c r="S197" s="1">
        <v>5.8999999999999992E-4</v>
      </c>
      <c r="T197" s="1">
        <v>5.8E-4</v>
      </c>
      <c r="U197" s="1">
        <v>5.8999999999999992E-4</v>
      </c>
      <c r="V197" s="1">
        <v>5.5000000000000003E-4</v>
      </c>
      <c r="W197" s="1"/>
      <c r="X197" s="1"/>
      <c r="Y197" s="1"/>
      <c r="Z197" s="1"/>
      <c r="AA197" s="1"/>
      <c r="AB197" s="67" t="s">
        <v>261</v>
      </c>
      <c r="AC197" t="s">
        <v>261</v>
      </c>
      <c r="AD197" s="133" t="s">
        <v>261</v>
      </c>
      <c r="AS197">
        <v>1.6401249999999999E-2</v>
      </c>
      <c r="AT197">
        <v>15.25</v>
      </c>
      <c r="AU197" s="88">
        <v>1.0754918032786884</v>
      </c>
      <c r="AW197" s="73"/>
      <c r="AX197" s="74"/>
      <c r="AY197" s="75"/>
    </row>
    <row r="198" spans="1:51" x14ac:dyDescent="0.25">
      <c r="A198" s="73" t="s">
        <v>412</v>
      </c>
      <c r="B198" s="74" t="s">
        <v>314</v>
      </c>
      <c r="C198" s="75" t="s">
        <v>236</v>
      </c>
      <c r="D198" s="75" t="s">
        <v>237</v>
      </c>
      <c r="E198" s="75" t="s">
        <v>238</v>
      </c>
      <c r="F198" s="1">
        <v>7.2124999999999999E-4</v>
      </c>
      <c r="G198" s="1">
        <v>6.1499999999999999E-4</v>
      </c>
      <c r="H198" s="1">
        <v>4.47E-3</v>
      </c>
      <c r="I198" s="1">
        <v>5.8099999999999992E-3</v>
      </c>
      <c r="J198" s="1">
        <v>8.9600000000000009E-3</v>
      </c>
      <c r="K198" s="1">
        <v>9.1599999999999997E-3</v>
      </c>
      <c r="L198" s="1">
        <v>8.1600000000000006E-3</v>
      </c>
      <c r="M198" s="1">
        <v>8.3499999999999998E-3</v>
      </c>
      <c r="N198" s="1">
        <v>7.9299999999999995E-3</v>
      </c>
      <c r="O198" s="1">
        <v>6.6600000000000001E-3</v>
      </c>
      <c r="P198" s="1">
        <v>4.0199999999999993E-3</v>
      </c>
      <c r="Q198" s="1">
        <v>3.6800000000000001E-3</v>
      </c>
      <c r="R198" s="1">
        <v>3.3900000000000002E-3</v>
      </c>
      <c r="S198" s="1">
        <v>3.5800000000000003E-3</v>
      </c>
      <c r="T198" s="1">
        <v>3.47E-3</v>
      </c>
      <c r="U198" s="1">
        <v>3.0800000000000003E-3</v>
      </c>
      <c r="V198" s="1">
        <v>3.13E-3</v>
      </c>
      <c r="W198" s="1">
        <v>3.0299999999999997E-3</v>
      </c>
      <c r="X198" s="1"/>
      <c r="Y198" s="1"/>
      <c r="Z198" s="1"/>
      <c r="AA198" s="1"/>
      <c r="AB198" s="67">
        <v>2.73</v>
      </c>
      <c r="AC198">
        <v>1.81</v>
      </c>
      <c r="AD198" s="133">
        <v>1.5</v>
      </c>
      <c r="AS198">
        <v>8.821625000000001E-2</v>
      </c>
      <c r="AT198">
        <v>16.25</v>
      </c>
      <c r="AU198" s="88">
        <v>5.4286923076923088</v>
      </c>
      <c r="AW198" s="73"/>
      <c r="AX198" s="74"/>
      <c r="AY198" s="75"/>
    </row>
    <row r="199" spans="1:51" x14ac:dyDescent="0.25">
      <c r="A199" s="73" t="s">
        <v>412</v>
      </c>
      <c r="B199" s="76" t="s">
        <v>314</v>
      </c>
      <c r="C199" s="75" t="s">
        <v>239</v>
      </c>
      <c r="D199" s="75" t="s">
        <v>240</v>
      </c>
      <c r="E199" s="75" t="s">
        <v>286</v>
      </c>
      <c r="F199" s="1">
        <v>3.2499999999999999E-4</v>
      </c>
      <c r="G199" s="1">
        <v>7.3750000000000009E-4</v>
      </c>
      <c r="H199" s="1">
        <v>8.0999999999999996E-3</v>
      </c>
      <c r="I199" s="1">
        <v>7.3000000000000001E-3</v>
      </c>
      <c r="J199" s="1">
        <v>6.7999999999999996E-3</v>
      </c>
      <c r="K199" s="1">
        <v>6.0999999999999995E-3</v>
      </c>
      <c r="L199" s="1">
        <v>5.7999999999999996E-3</v>
      </c>
      <c r="M199" s="1">
        <v>5.7000000000000002E-3</v>
      </c>
      <c r="N199" s="1">
        <v>6.3E-3</v>
      </c>
      <c r="O199" s="1">
        <v>6.3E-3</v>
      </c>
      <c r="P199" s="1">
        <v>5.9000000000000007E-3</v>
      </c>
      <c r="Q199" s="1">
        <v>5.7000000000000002E-3</v>
      </c>
      <c r="R199" s="1">
        <v>5.5999999999999999E-3</v>
      </c>
      <c r="S199" s="1">
        <v>5.7999999999999996E-3</v>
      </c>
      <c r="T199" s="1">
        <v>5.7999999999999996E-3</v>
      </c>
      <c r="U199" s="1">
        <v>5.0999999999999995E-3</v>
      </c>
      <c r="V199" s="1">
        <v>4.5999999999999999E-3</v>
      </c>
      <c r="W199" s="1">
        <v>4.2000000000000006E-3</v>
      </c>
      <c r="X199" s="1"/>
      <c r="Y199" s="1"/>
      <c r="Z199" s="1"/>
      <c r="AA199" s="1"/>
      <c r="AB199" s="67">
        <v>3.8</v>
      </c>
      <c r="AC199">
        <v>2.8</v>
      </c>
      <c r="AD199" s="133">
        <v>2.2000000000000002</v>
      </c>
      <c r="AS199">
        <v>9.616249999999997E-2</v>
      </c>
      <c r="AT199">
        <v>16.25</v>
      </c>
      <c r="AU199" s="88">
        <v>5.917692307692306</v>
      </c>
      <c r="AW199" s="73"/>
      <c r="AX199" s="76"/>
      <c r="AY199" s="75"/>
    </row>
    <row r="200" spans="1:51" x14ac:dyDescent="0.25">
      <c r="A200" s="169" t="s">
        <v>412</v>
      </c>
      <c r="B200" s="177" t="s">
        <v>314</v>
      </c>
      <c r="C200" s="171" t="s">
        <v>248</v>
      </c>
      <c r="D200" s="171"/>
      <c r="E200" s="171" t="s">
        <v>250</v>
      </c>
      <c r="F200" s="172">
        <v>7.3750000000000009E-4</v>
      </c>
      <c r="G200" s="172">
        <v>5.9999999999999995E-4</v>
      </c>
      <c r="H200" s="172">
        <v>2.1000000000000001E-2</v>
      </c>
      <c r="I200" s="172">
        <v>1.7999999999999999E-2</v>
      </c>
      <c r="J200" s="172">
        <v>1.9E-2</v>
      </c>
      <c r="K200" s="172">
        <v>2.5000000000000001E-2</v>
      </c>
      <c r="L200" s="172">
        <v>3.2000000000000001E-2</v>
      </c>
      <c r="M200" s="172">
        <v>4.1000000000000002E-2</v>
      </c>
      <c r="N200" s="172">
        <v>5.0999999999999997E-2</v>
      </c>
      <c r="O200" s="172">
        <v>4.9000000000000002E-2</v>
      </c>
      <c r="P200" s="172">
        <v>4.4999999999999998E-2</v>
      </c>
      <c r="Q200" s="172">
        <v>0.04</v>
      </c>
      <c r="R200" s="172">
        <v>3.4000000000000002E-2</v>
      </c>
      <c r="S200" s="172"/>
      <c r="T200" s="172"/>
      <c r="U200" s="172"/>
      <c r="V200" s="172"/>
      <c r="W200" s="172"/>
      <c r="X200" s="172"/>
      <c r="Y200" s="172"/>
      <c r="Z200" s="172"/>
      <c r="AA200" s="172"/>
      <c r="AB200" s="173">
        <v>42</v>
      </c>
      <c r="AC200" s="174">
        <v>2.6</v>
      </c>
      <c r="AD200" s="175">
        <v>2</v>
      </c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>
        <v>0.37633749999999999</v>
      </c>
      <c r="AT200" s="174">
        <v>11.25</v>
      </c>
      <c r="AU200" s="176">
        <v>33.452222222222218</v>
      </c>
      <c r="AW200" s="73"/>
      <c r="AX200" s="74"/>
      <c r="AY200" s="75"/>
    </row>
    <row r="201" spans="1:51" x14ac:dyDescent="0.25">
      <c r="A201" s="163" t="s">
        <v>412</v>
      </c>
      <c r="B201" s="165" t="s">
        <v>314</v>
      </c>
      <c r="C201" s="154" t="s">
        <v>315</v>
      </c>
      <c r="D201" s="154" t="s">
        <v>316</v>
      </c>
      <c r="E201" s="154" t="s">
        <v>317</v>
      </c>
      <c r="F201" s="155">
        <v>5.2125000000000001E-4</v>
      </c>
      <c r="G201" s="155">
        <v>5.8125000000000006E-4</v>
      </c>
      <c r="H201" s="155">
        <v>4.9200000000000001E-2</v>
      </c>
      <c r="I201" s="155">
        <v>0.10299999999999999</v>
      </c>
      <c r="J201" s="155">
        <v>6.1100000000000002E-2</v>
      </c>
      <c r="K201" s="155">
        <v>4.4499999999999998E-2</v>
      </c>
      <c r="L201" s="155">
        <v>3.8100000000000002E-2</v>
      </c>
      <c r="M201" s="155">
        <v>3.8200000000000005E-2</v>
      </c>
      <c r="N201" s="155">
        <v>3.2500000000000001E-2</v>
      </c>
      <c r="O201" s="155">
        <v>2.69E-2</v>
      </c>
      <c r="P201" s="155">
        <v>2.3300000000000001E-2</v>
      </c>
      <c r="Q201" s="155">
        <v>1.8499999999999999E-2</v>
      </c>
      <c r="R201" s="155">
        <v>1.7000000000000001E-2</v>
      </c>
      <c r="S201" s="155">
        <v>1.5800000000000002E-2</v>
      </c>
      <c r="T201" s="155">
        <v>1.5900000000000001E-2</v>
      </c>
      <c r="U201" s="155">
        <v>1.43E-2</v>
      </c>
      <c r="V201" s="155">
        <v>1.6E-2</v>
      </c>
      <c r="W201" s="155">
        <v>1.47E-2</v>
      </c>
      <c r="X201" s="155"/>
      <c r="Y201" s="155"/>
      <c r="Z201" s="155"/>
      <c r="AA201" s="155"/>
      <c r="AB201" s="166">
        <v>4.4800000000000004</v>
      </c>
      <c r="AC201" s="146">
        <v>2.12</v>
      </c>
      <c r="AD201" s="167">
        <v>1.96</v>
      </c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>
        <v>0.53010250000000003</v>
      </c>
      <c r="AT201" s="146">
        <v>16.25</v>
      </c>
      <c r="AU201" s="168">
        <v>32.621692307692314</v>
      </c>
      <c r="AW201" s="73"/>
      <c r="AX201" s="76"/>
      <c r="AY201" s="75"/>
    </row>
    <row r="202" spans="1:51" x14ac:dyDescent="0.25">
      <c r="A202" s="73" t="s">
        <v>412</v>
      </c>
      <c r="B202" s="74" t="s">
        <v>314</v>
      </c>
      <c r="C202" s="75" t="s">
        <v>251</v>
      </c>
      <c r="D202" s="75"/>
      <c r="E202" s="75" t="s">
        <v>288</v>
      </c>
      <c r="F202" s="1">
        <v>3.8749999999999999E-4</v>
      </c>
      <c r="G202" s="1">
        <v>5.7499999999999999E-4</v>
      </c>
      <c r="H202" s="1">
        <v>1.0999999999999999E-2</v>
      </c>
      <c r="I202" s="1">
        <v>1.4E-2</v>
      </c>
      <c r="J202" s="1">
        <v>1.4999999999999999E-2</v>
      </c>
      <c r="K202" s="1">
        <v>1.2E-2</v>
      </c>
      <c r="L202" s="1">
        <v>7.4999999999999997E-3</v>
      </c>
      <c r="M202" s="1">
        <v>0.01</v>
      </c>
      <c r="N202" s="1">
        <v>8.4000000000000012E-3</v>
      </c>
      <c r="O202" s="1">
        <v>5.7999999999999996E-3</v>
      </c>
      <c r="P202" s="1">
        <v>1.8E-3</v>
      </c>
      <c r="Q202" s="1">
        <v>1.6000000000000001E-3</v>
      </c>
      <c r="R202" s="1">
        <v>1.6000000000000001E-3</v>
      </c>
      <c r="S202" s="1">
        <v>1.6000000000000001E-3</v>
      </c>
      <c r="T202" s="1">
        <v>1.5E-3</v>
      </c>
      <c r="U202" s="1">
        <v>1.5E-3</v>
      </c>
      <c r="V202" s="1">
        <v>1.6000000000000001E-3</v>
      </c>
      <c r="W202" s="1">
        <v>1.5E-3</v>
      </c>
      <c r="X202" s="1"/>
      <c r="Y202" s="1"/>
      <c r="Z202" s="1"/>
      <c r="AA202" s="1"/>
      <c r="AB202" s="67">
        <v>1.5</v>
      </c>
      <c r="AC202">
        <v>1.7</v>
      </c>
      <c r="AD202" s="133">
        <v>1.4</v>
      </c>
      <c r="AS202">
        <v>9.7362500000000018E-2</v>
      </c>
      <c r="AT202">
        <v>16.25</v>
      </c>
      <c r="AU202" s="88">
        <v>5.9915384615384619</v>
      </c>
      <c r="AW202" s="73"/>
      <c r="AX202" s="74"/>
      <c r="AY202" s="75"/>
    </row>
    <row r="203" spans="1:51" x14ac:dyDescent="0.25">
      <c r="A203" s="73" t="s">
        <v>412</v>
      </c>
      <c r="B203" s="74" t="s">
        <v>314</v>
      </c>
      <c r="C203" s="75" t="s">
        <v>289</v>
      </c>
      <c r="D203" s="75" t="s">
        <v>290</v>
      </c>
      <c r="E203" s="75" t="s">
        <v>291</v>
      </c>
      <c r="F203" s="1">
        <v>2.2625E-4</v>
      </c>
      <c r="G203" s="1">
        <v>2.1249999999999999E-4</v>
      </c>
      <c r="H203" s="1">
        <v>2.5999999999999999E-3</v>
      </c>
      <c r="I203" s="1">
        <v>1.72E-3</v>
      </c>
      <c r="J203" s="1">
        <v>4.7599999999999995E-3</v>
      </c>
      <c r="K203" s="1">
        <v>7.6299999999999996E-3</v>
      </c>
      <c r="L203" s="1">
        <v>6.5499999999999994E-3</v>
      </c>
      <c r="M203" s="1">
        <v>6.6E-3</v>
      </c>
      <c r="N203" s="1">
        <v>3.6600000000000001E-3</v>
      </c>
      <c r="O203" s="1">
        <v>2.0699999999999998E-3</v>
      </c>
      <c r="P203" s="1">
        <v>1.98E-3</v>
      </c>
      <c r="Q203" s="1">
        <v>1.82E-3</v>
      </c>
      <c r="R203" s="1">
        <v>1.8799999999999999E-3</v>
      </c>
      <c r="S203" s="1">
        <v>1.7900000000000001E-3</v>
      </c>
      <c r="T203" s="1">
        <v>1.7800000000000001E-3</v>
      </c>
      <c r="U203" s="1">
        <v>1.91E-3</v>
      </c>
      <c r="V203" s="1">
        <v>1.7700000000000001E-3</v>
      </c>
      <c r="W203" s="1">
        <v>1.8400000000000001E-3</v>
      </c>
      <c r="X203" s="1"/>
      <c r="Y203" s="1"/>
      <c r="Z203" s="1"/>
      <c r="AA203" s="1"/>
      <c r="AB203" s="67">
        <v>1.58</v>
      </c>
      <c r="AC203">
        <v>1.34</v>
      </c>
      <c r="AD203" s="133">
        <v>1.0900000000000001</v>
      </c>
      <c r="AS203">
        <v>5.0798750000000004E-2</v>
      </c>
      <c r="AT203">
        <v>16.25</v>
      </c>
      <c r="AU203" s="88">
        <v>3.1260769230769232</v>
      </c>
      <c r="AW203" s="73"/>
      <c r="AX203" s="74"/>
      <c r="AY203" s="75"/>
    </row>
    <row r="204" spans="1:51" x14ac:dyDescent="0.25">
      <c r="A204" s="78" t="s">
        <v>412</v>
      </c>
      <c r="B204" s="87" t="s">
        <v>314</v>
      </c>
      <c r="C204" s="80" t="s">
        <v>298</v>
      </c>
      <c r="D204" s="80"/>
      <c r="E204" s="80" t="s">
        <v>318</v>
      </c>
      <c r="F204" s="1">
        <v>8.7499999999999999E-5</v>
      </c>
      <c r="G204" s="1">
        <v>6.8750000000000004E-5</v>
      </c>
      <c r="H204" s="1">
        <v>4.3200000000000001E-3</v>
      </c>
      <c r="I204" s="1">
        <v>4.1600000000000005E-3</v>
      </c>
      <c r="J204" s="1">
        <v>3.46E-3</v>
      </c>
      <c r="K204" s="1">
        <v>3.2799999999999999E-3</v>
      </c>
      <c r="L204" s="1">
        <v>3.2499999999999999E-3</v>
      </c>
      <c r="M204" s="1">
        <v>3.1800000000000001E-3</v>
      </c>
      <c r="N204" s="1">
        <v>2.8500000000000001E-3</v>
      </c>
      <c r="O204" s="1">
        <v>2.66E-3</v>
      </c>
      <c r="P204" s="1">
        <v>2.4199999999999998E-3</v>
      </c>
      <c r="Q204" s="1">
        <v>3.6800000000000001E-3</v>
      </c>
      <c r="R204" s="1">
        <v>2.2499999999999998E-3</v>
      </c>
      <c r="S204" s="1">
        <v>2.0099999999999996E-3</v>
      </c>
      <c r="T204" s="1">
        <v>1.9399999999999999E-3</v>
      </c>
      <c r="U204" s="1">
        <v>1.9299999999999999E-3</v>
      </c>
      <c r="V204" s="1">
        <v>1.9E-3</v>
      </c>
      <c r="W204" s="1"/>
      <c r="X204" s="1"/>
      <c r="Y204" s="1"/>
      <c r="Z204" s="1"/>
      <c r="AA204" s="1"/>
      <c r="AB204" s="67">
        <v>1.19</v>
      </c>
      <c r="AD204" s="133"/>
      <c r="AS204">
        <v>4.3446249999999992E-2</v>
      </c>
      <c r="AT204">
        <v>15.25</v>
      </c>
      <c r="AU204" s="88">
        <v>2.8489344262295075</v>
      </c>
      <c r="AW204" s="78"/>
      <c r="AX204" s="87"/>
      <c r="AY204" s="80"/>
    </row>
    <row r="205" spans="1:51" x14ac:dyDescent="0.25">
      <c r="A205" s="73" t="s">
        <v>412</v>
      </c>
      <c r="B205" s="74" t="s">
        <v>314</v>
      </c>
      <c r="C205" s="75" t="s">
        <v>301</v>
      </c>
      <c r="D205" s="75"/>
      <c r="E205" s="75" t="s">
        <v>319</v>
      </c>
      <c r="F205" s="1">
        <v>1.5E-3</v>
      </c>
      <c r="G205" s="1">
        <v>2.1249999999999999E-4</v>
      </c>
      <c r="H205" s="1">
        <v>2.7000000000000001E-3</v>
      </c>
      <c r="I205" s="1">
        <v>1.1999999999999999E-3</v>
      </c>
      <c r="J205" s="1">
        <v>1E-3</v>
      </c>
      <c r="K205" s="1">
        <v>2.5999999999999999E-3</v>
      </c>
      <c r="L205" s="1">
        <v>6.6E-3</v>
      </c>
      <c r="M205" s="1">
        <v>6.9000000000000008E-3</v>
      </c>
      <c r="N205" s="1">
        <v>4.9000000000000007E-3</v>
      </c>
      <c r="O205" s="1">
        <v>2.2000000000000001E-3</v>
      </c>
      <c r="P205" s="1">
        <v>2E-3</v>
      </c>
      <c r="Q205" s="1">
        <v>2E-3</v>
      </c>
      <c r="R205" s="1">
        <v>1.9E-3</v>
      </c>
      <c r="S205" s="1">
        <v>1.9E-3</v>
      </c>
      <c r="T205" s="1">
        <v>1.8E-3</v>
      </c>
      <c r="U205" s="1">
        <v>1.8E-3</v>
      </c>
      <c r="V205" s="1">
        <v>1.8E-3</v>
      </c>
      <c r="W205" s="1"/>
      <c r="X205" s="1"/>
      <c r="Y205" s="1"/>
      <c r="Z205" s="1"/>
      <c r="AA205" s="1"/>
      <c r="AB205" s="67">
        <v>1.4</v>
      </c>
      <c r="AD205" s="133"/>
      <c r="AS205">
        <v>4.3012500000000009E-2</v>
      </c>
      <c r="AT205">
        <v>15.25</v>
      </c>
      <c r="AU205" s="88">
        <v>2.820491803278689</v>
      </c>
      <c r="AW205" s="73"/>
      <c r="AX205" s="74"/>
      <c r="AY205" s="75"/>
    </row>
    <row r="206" spans="1:51" x14ac:dyDescent="0.25">
      <c r="A206" s="73" t="s">
        <v>412</v>
      </c>
      <c r="B206" s="74" t="s">
        <v>163</v>
      </c>
      <c r="C206" s="75" t="s">
        <v>197</v>
      </c>
      <c r="D206" s="75" t="s">
        <v>198</v>
      </c>
      <c r="E206" s="75" t="s">
        <v>199</v>
      </c>
      <c r="F206" s="1">
        <v>2.0874999999999998E-4</v>
      </c>
      <c r="G206" s="1">
        <v>2.7750000000000002E-4</v>
      </c>
      <c r="H206" s="1">
        <v>7.6000000000000004E-4</v>
      </c>
      <c r="I206" s="1">
        <v>8.3000000000000001E-4</v>
      </c>
      <c r="J206" s="1">
        <v>6.4999999999999997E-4</v>
      </c>
      <c r="K206" s="1">
        <v>5.0000000000000001E-4</v>
      </c>
      <c r="L206" s="1">
        <v>5.0000000000000001E-4</v>
      </c>
      <c r="M206" s="1">
        <v>5.0000000000000001E-4</v>
      </c>
      <c r="N206" s="1">
        <v>5.0000000000000001E-4</v>
      </c>
      <c r="O206" s="1">
        <v>5.0000000000000001E-4</v>
      </c>
      <c r="P206" s="1">
        <v>5.0000000000000001E-4</v>
      </c>
      <c r="Q206" s="1">
        <v>5.0000000000000001E-4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67" t="s">
        <v>261</v>
      </c>
      <c r="AD206" s="133"/>
      <c r="AS206">
        <v>6.2262500000000009E-3</v>
      </c>
      <c r="AT206">
        <v>10.25</v>
      </c>
      <c r="AU206" s="88">
        <v>0.607439024390244</v>
      </c>
      <c r="AW206" s="73"/>
      <c r="AX206" s="74"/>
      <c r="AY206" s="75"/>
    </row>
    <row r="207" spans="1:51" x14ac:dyDescent="0.25">
      <c r="A207" s="73" t="s">
        <v>412</v>
      </c>
      <c r="B207" s="74" t="s">
        <v>163</v>
      </c>
      <c r="C207" s="75" t="s">
        <v>215</v>
      </c>
      <c r="D207" s="75" t="s">
        <v>165</v>
      </c>
      <c r="E207" s="75" t="s">
        <v>278</v>
      </c>
      <c r="F207" s="1">
        <v>6.2500000000000001E-5</v>
      </c>
      <c r="G207" s="1">
        <v>6.2500000000000001E-5</v>
      </c>
      <c r="H207" s="1">
        <v>5.0000000000000001E-4</v>
      </c>
      <c r="I207" s="1">
        <v>5.0000000000000001E-4</v>
      </c>
      <c r="J207" s="1">
        <v>5.0000000000000001E-4</v>
      </c>
      <c r="K207" s="1">
        <v>5.0000000000000001E-4</v>
      </c>
      <c r="L207" s="1">
        <v>5.0000000000000001E-4</v>
      </c>
      <c r="M207" s="1">
        <v>5.0000000000000001E-4</v>
      </c>
      <c r="N207" s="1">
        <v>5.0000000000000001E-4</v>
      </c>
      <c r="O207" s="1">
        <v>5.0000000000000001E-4</v>
      </c>
      <c r="P207" s="1">
        <v>5.0000000000000001E-4</v>
      </c>
      <c r="Q207" s="1">
        <v>5.0000000000000001E-4</v>
      </c>
      <c r="R207" s="1">
        <v>5.0000000000000001E-4</v>
      </c>
      <c r="S207" s="1">
        <v>5.0000000000000001E-4</v>
      </c>
      <c r="T207" s="1">
        <v>5.0000000000000001E-4</v>
      </c>
      <c r="U207" s="1"/>
      <c r="V207" s="1"/>
      <c r="W207" s="1"/>
      <c r="X207" s="1"/>
      <c r="Y207" s="1"/>
      <c r="Z207" s="1"/>
      <c r="AA207" s="1"/>
      <c r="AB207" s="67" t="s">
        <v>261</v>
      </c>
      <c r="AD207" s="133"/>
      <c r="AS207">
        <v>6.6250000000000024E-3</v>
      </c>
      <c r="AT207">
        <v>13.25</v>
      </c>
      <c r="AU207" s="88">
        <v>0.50000000000000022</v>
      </c>
      <c r="AW207" s="73"/>
      <c r="AX207" s="74"/>
      <c r="AY207" s="75"/>
    </row>
    <row r="208" spans="1:51" x14ac:dyDescent="0.25">
      <c r="A208" s="73" t="s">
        <v>412</v>
      </c>
      <c r="B208" s="74" t="s">
        <v>163</v>
      </c>
      <c r="C208" s="75" t="s">
        <v>216</v>
      </c>
      <c r="D208" s="75" t="s">
        <v>168</v>
      </c>
      <c r="E208" s="75" t="s">
        <v>169</v>
      </c>
      <c r="F208" s="1">
        <v>6.2500000000000001E-5</v>
      </c>
      <c r="G208" s="1">
        <v>6.2500000000000001E-5</v>
      </c>
      <c r="H208" s="1">
        <v>5.0000000000000001E-4</v>
      </c>
      <c r="I208" s="1">
        <v>5.0000000000000001E-4</v>
      </c>
      <c r="J208" s="1">
        <v>5.0000000000000001E-4</v>
      </c>
      <c r="K208" s="1">
        <v>5.0000000000000001E-4</v>
      </c>
      <c r="L208" s="1">
        <v>5.0000000000000001E-4</v>
      </c>
      <c r="M208" s="1">
        <v>5.0000000000000001E-4</v>
      </c>
      <c r="N208" s="1">
        <v>5.0000000000000001E-4</v>
      </c>
      <c r="O208" s="1">
        <v>5.0000000000000001E-4</v>
      </c>
      <c r="P208" s="1">
        <v>5.0000000000000001E-4</v>
      </c>
      <c r="Q208" s="1">
        <v>5.0000000000000001E-4</v>
      </c>
      <c r="R208" s="1">
        <v>5.0000000000000001E-4</v>
      </c>
      <c r="S208" s="1">
        <v>5.0000000000000001E-4</v>
      </c>
      <c r="T208" s="1">
        <v>5.0000000000000001E-4</v>
      </c>
      <c r="U208" s="1">
        <v>5.0000000000000001E-4</v>
      </c>
      <c r="V208" s="1">
        <v>5.0000000000000001E-4</v>
      </c>
      <c r="W208" s="1"/>
      <c r="X208" s="1"/>
      <c r="Y208" s="1"/>
      <c r="Z208" s="1"/>
      <c r="AA208" s="1"/>
      <c r="AB208" s="67" t="s">
        <v>261</v>
      </c>
      <c r="AC208" t="s">
        <v>261</v>
      </c>
      <c r="AD208" s="133" t="s">
        <v>261</v>
      </c>
      <c r="AS208">
        <v>7.6250000000000033E-3</v>
      </c>
      <c r="AT208">
        <v>15.25</v>
      </c>
      <c r="AU208" s="88">
        <v>0.50000000000000022</v>
      </c>
      <c r="AW208" s="73"/>
      <c r="AX208" s="74"/>
      <c r="AY208" s="75"/>
    </row>
    <row r="209" spans="1:51" x14ac:dyDescent="0.25">
      <c r="A209" s="73" t="s">
        <v>412</v>
      </c>
      <c r="B209" s="74" t="s">
        <v>163</v>
      </c>
      <c r="C209" s="75" t="s">
        <v>217</v>
      </c>
      <c r="D209" s="75" t="s">
        <v>172</v>
      </c>
      <c r="E209" s="75" t="s">
        <v>279</v>
      </c>
      <c r="F209" s="1">
        <v>1.3750000000000001E-4</v>
      </c>
      <c r="G209" s="1">
        <v>2.0000000000000001E-4</v>
      </c>
      <c r="H209" s="1">
        <v>1.23E-2</v>
      </c>
      <c r="I209" s="1">
        <v>9.4900000000000002E-3</v>
      </c>
      <c r="J209" s="1">
        <v>4.2000000000000006E-3</v>
      </c>
      <c r="K209" s="1">
        <v>1.5E-3</v>
      </c>
      <c r="L209" s="1">
        <v>1.4E-3</v>
      </c>
      <c r="M209" s="1">
        <v>9.3999999999999997E-4</v>
      </c>
      <c r="N209" s="1">
        <v>8.4999999999999995E-4</v>
      </c>
      <c r="O209" s="1">
        <v>1.2999999999999999E-3</v>
      </c>
      <c r="P209" s="1">
        <v>8.5999999999999998E-4</v>
      </c>
      <c r="Q209" s="1">
        <v>6.7000000000000002E-4</v>
      </c>
      <c r="R209" s="1">
        <v>6.3000000000000003E-4</v>
      </c>
      <c r="S209" s="1">
        <v>5.8999999999999992E-4</v>
      </c>
      <c r="T209" s="1">
        <v>5.6000000000000006E-4</v>
      </c>
      <c r="U209" s="1">
        <v>5.4000000000000001E-4</v>
      </c>
      <c r="V209" s="1">
        <v>5.0000000000000001E-4</v>
      </c>
      <c r="W209" s="1">
        <v>5.8E-4</v>
      </c>
      <c r="X209" s="1">
        <v>5.0000000000000001E-4</v>
      </c>
      <c r="Y209" s="1"/>
      <c r="Z209" s="1"/>
      <c r="AA209" s="1"/>
      <c r="AB209" s="67" t="s">
        <v>261</v>
      </c>
      <c r="AC209" t="s">
        <v>261</v>
      </c>
      <c r="AD209" s="133" t="s">
        <v>261</v>
      </c>
      <c r="AS209">
        <v>3.7747499999999996E-2</v>
      </c>
      <c r="AT209">
        <v>17.25</v>
      </c>
      <c r="AU209" s="88">
        <v>2.1882608695652173</v>
      </c>
      <c r="AW209" s="73"/>
      <c r="AX209" s="74"/>
      <c r="AY209" s="75"/>
    </row>
    <row r="210" spans="1:51" x14ac:dyDescent="0.25">
      <c r="A210" s="78" t="s">
        <v>412</v>
      </c>
      <c r="B210" s="87" t="s">
        <v>163</v>
      </c>
      <c r="C210" s="80" t="s">
        <v>218</v>
      </c>
      <c r="D210" s="80" t="s">
        <v>280</v>
      </c>
      <c r="E210" s="80" t="s">
        <v>281</v>
      </c>
      <c r="F210" s="1">
        <v>1.0624999999999999E-4</v>
      </c>
      <c r="G210" s="1">
        <v>7.6249999999999997E-5</v>
      </c>
      <c r="H210" s="1">
        <v>8.8000000000000003E-4</v>
      </c>
      <c r="I210" s="1">
        <v>8.1999999999999998E-4</v>
      </c>
      <c r="J210" s="1">
        <v>7.7000000000000007E-4</v>
      </c>
      <c r="K210" s="1">
        <v>6.7000000000000002E-4</v>
      </c>
      <c r="L210" s="1">
        <v>6.4000000000000005E-4</v>
      </c>
      <c r="M210" s="1">
        <v>5.8999999999999992E-4</v>
      </c>
      <c r="N210" s="1">
        <v>5.6000000000000006E-4</v>
      </c>
      <c r="O210" s="1">
        <v>5.1000000000000004E-4</v>
      </c>
      <c r="P210" s="1">
        <v>5.0000000000000001E-4</v>
      </c>
      <c r="Q210" s="1">
        <v>5.0000000000000001E-4</v>
      </c>
      <c r="R210" s="1">
        <v>5.0000000000000001E-4</v>
      </c>
      <c r="S210" s="1">
        <v>5.0000000000000001E-4</v>
      </c>
      <c r="T210" s="1">
        <v>5.0000000000000001E-4</v>
      </c>
      <c r="U210" s="1">
        <v>5.0000000000000001E-4</v>
      </c>
      <c r="V210" s="1">
        <v>5.0000000000000001E-4</v>
      </c>
      <c r="W210" s="1"/>
      <c r="X210" s="1"/>
      <c r="Y210" s="1"/>
      <c r="Z210" s="1"/>
      <c r="AA210" s="1"/>
      <c r="AB210" s="67" t="s">
        <v>261</v>
      </c>
      <c r="AC210" t="s">
        <v>261</v>
      </c>
      <c r="AD210" s="133" t="s">
        <v>261</v>
      </c>
      <c r="AS210">
        <v>9.1225000000000039E-3</v>
      </c>
      <c r="AT210">
        <v>15.25</v>
      </c>
      <c r="AU210" s="88">
        <v>0.59819672131147572</v>
      </c>
      <c r="AW210" s="78"/>
      <c r="AX210" s="87"/>
      <c r="AY210" s="80"/>
    </row>
    <row r="211" spans="1:51" x14ac:dyDescent="0.25">
      <c r="A211" t="s">
        <v>412</v>
      </c>
      <c r="B211" t="s">
        <v>163</v>
      </c>
      <c r="C211" t="s">
        <v>205</v>
      </c>
      <c r="E211" t="s">
        <v>320</v>
      </c>
      <c r="F211">
        <v>1.75E-4</v>
      </c>
      <c r="G211">
        <v>6.2500000000000001E-5</v>
      </c>
      <c r="H211">
        <v>5.0000000000000001E-4</v>
      </c>
      <c r="I211">
        <v>5.0000000000000001E-4</v>
      </c>
      <c r="J211">
        <v>5.0000000000000001E-4</v>
      </c>
      <c r="K211">
        <v>5.0000000000000001E-4</v>
      </c>
      <c r="L211">
        <v>5.0000000000000001E-4</v>
      </c>
      <c r="M211">
        <v>5.0000000000000001E-4</v>
      </c>
      <c r="N211">
        <v>5.0000000000000001E-4</v>
      </c>
      <c r="O211">
        <v>5.0000000000000001E-4</v>
      </c>
      <c r="P211">
        <v>5.0000000000000001E-4</v>
      </c>
      <c r="Q211">
        <v>5.0000000000000001E-4</v>
      </c>
      <c r="R211">
        <v>5.0000000000000001E-4</v>
      </c>
      <c r="S211">
        <v>5.0000000000000001E-4</v>
      </c>
      <c r="AB211" t="s">
        <v>261</v>
      </c>
      <c r="AC211" t="s">
        <v>261</v>
      </c>
      <c r="AD211" t="s">
        <v>261</v>
      </c>
      <c r="AS211">
        <v>6.2375000000000017E-3</v>
      </c>
      <c r="AT211">
        <v>12.25</v>
      </c>
      <c r="AU211" s="88">
        <v>0.50918367346938787</v>
      </c>
    </row>
  </sheetData>
  <conditionalFormatting sqref="AR52:AR78">
    <cfRule type="cellIs" dxfId="24" priority="21" operator="between">
      <formula>501</formula>
      <formula>3000</formula>
    </cfRule>
    <cfRule type="cellIs" dxfId="23" priority="22" operator="between">
      <formula>150.001</formula>
      <formula>500</formula>
    </cfRule>
    <cfRule type="cellIs" dxfId="22" priority="23" operator="between">
      <formula>15.001</formula>
      <formula>150</formula>
    </cfRule>
    <cfRule type="cellIs" dxfId="21" priority="24" operator="between">
      <formula>5</formula>
      <formula>15</formula>
    </cfRule>
    <cfRule type="containsText" dxfId="20" priority="25" operator="containsText" text="U">
      <formula>NOT(ISERROR(SEARCH("U",AR52)))</formula>
    </cfRule>
  </conditionalFormatting>
  <conditionalFormatting sqref="AR2:AR51">
    <cfRule type="cellIs" dxfId="19" priority="16" operator="between">
      <formula>501</formula>
      <formula>3000</formula>
    </cfRule>
    <cfRule type="cellIs" dxfId="18" priority="17" operator="between">
      <formula>150.001</formula>
      <formula>500</formula>
    </cfRule>
    <cfRule type="cellIs" dxfId="17" priority="18" operator="between">
      <formula>15.001</formula>
      <formula>150</formula>
    </cfRule>
    <cfRule type="cellIs" dxfId="16" priority="19" operator="between">
      <formula>5</formula>
      <formula>15</formula>
    </cfRule>
    <cfRule type="containsText" dxfId="15" priority="20" operator="containsText" text="U">
      <formula>NOT(ISERROR(SEARCH("U",AR2)))</formula>
    </cfRule>
  </conditionalFormatting>
  <conditionalFormatting sqref="AR79:AR120">
    <cfRule type="cellIs" dxfId="14" priority="11" operator="between">
      <formula>501</formula>
      <formula>3000</formula>
    </cfRule>
    <cfRule type="cellIs" dxfId="13" priority="12" operator="between">
      <formula>150.001</formula>
      <formula>500</formula>
    </cfRule>
    <cfRule type="cellIs" dxfId="12" priority="13" operator="between">
      <formula>15.001</formula>
      <formula>150</formula>
    </cfRule>
    <cfRule type="cellIs" dxfId="11" priority="14" operator="between">
      <formula>5</formula>
      <formula>15</formula>
    </cfRule>
  </conditionalFormatting>
  <conditionalFormatting sqref="AR121:AR168">
    <cfRule type="cellIs" dxfId="10" priority="6" operator="between">
      <formula>501</formula>
      <formula>3000</formula>
    </cfRule>
    <cfRule type="cellIs" dxfId="9" priority="7" operator="between">
      <formula>150.001</formula>
      <formula>500</formula>
    </cfRule>
    <cfRule type="cellIs" dxfId="8" priority="8" operator="between">
      <formula>15.001</formula>
      <formula>150</formula>
    </cfRule>
    <cfRule type="cellIs" dxfId="7" priority="9" operator="between">
      <formula>5</formula>
      <formula>15</formula>
    </cfRule>
    <cfRule type="containsText" dxfId="6" priority="10" operator="containsText" text="U">
      <formula>NOT(ISERROR(SEARCH("U",AR121)))</formula>
    </cfRule>
  </conditionalFormatting>
  <conditionalFormatting sqref="AB169:AD210">
    <cfRule type="cellIs" dxfId="5" priority="1" operator="between">
      <formula>500.001</formula>
      <formula>3000</formula>
    </cfRule>
    <cfRule type="cellIs" dxfId="4" priority="2" operator="between">
      <formula>150.001</formula>
      <formula>500</formula>
    </cfRule>
    <cfRule type="cellIs" dxfId="3" priority="3" operator="between">
      <formula>15.0001</formula>
      <formula>150</formula>
    </cfRule>
    <cfRule type="cellIs" dxfId="2" priority="4" operator="between">
      <formula>5</formula>
      <formula>15</formula>
    </cfRule>
    <cfRule type="cellIs" dxfId="1" priority="5" operator="equal">
      <formula>"U"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text="U" id="{8C94842D-0BCA-4E6C-ADFD-BA1BB929C9DA}">
            <xm:f>NOT(ISERROR(SEARCH("U",'\\AA.AD.EPA.GOV\ORD\Users\vbossche\Documents\Flint\Data\[Sample Lead Results (Master) 07182016.xlsx]Sequential '!#REF!)))</xm:f>
            <x14:dxf>
              <fill>
                <patternFill>
                  <bgColor rgb="FF00B050"/>
                </patternFill>
              </fill>
            </x14:dxf>
          </x14:cfRule>
          <xm:sqref>AR79:AR120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2067-B6E8-4748-9C7A-7708E6AEC6EA}">
  <dimension ref="A1:F6"/>
  <sheetViews>
    <sheetView workbookViewId="0">
      <selection activeCell="A7" sqref="A7"/>
    </sheetView>
  </sheetViews>
  <sheetFormatPr defaultRowHeight="15" x14ac:dyDescent="0.25"/>
  <cols>
    <col min="1" max="1" width="29.85546875" bestFit="1" customWidth="1"/>
    <col min="2" max="2" width="25.7109375" bestFit="1" customWidth="1"/>
    <col min="3" max="3" width="29" bestFit="1" customWidth="1"/>
    <col min="4" max="4" width="16" bestFit="1" customWidth="1"/>
    <col min="5" max="5" width="19.5703125" bestFit="1" customWidth="1"/>
    <col min="6" max="6" width="21.140625" customWidth="1"/>
  </cols>
  <sheetData>
    <row r="1" spans="1:6" x14ac:dyDescent="0.25">
      <c r="A1" t="s">
        <v>400</v>
      </c>
      <c r="B1" t="s">
        <v>401</v>
      </c>
      <c r="C1" t="s">
        <v>402</v>
      </c>
      <c r="D1" t="s">
        <v>403</v>
      </c>
      <c r="E1" t="s">
        <v>404</v>
      </c>
      <c r="F1" t="s">
        <v>405</v>
      </c>
    </row>
    <row r="2" spans="1:6" x14ac:dyDescent="0.25">
      <c r="A2" t="s">
        <v>418</v>
      </c>
      <c r="B2" s="147">
        <v>0.14113597246127366</v>
      </c>
      <c r="C2" s="147">
        <v>0.12</v>
      </c>
      <c r="D2" s="147">
        <v>0.18032786885245902</v>
      </c>
      <c r="E2" s="147">
        <v>0</v>
      </c>
      <c r="F2" s="147">
        <v>0.12078651685393259</v>
      </c>
    </row>
    <row r="3" spans="1:6" x14ac:dyDescent="0.25">
      <c r="A3" s="162" t="s">
        <v>419</v>
      </c>
      <c r="B3" s="147">
        <v>4.1322314049586778E-3</v>
      </c>
      <c r="C3" s="147">
        <v>6.8702290076335881E-2</v>
      </c>
      <c r="D3" s="147">
        <v>0</v>
      </c>
      <c r="E3" s="147">
        <v>0.11504424778761062</v>
      </c>
      <c r="F3" s="147">
        <v>3.8917089678510999E-2</v>
      </c>
    </row>
    <row r="4" spans="1:6" x14ac:dyDescent="0.25">
      <c r="A4" t="s">
        <v>420</v>
      </c>
      <c r="B4" s="147">
        <v>0.15137614678899083</v>
      </c>
      <c r="C4" s="147">
        <v>0.06</v>
      </c>
      <c r="D4" s="147">
        <v>0.26804123711340205</v>
      </c>
      <c r="E4" s="147">
        <v>0</v>
      </c>
      <c r="F4" s="147">
        <v>0.14373088685015289</v>
      </c>
    </row>
    <row r="5" spans="1:6" x14ac:dyDescent="0.25">
      <c r="A5" t="s">
        <v>421</v>
      </c>
      <c r="B5" s="147">
        <v>1.680672268907563E-2</v>
      </c>
      <c r="C5" s="147">
        <v>5.7803468208092483E-3</v>
      </c>
      <c r="D5" s="148">
        <v>2.6315789473684209E-2</v>
      </c>
      <c r="E5" s="147">
        <v>0</v>
      </c>
      <c r="F5" s="147">
        <v>1.5936254980079681E-2</v>
      </c>
    </row>
    <row r="6" spans="1:6" x14ac:dyDescent="0.25">
      <c r="A6" t="s">
        <v>422</v>
      </c>
      <c r="B6" s="147">
        <v>5.4945054945054944E-2</v>
      </c>
      <c r="C6" s="147">
        <v>1.6666666666666666E-2</v>
      </c>
      <c r="D6" s="148">
        <v>8.8669950738916259E-2</v>
      </c>
      <c r="E6" s="147">
        <v>0</v>
      </c>
      <c r="F6" s="147">
        <v>4.7040971168437029E-2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076B-4361-4ADB-9152-B20DE35F6DA3}">
  <dimension ref="A1:AC169"/>
  <sheetViews>
    <sheetView topLeftCell="K1" workbookViewId="0">
      <selection activeCell="X3" sqref="X3"/>
    </sheetView>
  </sheetViews>
  <sheetFormatPr defaultRowHeight="15" x14ac:dyDescent="0.25"/>
  <sheetData>
    <row r="1" spans="1:29" ht="60.75" thickBot="1" x14ac:dyDescent="0.3">
      <c r="A1" s="15" t="s">
        <v>0</v>
      </c>
      <c r="B1" s="95" t="s">
        <v>1</v>
      </c>
      <c r="C1" s="96" t="s">
        <v>325</v>
      </c>
      <c r="D1" t="s">
        <v>365</v>
      </c>
      <c r="E1" t="s">
        <v>366</v>
      </c>
      <c r="F1" t="s">
        <v>367</v>
      </c>
      <c r="I1" s="15" t="s">
        <v>0</v>
      </c>
      <c r="J1" s="95" t="s">
        <v>1</v>
      </c>
      <c r="K1" s="96" t="s">
        <v>325</v>
      </c>
      <c r="L1" t="s">
        <v>365</v>
      </c>
      <c r="M1" t="s">
        <v>366</v>
      </c>
      <c r="N1" t="s">
        <v>367</v>
      </c>
      <c r="Q1" s="15" t="s">
        <v>0</v>
      </c>
      <c r="R1" s="95" t="s">
        <v>1</v>
      </c>
      <c r="S1" s="96" t="s">
        <v>325</v>
      </c>
      <c r="T1" t="s">
        <v>365</v>
      </c>
      <c r="U1" t="s">
        <v>366</v>
      </c>
      <c r="V1" t="s">
        <v>367</v>
      </c>
      <c r="X1" s="15" t="s">
        <v>0</v>
      </c>
      <c r="Y1" s="95" t="s">
        <v>1</v>
      </c>
      <c r="Z1" s="96" t="s">
        <v>325</v>
      </c>
      <c r="AA1" t="s">
        <v>365</v>
      </c>
      <c r="AB1" t="s">
        <v>366</v>
      </c>
      <c r="AC1" t="s">
        <v>367</v>
      </c>
    </row>
    <row r="2" spans="1:29" ht="18.75" x14ac:dyDescent="0.3">
      <c r="A2" s="15">
        <v>1</v>
      </c>
      <c r="B2" s="8" t="s">
        <v>50</v>
      </c>
      <c r="C2" s="100" t="s">
        <v>51</v>
      </c>
      <c r="D2" s="149">
        <v>0.14195124999999997</v>
      </c>
      <c r="E2" s="88">
        <v>14.25</v>
      </c>
      <c r="F2" s="88">
        <v>9.9614912280701731</v>
      </c>
      <c r="I2" s="1">
        <v>3</v>
      </c>
      <c r="J2" s="42" t="s">
        <v>60</v>
      </c>
      <c r="K2" s="43" t="s">
        <v>63</v>
      </c>
      <c r="L2">
        <v>9.020000000000002E-3</v>
      </c>
      <c r="M2">
        <v>12.25</v>
      </c>
      <c r="N2" s="88">
        <v>0.73632653061224496</v>
      </c>
      <c r="Q2" s="1">
        <v>4</v>
      </c>
      <c r="R2" s="56" t="s">
        <v>60</v>
      </c>
      <c r="S2" s="123" t="s">
        <v>63</v>
      </c>
      <c r="T2">
        <v>9.6762500000000008E-3</v>
      </c>
      <c r="U2">
        <v>12.25</v>
      </c>
      <c r="V2" s="88">
        <v>0.78989795918367356</v>
      </c>
      <c r="X2" s="73">
        <v>5</v>
      </c>
      <c r="Y2" s="74" t="s">
        <v>60</v>
      </c>
      <c r="Z2" s="75" t="s">
        <v>257</v>
      </c>
      <c r="AA2">
        <v>0.7211824999999995</v>
      </c>
      <c r="AB2">
        <v>12.25</v>
      </c>
      <c r="AC2" s="88">
        <v>58.872040816326496</v>
      </c>
    </row>
    <row r="3" spans="1:29" ht="18.75" x14ac:dyDescent="0.3">
      <c r="A3" s="15">
        <v>1</v>
      </c>
      <c r="B3" s="14" t="s">
        <v>50</v>
      </c>
      <c r="C3" s="104" t="s">
        <v>52</v>
      </c>
      <c r="D3" s="149">
        <v>6.0000000000000019E-3</v>
      </c>
      <c r="E3" s="88">
        <v>12.25</v>
      </c>
      <c r="F3" s="88">
        <v>0.48979591836734715</v>
      </c>
      <c r="I3" s="1">
        <v>3</v>
      </c>
      <c r="J3" s="42" t="s">
        <v>60</v>
      </c>
      <c r="K3" s="43" t="s">
        <v>179</v>
      </c>
      <c r="L3">
        <v>2.8380000000000002E-2</v>
      </c>
      <c r="M3">
        <v>9.25</v>
      </c>
      <c r="N3" s="88">
        <v>3.0681081081081083</v>
      </c>
      <c r="Q3" s="1">
        <v>4</v>
      </c>
      <c r="R3" s="59" t="s">
        <v>60</v>
      </c>
      <c r="S3" s="1" t="s">
        <v>257</v>
      </c>
      <c r="T3">
        <v>1.2820000000000002E-2</v>
      </c>
      <c r="U3">
        <v>12.25</v>
      </c>
      <c r="V3" s="88">
        <v>1.0465306122448981</v>
      </c>
      <c r="X3" s="73">
        <v>5</v>
      </c>
      <c r="Y3" s="74" t="s">
        <v>60</v>
      </c>
      <c r="Z3" s="75" t="s">
        <v>179</v>
      </c>
      <c r="AA3">
        <v>6.5805000000000002E-2</v>
      </c>
      <c r="AB3">
        <v>9.25</v>
      </c>
      <c r="AC3" s="88">
        <v>7.1140540540540549</v>
      </c>
    </row>
    <row r="4" spans="1:29" ht="18.75" x14ac:dyDescent="0.3">
      <c r="A4" s="15">
        <v>1</v>
      </c>
      <c r="B4" s="14" t="s">
        <v>50</v>
      </c>
      <c r="C4" s="104" t="s">
        <v>53</v>
      </c>
      <c r="D4" s="149">
        <v>6.5960000000000012E-3</v>
      </c>
      <c r="E4" s="88">
        <v>12.25</v>
      </c>
      <c r="F4" s="88">
        <v>0.53844897959183691</v>
      </c>
      <c r="I4" s="1">
        <v>3</v>
      </c>
      <c r="J4" s="42" t="s">
        <v>60</v>
      </c>
      <c r="K4" s="43" t="s">
        <v>75</v>
      </c>
      <c r="L4">
        <v>1.0925000000000002E-2</v>
      </c>
      <c r="M4">
        <v>9.25</v>
      </c>
      <c r="N4" s="88">
        <v>1.1810810810810815</v>
      </c>
      <c r="Q4" s="1">
        <v>4</v>
      </c>
      <c r="R4" s="59" t="s">
        <v>60</v>
      </c>
      <c r="S4" s="1" t="s">
        <v>179</v>
      </c>
      <c r="T4">
        <v>6.0063750000000006E-2</v>
      </c>
      <c r="U4">
        <v>9.25</v>
      </c>
      <c r="V4" s="88">
        <v>6.4933783783783792</v>
      </c>
      <c r="X4" s="73">
        <v>5</v>
      </c>
      <c r="Y4" s="74" t="s">
        <v>60</v>
      </c>
      <c r="Z4" s="75" t="s">
        <v>69</v>
      </c>
      <c r="AA4">
        <v>1.401375E-2</v>
      </c>
      <c r="AB4">
        <v>14.25</v>
      </c>
      <c r="AC4" s="88">
        <v>0.98342105263157897</v>
      </c>
    </row>
    <row r="5" spans="1:29" ht="18.75" x14ac:dyDescent="0.3">
      <c r="A5" s="15">
        <v>1</v>
      </c>
      <c r="B5" s="14" t="s">
        <v>50</v>
      </c>
      <c r="C5" s="104" t="s">
        <v>54</v>
      </c>
      <c r="D5" s="149">
        <v>5.4905750000000003E-2</v>
      </c>
      <c r="E5" s="88">
        <v>12.25</v>
      </c>
      <c r="F5" s="88">
        <v>4.4821020408163266</v>
      </c>
      <c r="I5" s="1">
        <v>3</v>
      </c>
      <c r="J5" s="42" t="s">
        <v>60</v>
      </c>
      <c r="K5" s="43" t="s">
        <v>80</v>
      </c>
      <c r="L5">
        <v>4.6512499999999998E-2</v>
      </c>
      <c r="M5">
        <v>11.25</v>
      </c>
      <c r="N5" s="88">
        <v>4.1344444444444441</v>
      </c>
      <c r="Q5" s="1">
        <v>4</v>
      </c>
      <c r="R5" s="59" t="s">
        <v>60</v>
      </c>
      <c r="S5" s="1" t="s">
        <v>69</v>
      </c>
      <c r="T5">
        <v>9.9100000000000021E-3</v>
      </c>
      <c r="U5">
        <v>14.25</v>
      </c>
      <c r="V5" s="88">
        <v>0.69543859649122819</v>
      </c>
      <c r="X5" s="73">
        <v>5</v>
      </c>
      <c r="Y5" s="76" t="s">
        <v>60</v>
      </c>
      <c r="Z5" s="75" t="s">
        <v>211</v>
      </c>
      <c r="AA5">
        <v>3.9552500000000004E-2</v>
      </c>
      <c r="AB5">
        <v>16.25</v>
      </c>
      <c r="AC5" s="88">
        <v>2.4340000000000002</v>
      </c>
    </row>
    <row r="6" spans="1:29" ht="18.75" x14ac:dyDescent="0.3">
      <c r="A6" s="15">
        <v>1</v>
      </c>
      <c r="B6" s="14" t="s">
        <v>50</v>
      </c>
      <c r="C6" s="104" t="s">
        <v>55</v>
      </c>
      <c r="D6" s="149">
        <v>7.4897500000000033E-3</v>
      </c>
      <c r="E6" s="88">
        <v>12.25</v>
      </c>
      <c r="F6" s="88">
        <v>0.61140816326530634</v>
      </c>
      <c r="I6" s="1">
        <v>3</v>
      </c>
      <c r="J6" s="42" t="s">
        <v>60</v>
      </c>
      <c r="K6" s="43" t="s">
        <v>183</v>
      </c>
      <c r="L6">
        <v>0.34443750000000006</v>
      </c>
      <c r="M6">
        <v>17.25</v>
      </c>
      <c r="N6" s="88">
        <v>19.967391304347828</v>
      </c>
      <c r="Q6" s="1">
        <v>4</v>
      </c>
      <c r="R6" s="59" t="s">
        <v>60</v>
      </c>
      <c r="S6" s="1" t="s">
        <v>183</v>
      </c>
      <c r="T6">
        <v>0.12878875000000001</v>
      </c>
      <c r="U6">
        <v>20.25</v>
      </c>
      <c r="V6" s="88">
        <v>6.3599382716049382</v>
      </c>
      <c r="X6" s="73">
        <v>5</v>
      </c>
      <c r="Y6" s="76" t="s">
        <v>60</v>
      </c>
      <c r="Z6" s="75" t="s">
        <v>80</v>
      </c>
      <c r="AA6">
        <v>1.5268750000000001E-2</v>
      </c>
      <c r="AB6">
        <v>12.25</v>
      </c>
      <c r="AC6" s="88">
        <v>1.2464285714285714</v>
      </c>
    </row>
    <row r="7" spans="1:29" ht="18.75" x14ac:dyDescent="0.3">
      <c r="A7" s="15">
        <v>1</v>
      </c>
      <c r="B7" s="14" t="s">
        <v>50</v>
      </c>
      <c r="C7" s="104" t="s">
        <v>56</v>
      </c>
      <c r="D7" s="149">
        <v>1.0286750000000002E-2</v>
      </c>
      <c r="E7" s="88">
        <v>12.25</v>
      </c>
      <c r="F7" s="88">
        <v>0.83973469387755117</v>
      </c>
      <c r="I7" s="1">
        <v>3</v>
      </c>
      <c r="J7" s="42" t="s">
        <v>60</v>
      </c>
      <c r="K7" s="43" t="s">
        <v>90</v>
      </c>
      <c r="L7">
        <v>0.6390499999999999</v>
      </c>
      <c r="M7">
        <v>11.25</v>
      </c>
      <c r="N7" s="88">
        <v>56.804444444444428</v>
      </c>
      <c r="Q7" s="1">
        <v>4</v>
      </c>
      <c r="R7" s="59" t="s">
        <v>60</v>
      </c>
      <c r="S7" s="1" t="s">
        <v>90</v>
      </c>
      <c r="T7">
        <v>1.0342499999999999E-2</v>
      </c>
      <c r="U7">
        <v>11.25</v>
      </c>
      <c r="V7" s="88">
        <v>0.91933333333333322</v>
      </c>
      <c r="X7" s="73">
        <v>5</v>
      </c>
      <c r="Y7" s="74" t="s">
        <v>60</v>
      </c>
      <c r="Z7" s="75" t="s">
        <v>183</v>
      </c>
      <c r="AA7">
        <v>0.1366375</v>
      </c>
      <c r="AB7">
        <v>20.25</v>
      </c>
      <c r="AC7" s="88">
        <v>6.7475308641975307</v>
      </c>
    </row>
    <row r="8" spans="1:29" ht="18.75" x14ac:dyDescent="0.3">
      <c r="A8" s="15">
        <v>1</v>
      </c>
      <c r="B8" s="14" t="s">
        <v>50</v>
      </c>
      <c r="C8" s="104" t="s">
        <v>57</v>
      </c>
      <c r="D8" s="149">
        <v>1.2873874999999998E-2</v>
      </c>
      <c r="E8" s="88">
        <v>13.25</v>
      </c>
      <c r="F8" s="88">
        <v>0.97161320754716962</v>
      </c>
      <c r="I8" s="1">
        <v>3</v>
      </c>
      <c r="J8" s="42" t="s">
        <v>60</v>
      </c>
      <c r="K8" s="43" t="s">
        <v>93</v>
      </c>
      <c r="L8">
        <v>1.5786250000000002E-2</v>
      </c>
      <c r="M8">
        <v>11.25</v>
      </c>
      <c r="N8" s="88">
        <v>1.4032222222222224</v>
      </c>
      <c r="Q8" s="1">
        <v>4</v>
      </c>
      <c r="R8" s="59" t="s">
        <v>60</v>
      </c>
      <c r="S8" s="1" t="s">
        <v>93</v>
      </c>
      <c r="T8">
        <v>1.916375E-2</v>
      </c>
      <c r="U8">
        <v>11.25</v>
      </c>
      <c r="V8" s="88">
        <v>1.7034444444444445</v>
      </c>
      <c r="X8" s="73">
        <v>5</v>
      </c>
      <c r="Y8" s="76" t="s">
        <v>60</v>
      </c>
      <c r="Z8" s="75" t="s">
        <v>90</v>
      </c>
      <c r="AA8">
        <v>0.72790375000000007</v>
      </c>
      <c r="AB8">
        <v>14.25</v>
      </c>
      <c r="AC8" s="88">
        <v>51.080964912280706</v>
      </c>
    </row>
    <row r="9" spans="1:29" ht="18.75" x14ac:dyDescent="0.3">
      <c r="A9" s="15">
        <v>1</v>
      </c>
      <c r="B9" s="14" t="s">
        <v>50</v>
      </c>
      <c r="C9" s="104" t="s">
        <v>58</v>
      </c>
      <c r="D9" s="149">
        <v>1.3793750000000004E-2</v>
      </c>
      <c r="E9" s="88">
        <v>12.25</v>
      </c>
      <c r="F9" s="88">
        <v>1.1260204081632657</v>
      </c>
      <c r="I9" s="1">
        <v>3</v>
      </c>
      <c r="J9" s="42" t="s">
        <v>60</v>
      </c>
      <c r="K9" s="43" t="s">
        <v>99</v>
      </c>
      <c r="L9">
        <v>0.45345000000000019</v>
      </c>
      <c r="M9">
        <v>17.25</v>
      </c>
      <c r="N9" s="88">
        <v>26.286956521739139</v>
      </c>
      <c r="Q9" s="1">
        <v>4</v>
      </c>
      <c r="R9" s="59" t="s">
        <v>60</v>
      </c>
      <c r="S9" s="1" t="s">
        <v>96</v>
      </c>
      <c r="T9">
        <v>6.7550000000000023E-3</v>
      </c>
      <c r="U9">
        <v>13.25</v>
      </c>
      <c r="V9" s="88">
        <v>0.50981132075471713</v>
      </c>
      <c r="X9" s="73">
        <v>5</v>
      </c>
      <c r="Y9" s="74" t="s">
        <v>60</v>
      </c>
      <c r="Z9" s="75" t="s">
        <v>99</v>
      </c>
      <c r="AA9">
        <v>0.13392499999999999</v>
      </c>
      <c r="AB9">
        <v>19.25</v>
      </c>
      <c r="AC9" s="88">
        <v>6.9571428571428564</v>
      </c>
    </row>
    <row r="10" spans="1:29" ht="18.75" x14ac:dyDescent="0.3">
      <c r="A10" s="15">
        <v>1</v>
      </c>
      <c r="B10" s="14" t="s">
        <v>50</v>
      </c>
      <c r="C10" s="104" t="s">
        <v>59</v>
      </c>
      <c r="D10" s="149">
        <v>5.1789999999999996E-3</v>
      </c>
      <c r="E10" s="88">
        <v>12.25</v>
      </c>
      <c r="F10" s="88">
        <v>0.42277551020408161</v>
      </c>
      <c r="I10" s="1">
        <v>3</v>
      </c>
      <c r="J10" s="42" t="s">
        <v>60</v>
      </c>
      <c r="K10" s="43" t="s">
        <v>103</v>
      </c>
      <c r="L10">
        <v>0.24077500000000002</v>
      </c>
      <c r="M10">
        <v>14.25</v>
      </c>
      <c r="N10" s="88">
        <v>16.896491228070175</v>
      </c>
      <c r="Q10" s="1">
        <v>4</v>
      </c>
      <c r="R10" s="59" t="s">
        <v>60</v>
      </c>
      <c r="S10" s="1" t="s">
        <v>99</v>
      </c>
      <c r="T10">
        <v>0.13814625</v>
      </c>
      <c r="U10">
        <v>19.25</v>
      </c>
      <c r="V10" s="88">
        <v>7.1764285714285716</v>
      </c>
      <c r="X10" s="73">
        <v>5</v>
      </c>
      <c r="Y10" s="76" t="s">
        <v>60</v>
      </c>
      <c r="Z10" s="75" t="s">
        <v>112</v>
      </c>
      <c r="AA10">
        <v>2.4888749999999998E-2</v>
      </c>
      <c r="AB10">
        <v>12.25</v>
      </c>
      <c r="AC10" s="88">
        <v>2.0317346938775507</v>
      </c>
    </row>
    <row r="11" spans="1:29" ht="18.75" x14ac:dyDescent="0.3">
      <c r="A11" s="15">
        <v>1</v>
      </c>
      <c r="B11" s="14" t="s">
        <v>60</v>
      </c>
      <c r="C11" s="104" t="s">
        <v>61</v>
      </c>
      <c r="D11" s="149">
        <v>4.4925E-2</v>
      </c>
      <c r="E11" s="88">
        <v>15.25</v>
      </c>
      <c r="F11" s="88">
        <v>2.9459016393442625</v>
      </c>
      <c r="I11" s="1">
        <v>3</v>
      </c>
      <c r="J11" s="42" t="s">
        <v>60</v>
      </c>
      <c r="K11" s="43" t="s">
        <v>209</v>
      </c>
      <c r="L11">
        <v>4.9854999999999997E-2</v>
      </c>
      <c r="M11">
        <v>13.25</v>
      </c>
      <c r="N11" s="88">
        <v>3.762641509433962</v>
      </c>
      <c r="Q11" s="1">
        <v>4</v>
      </c>
      <c r="R11" s="59" t="s">
        <v>60</v>
      </c>
      <c r="S11" s="1" t="s">
        <v>103</v>
      </c>
      <c r="T11">
        <v>9.637999999999998E-2</v>
      </c>
      <c r="U11">
        <v>17.25</v>
      </c>
      <c r="V11" s="88">
        <v>5.587246376811593</v>
      </c>
      <c r="X11" s="73">
        <v>5</v>
      </c>
      <c r="Y11" s="74" t="s">
        <v>60</v>
      </c>
      <c r="Z11" s="75" t="s">
        <v>115</v>
      </c>
      <c r="AA11">
        <v>1.26575E-2</v>
      </c>
      <c r="AB11">
        <v>12.25</v>
      </c>
      <c r="AC11" s="88">
        <v>1.033265306122449</v>
      </c>
    </row>
    <row r="12" spans="1:29" ht="18.75" x14ac:dyDescent="0.3">
      <c r="A12" s="15">
        <v>1</v>
      </c>
      <c r="B12" s="14" t="s">
        <v>60</v>
      </c>
      <c r="C12" s="104" t="s">
        <v>62</v>
      </c>
      <c r="D12" s="149">
        <v>0.17337874999999997</v>
      </c>
      <c r="E12" s="88">
        <v>13.25</v>
      </c>
      <c r="F12" s="88">
        <v>13.085188679245281</v>
      </c>
      <c r="I12" s="1">
        <v>3</v>
      </c>
      <c r="J12" s="42" t="s">
        <v>60</v>
      </c>
      <c r="K12" s="43" t="s">
        <v>112</v>
      </c>
      <c r="L12">
        <v>6.550000000000002E-3</v>
      </c>
      <c r="M12">
        <v>12.25</v>
      </c>
      <c r="N12" s="88">
        <v>0.53469387755102049</v>
      </c>
      <c r="Q12" s="1">
        <v>4</v>
      </c>
      <c r="R12" s="59" t="s">
        <v>60</v>
      </c>
      <c r="S12" s="75" t="s">
        <v>108</v>
      </c>
      <c r="T12">
        <v>4.3028749999999998E-2</v>
      </c>
      <c r="U12">
        <v>13.25</v>
      </c>
      <c r="V12" s="88">
        <v>3.2474528301886787</v>
      </c>
      <c r="X12" s="73">
        <v>5</v>
      </c>
      <c r="Y12" s="74" t="s">
        <v>60</v>
      </c>
      <c r="Z12" s="75" t="s">
        <v>188</v>
      </c>
      <c r="AA12">
        <v>1.0679999999999999E-2</v>
      </c>
      <c r="AB12">
        <v>8.25</v>
      </c>
      <c r="AC12" s="88">
        <v>1.2945454545454542</v>
      </c>
    </row>
    <row r="13" spans="1:29" ht="18.75" x14ac:dyDescent="0.3">
      <c r="A13" s="15">
        <v>1</v>
      </c>
      <c r="B13" s="14" t="s">
        <v>60</v>
      </c>
      <c r="C13" s="104" t="s">
        <v>63</v>
      </c>
      <c r="D13" s="149">
        <v>7.0788750000000011E-2</v>
      </c>
      <c r="E13" s="88">
        <v>12.25</v>
      </c>
      <c r="F13" s="88">
        <v>5.7786734693877557</v>
      </c>
      <c r="I13" s="1">
        <v>3</v>
      </c>
      <c r="J13" s="42" t="s">
        <v>60</v>
      </c>
      <c r="K13" s="43" t="s">
        <v>115</v>
      </c>
      <c r="L13">
        <v>0.14142500000000002</v>
      </c>
      <c r="M13">
        <v>12.25</v>
      </c>
      <c r="N13" s="88">
        <v>11.544897959183674</v>
      </c>
      <c r="Q13" s="1">
        <v>4</v>
      </c>
      <c r="R13" s="59" t="s">
        <v>60</v>
      </c>
      <c r="S13" s="1" t="s">
        <v>112</v>
      </c>
      <c r="T13">
        <v>6.348750000000002E-3</v>
      </c>
      <c r="U13">
        <v>12.25</v>
      </c>
      <c r="V13" s="88">
        <v>0.51826530612244914</v>
      </c>
      <c r="X13" s="73">
        <v>5</v>
      </c>
      <c r="Y13" s="74" t="s">
        <v>60</v>
      </c>
      <c r="Z13" s="75" t="s">
        <v>123</v>
      </c>
      <c r="AA13">
        <v>3.4293749999999991E-2</v>
      </c>
      <c r="AB13">
        <v>15.25</v>
      </c>
      <c r="AC13" s="88">
        <v>2.248770491803278</v>
      </c>
    </row>
    <row r="14" spans="1:29" ht="18.75" x14ac:dyDescent="0.3">
      <c r="A14" s="15">
        <v>1</v>
      </c>
      <c r="B14" s="14" t="s">
        <v>60</v>
      </c>
      <c r="C14" s="104" t="s">
        <v>66</v>
      </c>
      <c r="D14" s="149">
        <v>3.7817500000000004E-2</v>
      </c>
      <c r="E14" s="88">
        <v>12.25</v>
      </c>
      <c r="F14" s="88">
        <v>3.0871428571428572</v>
      </c>
      <c r="I14" s="1">
        <v>3</v>
      </c>
      <c r="J14" s="42" t="s">
        <v>60</v>
      </c>
      <c r="K14" s="43" t="s">
        <v>188</v>
      </c>
      <c r="L14">
        <v>9.6725000000000005E-3</v>
      </c>
      <c r="M14">
        <v>8.25</v>
      </c>
      <c r="N14" s="88">
        <v>1.1724242424242426</v>
      </c>
      <c r="Q14" s="1">
        <v>4</v>
      </c>
      <c r="R14" s="59" t="s">
        <v>60</v>
      </c>
      <c r="S14" s="1" t="s">
        <v>115</v>
      </c>
      <c r="T14">
        <v>2.2327500000000004E-2</v>
      </c>
      <c r="U14">
        <v>12.25</v>
      </c>
      <c r="V14" s="88">
        <v>1.8226530612244902</v>
      </c>
      <c r="X14" s="78">
        <v>5</v>
      </c>
      <c r="Y14" s="79" t="s">
        <v>60</v>
      </c>
      <c r="Z14" s="80" t="s">
        <v>126</v>
      </c>
      <c r="AA14">
        <v>0.28219250000000007</v>
      </c>
      <c r="AB14">
        <v>15.25</v>
      </c>
      <c r="AC14" s="88">
        <v>18.504426229508201</v>
      </c>
    </row>
    <row r="15" spans="1:29" ht="18.75" x14ac:dyDescent="0.3">
      <c r="A15" s="15">
        <v>1</v>
      </c>
      <c r="B15" s="14" t="s">
        <v>60</v>
      </c>
      <c r="C15" s="104" t="s">
        <v>67</v>
      </c>
      <c r="D15" s="149">
        <v>0.18920999999999999</v>
      </c>
      <c r="E15" s="88">
        <v>12.25</v>
      </c>
      <c r="F15" s="88">
        <v>15.445714285714285</v>
      </c>
      <c r="I15" s="1">
        <v>3</v>
      </c>
      <c r="J15" s="42" t="s">
        <v>60</v>
      </c>
      <c r="K15" s="43" t="s">
        <v>119</v>
      </c>
      <c r="L15">
        <v>8.1425000000000039E-3</v>
      </c>
      <c r="M15">
        <v>16.25</v>
      </c>
      <c r="N15" s="88">
        <v>0.50107692307692331</v>
      </c>
      <c r="Q15" s="1">
        <v>4</v>
      </c>
      <c r="R15" s="59" t="s">
        <v>60</v>
      </c>
      <c r="S15" s="1" t="s">
        <v>188</v>
      </c>
      <c r="T15">
        <v>1.3904999999999999E-2</v>
      </c>
      <c r="U15">
        <v>8.25</v>
      </c>
      <c r="V15" s="88">
        <v>1.6854545454545453</v>
      </c>
      <c r="X15" s="81">
        <v>5</v>
      </c>
      <c r="Y15" s="82" t="s">
        <v>129</v>
      </c>
      <c r="Z15" s="83" t="s">
        <v>130</v>
      </c>
      <c r="AA15">
        <v>0.1781625</v>
      </c>
      <c r="AB15">
        <v>10.25</v>
      </c>
      <c r="AC15" s="88">
        <v>17.381707317073172</v>
      </c>
    </row>
    <row r="16" spans="1:29" ht="18.75" x14ac:dyDescent="0.3">
      <c r="A16" s="15">
        <v>1</v>
      </c>
      <c r="B16" s="106" t="s">
        <v>60</v>
      </c>
      <c r="C16" s="104" t="s">
        <v>68</v>
      </c>
      <c r="D16" s="149">
        <v>1.4299000000000004E-2</v>
      </c>
      <c r="E16" s="88">
        <v>12.25</v>
      </c>
      <c r="F16" s="88">
        <v>1.1672653061224492</v>
      </c>
      <c r="I16" s="1">
        <v>3</v>
      </c>
      <c r="J16" s="42" t="s">
        <v>60</v>
      </c>
      <c r="K16" s="43" t="s">
        <v>123</v>
      </c>
      <c r="L16">
        <v>1.0241250000000004E-2</v>
      </c>
      <c r="M16">
        <v>15.25</v>
      </c>
      <c r="N16" s="88">
        <v>0.67155737704918061</v>
      </c>
      <c r="Q16" s="1">
        <v>4</v>
      </c>
      <c r="R16" s="59" t="s">
        <v>60</v>
      </c>
      <c r="S16" s="1" t="s">
        <v>123</v>
      </c>
      <c r="T16">
        <v>2.7393750000000001E-2</v>
      </c>
      <c r="U16">
        <v>15.25</v>
      </c>
      <c r="V16" s="88">
        <v>1.7963114754098362</v>
      </c>
      <c r="X16" s="73">
        <v>5</v>
      </c>
      <c r="Y16" s="74" t="s">
        <v>129</v>
      </c>
      <c r="Z16" s="75" t="s">
        <v>135</v>
      </c>
      <c r="AA16">
        <v>4.4979999999999992E-2</v>
      </c>
      <c r="AB16">
        <v>14.25</v>
      </c>
      <c r="AC16" s="88">
        <v>3.1564912280701747</v>
      </c>
    </row>
    <row r="17" spans="1:29" ht="18.75" x14ac:dyDescent="0.3">
      <c r="A17" s="15">
        <v>1</v>
      </c>
      <c r="B17" s="106" t="s">
        <v>60</v>
      </c>
      <c r="C17" s="104" t="s">
        <v>69</v>
      </c>
      <c r="D17" s="149">
        <v>1.7898249999999997E-2</v>
      </c>
      <c r="E17" s="88">
        <v>12.25</v>
      </c>
      <c r="F17" s="88">
        <v>1.4610816326530609</v>
      </c>
      <c r="I17" s="1">
        <v>3</v>
      </c>
      <c r="J17" s="42" t="s">
        <v>129</v>
      </c>
      <c r="K17" s="43" t="s">
        <v>135</v>
      </c>
      <c r="L17">
        <v>2.409625E-2</v>
      </c>
      <c r="M17">
        <v>14.25</v>
      </c>
      <c r="N17" s="88">
        <v>1.6909649122807018</v>
      </c>
      <c r="Q17" s="1">
        <v>4</v>
      </c>
      <c r="R17" s="59" t="s">
        <v>60</v>
      </c>
      <c r="S17" s="1" t="s">
        <v>126</v>
      </c>
      <c r="T17">
        <v>1.5152499999999999E-2</v>
      </c>
      <c r="U17">
        <v>15.25</v>
      </c>
      <c r="V17" s="88">
        <v>0.99360655737704917</v>
      </c>
      <c r="X17" s="73">
        <v>5</v>
      </c>
      <c r="Y17" s="74" t="s">
        <v>129</v>
      </c>
      <c r="Z17" s="75" t="s">
        <v>138</v>
      </c>
      <c r="AA17">
        <v>4.1562500000000002E-2</v>
      </c>
      <c r="AB17">
        <v>17.25</v>
      </c>
      <c r="AC17" s="88">
        <v>2.4094202898550723</v>
      </c>
    </row>
    <row r="18" spans="1:29" ht="18.75" x14ac:dyDescent="0.3">
      <c r="A18" s="15">
        <v>1</v>
      </c>
      <c r="B18" s="106" t="s">
        <v>60</v>
      </c>
      <c r="C18" s="104" t="s">
        <v>72</v>
      </c>
      <c r="D18" s="149">
        <v>0.44522150000000005</v>
      </c>
      <c r="E18" s="88">
        <v>12.25</v>
      </c>
      <c r="F18" s="88">
        <v>36.344612244897959</v>
      </c>
      <c r="I18" s="1">
        <v>3</v>
      </c>
      <c r="J18" s="42" t="s">
        <v>129</v>
      </c>
      <c r="K18" s="43" t="s">
        <v>69</v>
      </c>
      <c r="L18">
        <v>1.9928750000000002E-2</v>
      </c>
      <c r="M18">
        <v>14.25</v>
      </c>
      <c r="N18" s="88">
        <v>1.3985087719298246</v>
      </c>
      <c r="Q18" s="1">
        <v>4</v>
      </c>
      <c r="R18" s="59" t="s">
        <v>129</v>
      </c>
      <c r="S18" s="1" t="s">
        <v>130</v>
      </c>
      <c r="T18">
        <v>3.5287500000000006E-2</v>
      </c>
      <c r="U18">
        <v>13.25</v>
      </c>
      <c r="V18" s="88">
        <v>2.663207547169812</v>
      </c>
      <c r="X18" s="73">
        <v>5</v>
      </c>
      <c r="Y18" s="74" t="s">
        <v>129</v>
      </c>
      <c r="Z18" s="75" t="s">
        <v>311</v>
      </c>
      <c r="AA18">
        <v>4.8099999999999997E-2</v>
      </c>
      <c r="AB18">
        <v>14.25</v>
      </c>
      <c r="AC18" s="88">
        <v>3.3754385964912275</v>
      </c>
    </row>
    <row r="19" spans="1:29" ht="18.75" x14ac:dyDescent="0.3">
      <c r="A19" s="15">
        <v>1</v>
      </c>
      <c r="B19" s="106" t="s">
        <v>60</v>
      </c>
      <c r="C19" s="104" t="s">
        <v>73</v>
      </c>
      <c r="D19" s="149">
        <v>4.6999999999999993E-3</v>
      </c>
      <c r="E19" s="88">
        <v>12.25</v>
      </c>
      <c r="F19" s="88">
        <v>0.38367346938775504</v>
      </c>
      <c r="I19" s="1">
        <v>3</v>
      </c>
      <c r="J19" s="42" t="s">
        <v>129</v>
      </c>
      <c r="K19" s="43" t="s">
        <v>142</v>
      </c>
      <c r="L19">
        <v>7.8032500000000005E-2</v>
      </c>
      <c r="M19">
        <v>13.25</v>
      </c>
      <c r="N19" s="88">
        <v>5.8892452830188677</v>
      </c>
      <c r="Q19" s="1">
        <v>4</v>
      </c>
      <c r="R19" s="59" t="s">
        <v>129</v>
      </c>
      <c r="S19" s="1" t="s">
        <v>135</v>
      </c>
      <c r="T19">
        <v>2.4100000000000007E-2</v>
      </c>
      <c r="U19">
        <v>14.25</v>
      </c>
      <c r="V19" s="88">
        <v>1.6912280701754392</v>
      </c>
      <c r="X19" s="73">
        <v>5</v>
      </c>
      <c r="Y19" s="75" t="s">
        <v>129</v>
      </c>
      <c r="Z19" s="75" t="s">
        <v>142</v>
      </c>
      <c r="AA19">
        <v>3.4474999999999999E-2</v>
      </c>
      <c r="AB19">
        <v>13.25</v>
      </c>
      <c r="AC19" s="88">
        <v>2.6018867924528304</v>
      </c>
    </row>
    <row r="20" spans="1:29" ht="18.75" x14ac:dyDescent="0.3">
      <c r="A20" s="15">
        <v>1</v>
      </c>
      <c r="B20" s="106" t="s">
        <v>60</v>
      </c>
      <c r="C20" s="104" t="s">
        <v>74</v>
      </c>
      <c r="D20" s="149">
        <v>7.1424999999999987E-3</v>
      </c>
      <c r="E20" s="88">
        <v>12.25</v>
      </c>
      <c r="F20" s="88">
        <v>0.5830612244897958</v>
      </c>
      <c r="I20" s="1">
        <v>3</v>
      </c>
      <c r="J20" s="42" t="s">
        <v>129</v>
      </c>
      <c r="K20" s="43" t="s">
        <v>145</v>
      </c>
      <c r="L20">
        <v>1.6991249999999996E-2</v>
      </c>
      <c r="M20">
        <v>16.25</v>
      </c>
      <c r="N20" s="88">
        <v>1.0456153846153844</v>
      </c>
      <c r="Q20" s="1">
        <v>4</v>
      </c>
      <c r="R20" s="59" t="s">
        <v>129</v>
      </c>
      <c r="S20" s="1" t="s">
        <v>142</v>
      </c>
      <c r="T20">
        <v>3.3812500000000002E-2</v>
      </c>
      <c r="U20">
        <v>13.25</v>
      </c>
      <c r="V20" s="88">
        <v>2.5518867924528301</v>
      </c>
      <c r="X20" s="73">
        <v>5</v>
      </c>
      <c r="Y20" s="74" t="s">
        <v>129</v>
      </c>
      <c r="Z20" s="75" t="s">
        <v>145</v>
      </c>
      <c r="AA20">
        <v>3.7537499999999994E-2</v>
      </c>
      <c r="AB20">
        <v>16.25</v>
      </c>
      <c r="AC20" s="88">
        <v>2.3099999999999996</v>
      </c>
    </row>
    <row r="21" spans="1:29" ht="18.75" x14ac:dyDescent="0.3">
      <c r="A21" s="15">
        <v>1</v>
      </c>
      <c r="B21" s="106" t="s">
        <v>60</v>
      </c>
      <c r="C21" s="104" t="s">
        <v>75</v>
      </c>
      <c r="D21" s="149">
        <v>1.9537249999999999E-2</v>
      </c>
      <c r="E21" s="88">
        <v>12.25</v>
      </c>
      <c r="F21" s="88">
        <v>1.5948775510204081</v>
      </c>
      <c r="I21" s="1">
        <v>3</v>
      </c>
      <c r="J21" s="42" t="s">
        <v>129</v>
      </c>
      <c r="K21" s="43" t="s">
        <v>211</v>
      </c>
      <c r="L21">
        <v>9.55125E-2</v>
      </c>
      <c r="M21">
        <v>13.25</v>
      </c>
      <c r="N21" s="88">
        <v>7.2084905660377361</v>
      </c>
      <c r="Q21" s="1">
        <v>4</v>
      </c>
      <c r="R21" s="59" t="s">
        <v>129</v>
      </c>
      <c r="S21" s="1" t="s">
        <v>145</v>
      </c>
      <c r="T21">
        <v>1.4052500000000002E-2</v>
      </c>
      <c r="U21">
        <v>16.25</v>
      </c>
      <c r="V21" s="88">
        <v>0.86476923076923085</v>
      </c>
      <c r="X21" s="73">
        <v>5</v>
      </c>
      <c r="Y21" s="74" t="s">
        <v>129</v>
      </c>
      <c r="Z21" s="75" t="s">
        <v>192</v>
      </c>
      <c r="AA21">
        <v>0.1187675</v>
      </c>
      <c r="AB21">
        <v>18.25</v>
      </c>
      <c r="AC21" s="88">
        <v>6.5078082191780817</v>
      </c>
    </row>
    <row r="22" spans="1:29" ht="18.75" x14ac:dyDescent="0.3">
      <c r="A22" s="15">
        <v>1</v>
      </c>
      <c r="B22" s="106" t="s">
        <v>60</v>
      </c>
      <c r="C22" s="104" t="s">
        <v>78</v>
      </c>
      <c r="D22" s="149">
        <v>6.5016250000000022E-3</v>
      </c>
      <c r="E22" s="88">
        <v>12.25</v>
      </c>
      <c r="F22" s="88">
        <v>0.53074489795918389</v>
      </c>
      <c r="I22" s="1">
        <v>3</v>
      </c>
      <c r="J22" s="42" t="s">
        <v>129</v>
      </c>
      <c r="K22" s="43" t="s">
        <v>148</v>
      </c>
      <c r="L22">
        <v>0.14730874999999996</v>
      </c>
      <c r="M22">
        <v>17.25</v>
      </c>
      <c r="N22" s="88">
        <v>8.5396376811594177</v>
      </c>
      <c r="Q22" s="1">
        <v>4</v>
      </c>
      <c r="R22" s="59" t="s">
        <v>129</v>
      </c>
      <c r="S22" s="1" t="s">
        <v>211</v>
      </c>
      <c r="T22">
        <v>8.2968749999999994E-2</v>
      </c>
      <c r="U22">
        <v>15.25</v>
      </c>
      <c r="V22" s="88">
        <v>5.4405737704918034</v>
      </c>
      <c r="X22" s="73">
        <v>5</v>
      </c>
      <c r="Y22" s="74" t="s">
        <v>129</v>
      </c>
      <c r="Z22" s="75" t="s">
        <v>148</v>
      </c>
      <c r="AA22">
        <v>4.1287499999999991E-2</v>
      </c>
      <c r="AB22">
        <v>17.25</v>
      </c>
      <c r="AC22" s="88">
        <v>2.3934782608695651</v>
      </c>
    </row>
    <row r="23" spans="1:29" ht="18.75" x14ac:dyDescent="0.3">
      <c r="A23" s="15">
        <v>1</v>
      </c>
      <c r="B23" s="106" t="s">
        <v>60</v>
      </c>
      <c r="C23" s="104" t="s">
        <v>79</v>
      </c>
      <c r="D23" s="149">
        <v>6.125000000000002E-3</v>
      </c>
      <c r="E23" s="88">
        <v>12.25</v>
      </c>
      <c r="F23" s="88">
        <v>0.50000000000000011</v>
      </c>
      <c r="I23" s="1">
        <v>3</v>
      </c>
      <c r="J23" s="42" t="s">
        <v>129</v>
      </c>
      <c r="K23" s="43" t="s">
        <v>150</v>
      </c>
      <c r="L23">
        <v>0.32167249999999997</v>
      </c>
      <c r="M23">
        <v>12.25</v>
      </c>
      <c r="N23" s="88">
        <v>26.258979591836731</v>
      </c>
      <c r="Q23" s="1">
        <v>4</v>
      </c>
      <c r="R23" s="59" t="s">
        <v>129</v>
      </c>
      <c r="S23" s="1" t="s">
        <v>192</v>
      </c>
      <c r="T23">
        <v>0.1499625</v>
      </c>
      <c r="U23">
        <v>18.25</v>
      </c>
      <c r="V23" s="88">
        <v>8.2171232876712335</v>
      </c>
      <c r="X23" s="78">
        <v>5</v>
      </c>
      <c r="Y23" s="79" t="s">
        <v>129</v>
      </c>
      <c r="Z23" s="80" t="s">
        <v>150</v>
      </c>
      <c r="AA23">
        <v>4.7703750000000003E-2</v>
      </c>
      <c r="AB23">
        <v>12.25</v>
      </c>
      <c r="AC23" s="88">
        <v>3.8941836734693882</v>
      </c>
    </row>
    <row r="24" spans="1:29" ht="18.75" x14ac:dyDescent="0.3">
      <c r="A24" s="15">
        <v>1</v>
      </c>
      <c r="B24" s="106" t="s">
        <v>60</v>
      </c>
      <c r="C24" s="104" t="s">
        <v>80</v>
      </c>
      <c r="D24" s="149">
        <v>2.7592749999999999E-2</v>
      </c>
      <c r="E24" s="88">
        <v>12.25</v>
      </c>
      <c r="F24" s="88">
        <v>2.2524693877551019</v>
      </c>
      <c r="I24" s="1">
        <v>3</v>
      </c>
      <c r="J24" s="42" t="s">
        <v>129</v>
      </c>
      <c r="K24" s="43" t="s">
        <v>153</v>
      </c>
      <c r="L24">
        <v>1.0829999999999999E-2</v>
      </c>
      <c r="M24">
        <v>9.25</v>
      </c>
      <c r="N24" s="88">
        <v>1.1708108108108108</v>
      </c>
      <c r="Q24" s="1">
        <v>4</v>
      </c>
      <c r="R24" s="59" t="s">
        <v>129</v>
      </c>
      <c r="S24" s="1" t="s">
        <v>148</v>
      </c>
      <c r="T24">
        <v>4.3384999999999993E-2</v>
      </c>
      <c r="U24">
        <v>17.25</v>
      </c>
      <c r="V24" s="88">
        <v>2.5150724637681154</v>
      </c>
      <c r="X24" s="73">
        <v>5</v>
      </c>
      <c r="Y24" s="74" t="s">
        <v>129</v>
      </c>
      <c r="Z24" s="75" t="s">
        <v>193</v>
      </c>
      <c r="AA24">
        <v>0.11684375</v>
      </c>
      <c r="AB24">
        <v>13.25</v>
      </c>
      <c r="AC24" s="88">
        <v>8.8183962264150946</v>
      </c>
    </row>
    <row r="25" spans="1:29" ht="18.75" x14ac:dyDescent="0.3">
      <c r="A25" s="15">
        <v>1</v>
      </c>
      <c r="B25" s="106" t="s">
        <v>60</v>
      </c>
      <c r="C25" s="104" t="s">
        <v>82</v>
      </c>
      <c r="D25" s="149">
        <v>6.465000000000002E-3</v>
      </c>
      <c r="E25" s="88">
        <v>12.25</v>
      </c>
      <c r="F25" s="88">
        <v>0.52775510204081655</v>
      </c>
      <c r="I25" s="1">
        <v>3</v>
      </c>
      <c r="J25" s="42" t="s">
        <v>129</v>
      </c>
      <c r="K25" s="43" t="s">
        <v>193</v>
      </c>
      <c r="L25">
        <v>4.5399999999999989E-2</v>
      </c>
      <c r="M25">
        <v>13.25</v>
      </c>
      <c r="N25" s="88">
        <v>3.4264150943396219</v>
      </c>
      <c r="Q25" s="1">
        <v>4</v>
      </c>
      <c r="R25" s="59" t="s">
        <v>129</v>
      </c>
      <c r="S25" s="1" t="s">
        <v>150</v>
      </c>
      <c r="T25">
        <v>9.1600000000000001E-2</v>
      </c>
      <c r="U25">
        <v>12.25</v>
      </c>
      <c r="V25" s="88">
        <v>7.4775510204081632</v>
      </c>
      <c r="X25" s="73">
        <v>5</v>
      </c>
      <c r="Y25" s="74" t="s">
        <v>129</v>
      </c>
      <c r="Z25" s="75" t="s">
        <v>275</v>
      </c>
      <c r="AA25">
        <v>1.6970000000000002E-2</v>
      </c>
      <c r="AB25">
        <v>14.25</v>
      </c>
      <c r="AC25" s="88">
        <v>1.1908771929824562</v>
      </c>
    </row>
    <row r="26" spans="1:29" ht="18.75" x14ac:dyDescent="0.3">
      <c r="A26" s="15">
        <v>1</v>
      </c>
      <c r="B26" s="106" t="s">
        <v>60</v>
      </c>
      <c r="C26" s="104" t="s">
        <v>83</v>
      </c>
      <c r="D26" s="149">
        <v>2.568875E-2</v>
      </c>
      <c r="E26" s="88">
        <v>12.25</v>
      </c>
      <c r="F26" s="88">
        <v>2.0970408163265306</v>
      </c>
      <c r="I26" s="1">
        <v>3</v>
      </c>
      <c r="J26" s="42" t="s">
        <v>129</v>
      </c>
      <c r="K26" s="47" t="s">
        <v>96</v>
      </c>
      <c r="L26">
        <v>4.7271250000000001E-2</v>
      </c>
      <c r="M26">
        <v>9.25</v>
      </c>
      <c r="N26" s="88">
        <v>5.1104054054054053</v>
      </c>
      <c r="Q26" s="1">
        <v>4</v>
      </c>
      <c r="R26" s="59" t="s">
        <v>129</v>
      </c>
      <c r="S26" s="1" t="s">
        <v>153</v>
      </c>
      <c r="T26">
        <v>7.733124999999999E-2</v>
      </c>
      <c r="U26">
        <v>9.25</v>
      </c>
      <c r="V26" s="88">
        <v>8.3601351351351347</v>
      </c>
      <c r="X26" s="73">
        <v>5</v>
      </c>
      <c r="Y26" s="74" t="s">
        <v>314</v>
      </c>
      <c r="Z26" s="75" t="s">
        <v>221</v>
      </c>
      <c r="AA26">
        <v>5.4543750000000002E-2</v>
      </c>
      <c r="AB26">
        <v>16.25</v>
      </c>
      <c r="AC26" s="88">
        <v>3.3565384615384617</v>
      </c>
    </row>
    <row r="27" spans="1:29" ht="18.75" x14ac:dyDescent="0.3">
      <c r="A27" s="15">
        <v>1</v>
      </c>
      <c r="B27" s="106" t="s">
        <v>60</v>
      </c>
      <c r="C27" s="104" t="s">
        <v>84</v>
      </c>
      <c r="D27" s="149">
        <v>1.2666000000000004E-2</v>
      </c>
      <c r="E27" s="88">
        <v>14.25</v>
      </c>
      <c r="F27" s="88">
        <v>0.8888421052631581</v>
      </c>
      <c r="I27" s="1">
        <v>3</v>
      </c>
      <c r="J27" s="42" t="s">
        <v>163</v>
      </c>
      <c r="K27" s="48" t="s">
        <v>215</v>
      </c>
      <c r="L27">
        <v>6.6537500000000017E-3</v>
      </c>
      <c r="M27">
        <v>13.25</v>
      </c>
      <c r="N27" s="88">
        <v>0.50216981132075478</v>
      </c>
      <c r="Q27" s="1">
        <v>4</v>
      </c>
      <c r="R27" s="59" t="s">
        <v>129</v>
      </c>
      <c r="S27" s="1" t="s">
        <v>193</v>
      </c>
      <c r="T27">
        <v>2.4522499999999999E-2</v>
      </c>
      <c r="U27">
        <v>13.25</v>
      </c>
      <c r="V27" s="88">
        <v>1.850754716981132</v>
      </c>
      <c r="X27" s="73">
        <v>5</v>
      </c>
      <c r="Y27" s="76" t="s">
        <v>314</v>
      </c>
      <c r="Z27" s="75" t="s">
        <v>227</v>
      </c>
      <c r="AA27">
        <v>2.11475E-2</v>
      </c>
      <c r="AB27">
        <v>14.25</v>
      </c>
      <c r="AC27" s="88">
        <v>1.4840350877192983</v>
      </c>
    </row>
    <row r="28" spans="1:29" ht="18.75" x14ac:dyDescent="0.3">
      <c r="A28" s="15">
        <v>1</v>
      </c>
      <c r="B28" s="106" t="s">
        <v>60</v>
      </c>
      <c r="C28" s="104" t="s">
        <v>85</v>
      </c>
      <c r="D28" s="149">
        <v>7.1220000000000016E-3</v>
      </c>
      <c r="E28" s="88">
        <v>12.25</v>
      </c>
      <c r="F28" s="88">
        <v>0.58138775510204099</v>
      </c>
      <c r="I28" s="1">
        <v>3</v>
      </c>
      <c r="J28" s="42" t="s">
        <v>163</v>
      </c>
      <c r="K28" s="48" t="s">
        <v>216</v>
      </c>
      <c r="L28">
        <v>6.4132499999999995E-2</v>
      </c>
      <c r="M28">
        <v>15.25</v>
      </c>
      <c r="N28" s="88">
        <v>4.2054098360655736</v>
      </c>
      <c r="Q28" s="1">
        <v>4</v>
      </c>
      <c r="R28" s="59" t="s">
        <v>129</v>
      </c>
      <c r="S28" s="1" t="s">
        <v>275</v>
      </c>
      <c r="T28">
        <v>1.4173750000000001E-2</v>
      </c>
      <c r="U28">
        <v>14.25</v>
      </c>
      <c r="V28" s="88">
        <v>0.99464912280701756</v>
      </c>
      <c r="X28" s="73">
        <v>5</v>
      </c>
      <c r="Y28" s="74" t="s">
        <v>314</v>
      </c>
      <c r="Z28" s="75" t="s">
        <v>230</v>
      </c>
      <c r="AA28">
        <v>0.10766249999999998</v>
      </c>
      <c r="AB28">
        <v>18.25</v>
      </c>
      <c r="AC28" s="88">
        <v>5.8993150684931495</v>
      </c>
    </row>
    <row r="29" spans="1:29" ht="18.75" x14ac:dyDescent="0.3">
      <c r="A29" s="15">
        <v>1</v>
      </c>
      <c r="B29" s="106" t="s">
        <v>60</v>
      </c>
      <c r="C29" s="104" t="s">
        <v>86</v>
      </c>
      <c r="D29" s="149">
        <v>0.78834749999999998</v>
      </c>
      <c r="E29" s="88">
        <v>12.25</v>
      </c>
      <c r="F29" s="88">
        <v>64.354897959183674</v>
      </c>
      <c r="I29" s="1">
        <v>3</v>
      </c>
      <c r="J29" s="42" t="s">
        <v>163</v>
      </c>
      <c r="K29" s="52" t="s">
        <v>217</v>
      </c>
      <c r="L29">
        <v>9.2706250000000018E-2</v>
      </c>
      <c r="M29">
        <v>17.25</v>
      </c>
      <c r="N29" s="88">
        <v>5.3742753623188415</v>
      </c>
      <c r="Q29" s="1">
        <v>4</v>
      </c>
      <c r="R29" s="59" t="s">
        <v>163</v>
      </c>
      <c r="S29" s="1" t="s">
        <v>197</v>
      </c>
      <c r="T29">
        <v>8.1237500000000025E-3</v>
      </c>
      <c r="U29">
        <v>10.25</v>
      </c>
      <c r="V29" s="88">
        <v>0.79256097560975636</v>
      </c>
      <c r="X29" s="73">
        <v>5</v>
      </c>
      <c r="Y29" s="74" t="s">
        <v>314</v>
      </c>
      <c r="Z29" s="75" t="s">
        <v>233</v>
      </c>
      <c r="AA29">
        <v>1.6401249999999999E-2</v>
      </c>
      <c r="AB29">
        <v>15.25</v>
      </c>
      <c r="AC29" s="88">
        <v>1.0754918032786884</v>
      </c>
    </row>
    <row r="30" spans="1:29" ht="18.75" x14ac:dyDescent="0.3">
      <c r="A30" s="15">
        <v>1</v>
      </c>
      <c r="B30" s="106" t="s">
        <v>60</v>
      </c>
      <c r="C30" s="104" t="s">
        <v>87</v>
      </c>
      <c r="D30" s="149">
        <v>3.2593749999999998E-2</v>
      </c>
      <c r="E30" s="88">
        <v>12.25</v>
      </c>
      <c r="F30" s="88">
        <v>2.6607142857142851</v>
      </c>
      <c r="I30" s="1">
        <v>3</v>
      </c>
      <c r="J30" s="42" t="s">
        <v>163</v>
      </c>
      <c r="K30" s="52" t="s">
        <v>218</v>
      </c>
      <c r="L30">
        <v>3.3300000000000003E-2</v>
      </c>
      <c r="M30">
        <v>25.25</v>
      </c>
      <c r="N30" s="88">
        <v>1.3188118811881189</v>
      </c>
      <c r="Q30" s="1">
        <v>4</v>
      </c>
      <c r="R30" s="59" t="s">
        <v>163</v>
      </c>
      <c r="S30" s="1" t="s">
        <v>215</v>
      </c>
      <c r="T30">
        <v>6.1350000000000016E-3</v>
      </c>
      <c r="U30">
        <v>12.25</v>
      </c>
      <c r="V30" s="88">
        <v>0.50081632653061237</v>
      </c>
      <c r="X30" s="73">
        <v>5</v>
      </c>
      <c r="Y30" s="74" t="s">
        <v>314</v>
      </c>
      <c r="Z30" s="75" t="s">
        <v>236</v>
      </c>
      <c r="AA30">
        <v>8.821625000000001E-2</v>
      </c>
      <c r="AB30">
        <v>16.25</v>
      </c>
      <c r="AC30" s="88">
        <v>5.4286923076923088</v>
      </c>
    </row>
    <row r="31" spans="1:29" ht="18.75" x14ac:dyDescent="0.3">
      <c r="A31" s="15">
        <v>1</v>
      </c>
      <c r="B31" s="106" t="s">
        <v>60</v>
      </c>
      <c r="C31" s="104" t="s">
        <v>88</v>
      </c>
      <c r="D31" s="149">
        <v>0.37997500000000001</v>
      </c>
      <c r="E31" s="88">
        <v>12.25</v>
      </c>
      <c r="F31" s="88">
        <v>31.018367346938774</v>
      </c>
      <c r="I31" s="1">
        <v>3</v>
      </c>
      <c r="J31" s="42" t="s">
        <v>163</v>
      </c>
      <c r="K31" s="43" t="s">
        <v>205</v>
      </c>
      <c r="L31">
        <v>6.125000000000002E-3</v>
      </c>
      <c r="M31">
        <v>12.25</v>
      </c>
      <c r="N31" s="88">
        <v>0.50000000000000011</v>
      </c>
      <c r="Q31" s="1">
        <v>4</v>
      </c>
      <c r="R31" s="59" t="s">
        <v>163</v>
      </c>
      <c r="S31" s="1" t="s">
        <v>217</v>
      </c>
      <c r="T31">
        <v>1.7739999999999999E-2</v>
      </c>
      <c r="U31">
        <v>17.25</v>
      </c>
      <c r="V31" s="88">
        <v>1.0284057971014491</v>
      </c>
      <c r="X31" s="73">
        <v>5</v>
      </c>
      <c r="Y31" s="76" t="s">
        <v>314</v>
      </c>
      <c r="Z31" s="75" t="s">
        <v>239</v>
      </c>
      <c r="AA31">
        <v>9.616249999999997E-2</v>
      </c>
      <c r="AB31">
        <v>16.25</v>
      </c>
      <c r="AC31" s="88">
        <v>5.917692307692306</v>
      </c>
    </row>
    <row r="32" spans="1:29" ht="18.75" x14ac:dyDescent="0.3">
      <c r="A32" s="15">
        <v>1</v>
      </c>
      <c r="B32" s="106" t="s">
        <v>60</v>
      </c>
      <c r="C32" s="104" t="s">
        <v>89</v>
      </c>
      <c r="D32" s="149">
        <v>3.41225E-2</v>
      </c>
      <c r="E32" s="88">
        <v>12.25</v>
      </c>
      <c r="F32" s="88">
        <v>2.7855102040816329</v>
      </c>
      <c r="I32" s="1">
        <v>3</v>
      </c>
      <c r="J32" s="42" t="s">
        <v>174</v>
      </c>
      <c r="K32" s="43" t="s">
        <v>221</v>
      </c>
      <c r="L32">
        <v>8.8050000000000038E-3</v>
      </c>
      <c r="M32">
        <v>13.25</v>
      </c>
      <c r="N32" s="88">
        <v>0.66452830188679268</v>
      </c>
      <c r="Q32" s="1">
        <v>4</v>
      </c>
      <c r="R32" s="59" t="s">
        <v>163</v>
      </c>
      <c r="S32" s="1" t="s">
        <v>218</v>
      </c>
      <c r="T32">
        <v>1.0156250000000002E-2</v>
      </c>
      <c r="U32">
        <v>15.25</v>
      </c>
      <c r="V32" s="88">
        <v>0.66598360655737721</v>
      </c>
      <c r="X32" s="73">
        <v>5</v>
      </c>
      <c r="Y32" s="74" t="s">
        <v>314</v>
      </c>
      <c r="Z32" s="75" t="s">
        <v>248</v>
      </c>
      <c r="AA32">
        <v>0.37633749999999999</v>
      </c>
      <c r="AB32">
        <v>11.25</v>
      </c>
      <c r="AC32" s="88">
        <v>33.452222222222218</v>
      </c>
    </row>
    <row r="33" spans="1:29" ht="18.75" x14ac:dyDescent="0.3">
      <c r="A33" s="15">
        <v>1</v>
      </c>
      <c r="B33" s="106" t="s">
        <v>60</v>
      </c>
      <c r="C33" s="104" t="s">
        <v>90</v>
      </c>
      <c r="D33" s="149">
        <v>7.5312499999999977E-2</v>
      </c>
      <c r="E33" s="88">
        <v>12.25</v>
      </c>
      <c r="F33" s="88">
        <v>6.1479591836734677</v>
      </c>
      <c r="I33" s="1">
        <v>3</v>
      </c>
      <c r="J33" s="42" t="s">
        <v>174</v>
      </c>
      <c r="K33" s="48" t="s">
        <v>224</v>
      </c>
      <c r="L33">
        <v>1.2066749999999999</v>
      </c>
      <c r="M33">
        <v>12.25</v>
      </c>
      <c r="N33" s="88">
        <v>98.504081632653055</v>
      </c>
      <c r="Q33" s="1">
        <v>4</v>
      </c>
      <c r="R33" s="59" t="s">
        <v>163</v>
      </c>
      <c r="S33" s="1" t="s">
        <v>205</v>
      </c>
      <c r="T33">
        <v>6.2762500000000023E-3</v>
      </c>
      <c r="U33">
        <v>12.25</v>
      </c>
      <c r="V33" s="88">
        <v>0.51234693877551041</v>
      </c>
      <c r="X33" s="73">
        <v>5</v>
      </c>
      <c r="Y33" s="76" t="s">
        <v>314</v>
      </c>
      <c r="Z33" s="75" t="s">
        <v>315</v>
      </c>
      <c r="AA33">
        <v>0.53010250000000003</v>
      </c>
      <c r="AB33">
        <v>16.25</v>
      </c>
      <c r="AC33" s="88">
        <v>32.621692307692314</v>
      </c>
    </row>
    <row r="34" spans="1:29" ht="18.75" x14ac:dyDescent="0.3">
      <c r="A34" s="15">
        <v>1</v>
      </c>
      <c r="B34" s="106" t="s">
        <v>60</v>
      </c>
      <c r="C34" s="104" t="s">
        <v>93</v>
      </c>
      <c r="D34" s="149">
        <v>1.4162500000000005E-2</v>
      </c>
      <c r="E34" s="88">
        <v>12.25</v>
      </c>
      <c r="F34" s="88">
        <v>1.1561224489795923</v>
      </c>
      <c r="I34" s="1">
        <v>3</v>
      </c>
      <c r="J34" s="42" t="s">
        <v>174</v>
      </c>
      <c r="K34" s="48" t="s">
        <v>227</v>
      </c>
      <c r="L34">
        <v>2.9512500000000001E-2</v>
      </c>
      <c r="M34">
        <v>14.25</v>
      </c>
      <c r="N34" s="88">
        <v>2.0710526315789473</v>
      </c>
      <c r="Q34" s="1">
        <v>4</v>
      </c>
      <c r="R34" s="59" t="s">
        <v>174</v>
      </c>
      <c r="S34" s="75" t="s">
        <v>221</v>
      </c>
      <c r="T34">
        <v>4.4155E-2</v>
      </c>
      <c r="U34">
        <v>16.25</v>
      </c>
      <c r="V34" s="88">
        <v>2.7172307692307691</v>
      </c>
      <c r="X34" s="73">
        <v>5</v>
      </c>
      <c r="Y34" s="74" t="s">
        <v>314</v>
      </c>
      <c r="Z34" s="75" t="s">
        <v>251</v>
      </c>
      <c r="AA34">
        <v>9.7362500000000018E-2</v>
      </c>
      <c r="AB34">
        <v>16.25</v>
      </c>
      <c r="AC34" s="88">
        <v>5.9915384615384619</v>
      </c>
    </row>
    <row r="35" spans="1:29" ht="18.75" x14ac:dyDescent="0.3">
      <c r="A35" s="15">
        <v>1</v>
      </c>
      <c r="B35" s="106" t="s">
        <v>60</v>
      </c>
      <c r="C35" s="104" t="s">
        <v>95</v>
      </c>
      <c r="D35" s="149">
        <v>1.5908749999999998</v>
      </c>
      <c r="E35" s="88">
        <v>12.25</v>
      </c>
      <c r="F35" s="88">
        <v>129.86734693877548</v>
      </c>
      <c r="I35" s="1">
        <v>3</v>
      </c>
      <c r="J35" s="42" t="s">
        <v>174</v>
      </c>
      <c r="K35" s="48" t="s">
        <v>230</v>
      </c>
      <c r="L35">
        <v>0.43714500000000001</v>
      </c>
      <c r="M35">
        <v>15.25</v>
      </c>
      <c r="N35" s="88">
        <v>28.665245901639341</v>
      </c>
      <c r="Q35" s="1">
        <v>4</v>
      </c>
      <c r="R35" s="59" t="s">
        <v>174</v>
      </c>
      <c r="S35" s="1" t="s">
        <v>207</v>
      </c>
      <c r="T35">
        <v>0.1022175</v>
      </c>
      <c r="U35">
        <v>17.25</v>
      </c>
      <c r="V35" s="88">
        <v>5.9256521739130434</v>
      </c>
      <c r="X35" s="73">
        <v>5</v>
      </c>
      <c r="Y35" s="74" t="s">
        <v>314</v>
      </c>
      <c r="Z35" s="75" t="s">
        <v>289</v>
      </c>
      <c r="AA35">
        <v>5.0798750000000004E-2</v>
      </c>
      <c r="AB35">
        <v>16.25</v>
      </c>
      <c r="AC35" s="88">
        <v>3.1260769230769232</v>
      </c>
    </row>
    <row r="36" spans="1:29" ht="18.75" x14ac:dyDescent="0.3">
      <c r="A36" s="15">
        <v>1</v>
      </c>
      <c r="B36" s="106" t="s">
        <v>60</v>
      </c>
      <c r="C36" s="104" t="s">
        <v>96</v>
      </c>
      <c r="D36" s="149">
        <v>9.6041250000000009E-2</v>
      </c>
      <c r="E36" s="88">
        <v>12.25</v>
      </c>
      <c r="F36" s="88">
        <v>7.840102040816328</v>
      </c>
      <c r="I36" s="1">
        <v>3</v>
      </c>
      <c r="J36" s="42" t="s">
        <v>174</v>
      </c>
      <c r="K36" s="48" t="s">
        <v>233</v>
      </c>
      <c r="L36">
        <v>1.0067500000000004E-2</v>
      </c>
      <c r="M36">
        <v>15.25</v>
      </c>
      <c r="N36" s="88">
        <v>0.66016393442622978</v>
      </c>
      <c r="Q36" s="1">
        <v>4</v>
      </c>
      <c r="R36" s="59" t="s">
        <v>174</v>
      </c>
      <c r="S36" s="75" t="s">
        <v>224</v>
      </c>
      <c r="T36">
        <v>0.11712500000000001</v>
      </c>
      <c r="U36">
        <v>12.25</v>
      </c>
      <c r="V36" s="88">
        <v>9.5612244897959187</v>
      </c>
      <c r="X36" s="78">
        <v>5</v>
      </c>
      <c r="Y36" s="87" t="s">
        <v>314</v>
      </c>
      <c r="Z36" s="80" t="s">
        <v>298</v>
      </c>
      <c r="AA36">
        <v>4.3446249999999992E-2</v>
      </c>
      <c r="AB36">
        <v>15.25</v>
      </c>
      <c r="AC36" s="88">
        <v>2.8489344262295075</v>
      </c>
    </row>
    <row r="37" spans="1:29" ht="18.75" x14ac:dyDescent="0.3">
      <c r="A37" s="15">
        <v>1</v>
      </c>
      <c r="B37" s="106" t="s">
        <v>60</v>
      </c>
      <c r="C37" s="104" t="s">
        <v>99</v>
      </c>
      <c r="D37" s="149">
        <v>0.1849875</v>
      </c>
      <c r="E37" s="88">
        <v>15.25</v>
      </c>
      <c r="F37" s="88">
        <v>12.130327868852458</v>
      </c>
      <c r="I37" s="1">
        <v>3</v>
      </c>
      <c r="J37" s="42" t="s">
        <v>174</v>
      </c>
      <c r="K37" s="48" t="s">
        <v>236</v>
      </c>
      <c r="L37">
        <v>0.18397749999999999</v>
      </c>
      <c r="M37">
        <v>14.25</v>
      </c>
      <c r="N37" s="88">
        <v>12.910701754385965</v>
      </c>
      <c r="Q37" s="1">
        <v>4</v>
      </c>
      <c r="R37" s="59" t="s">
        <v>174</v>
      </c>
      <c r="S37" s="1" t="s">
        <v>227</v>
      </c>
      <c r="T37">
        <v>3.0364999999999996E-2</v>
      </c>
      <c r="U37">
        <v>14.25</v>
      </c>
      <c r="V37" s="88">
        <v>2.1308771929824557</v>
      </c>
      <c r="X37" s="73">
        <v>5</v>
      </c>
      <c r="Y37" s="74" t="s">
        <v>314</v>
      </c>
      <c r="Z37" s="75" t="s">
        <v>301</v>
      </c>
      <c r="AA37">
        <v>4.3012500000000009E-2</v>
      </c>
      <c r="AB37">
        <v>15.25</v>
      </c>
      <c r="AC37" s="88">
        <v>2.820491803278689</v>
      </c>
    </row>
    <row r="38" spans="1:29" ht="18.75" x14ac:dyDescent="0.3">
      <c r="A38" s="15">
        <v>1</v>
      </c>
      <c r="B38" s="106" t="s">
        <v>60</v>
      </c>
      <c r="C38" s="104" t="s">
        <v>102</v>
      </c>
      <c r="D38" s="149">
        <v>0.36436499999999994</v>
      </c>
      <c r="E38" s="88">
        <v>14.25</v>
      </c>
      <c r="F38" s="88">
        <v>25.569473684210521</v>
      </c>
      <c r="I38" s="1">
        <v>3</v>
      </c>
      <c r="J38" s="42" t="s">
        <v>174</v>
      </c>
      <c r="K38" s="48" t="s">
        <v>239</v>
      </c>
      <c r="L38">
        <v>0.13387749999999998</v>
      </c>
      <c r="M38">
        <v>15.25</v>
      </c>
      <c r="N38" s="88">
        <v>8.7788524590163917</v>
      </c>
      <c r="Q38" s="1">
        <v>4</v>
      </c>
      <c r="R38" s="59" t="s">
        <v>174</v>
      </c>
      <c r="S38" s="1" t="s">
        <v>230</v>
      </c>
      <c r="T38">
        <v>0.15277499999999997</v>
      </c>
      <c r="U38">
        <v>18.25</v>
      </c>
      <c r="V38" s="88">
        <v>8.3712328767123267</v>
      </c>
      <c r="X38" s="73">
        <v>5</v>
      </c>
      <c r="Y38" s="74" t="s">
        <v>163</v>
      </c>
      <c r="Z38" s="75" t="s">
        <v>197</v>
      </c>
      <c r="AA38">
        <v>6.2262500000000009E-3</v>
      </c>
      <c r="AB38">
        <v>10.25</v>
      </c>
      <c r="AC38" s="88">
        <v>0.607439024390244</v>
      </c>
    </row>
    <row r="39" spans="1:29" ht="18.75" x14ac:dyDescent="0.3">
      <c r="A39" s="15">
        <v>1</v>
      </c>
      <c r="B39" s="106" t="s">
        <v>60</v>
      </c>
      <c r="C39" s="104" t="s">
        <v>103</v>
      </c>
      <c r="D39" s="149">
        <v>0.10950249999999999</v>
      </c>
      <c r="E39" s="88">
        <v>17.25</v>
      </c>
      <c r="F39" s="88">
        <v>6.347971014492753</v>
      </c>
      <c r="I39" s="1">
        <v>3</v>
      </c>
      <c r="J39" s="42" t="s">
        <v>174</v>
      </c>
      <c r="K39" s="48" t="s">
        <v>242</v>
      </c>
      <c r="L39">
        <v>0.19014499999999998</v>
      </c>
      <c r="M39">
        <v>15.25</v>
      </c>
      <c r="N39" s="88">
        <v>12.468524590163934</v>
      </c>
      <c r="Q39" s="1">
        <v>4</v>
      </c>
      <c r="R39" s="59" t="s">
        <v>174</v>
      </c>
      <c r="S39" s="1" t="s">
        <v>233</v>
      </c>
      <c r="T39">
        <v>0.10538125000000001</v>
      </c>
      <c r="U39">
        <v>15.25</v>
      </c>
      <c r="V39" s="88">
        <v>6.9102459016393452</v>
      </c>
      <c r="X39" s="73">
        <v>5</v>
      </c>
      <c r="Y39" s="74" t="s">
        <v>163</v>
      </c>
      <c r="Z39" s="75" t="s">
        <v>215</v>
      </c>
      <c r="AA39">
        <v>6.6250000000000024E-3</v>
      </c>
      <c r="AB39">
        <v>13.25</v>
      </c>
      <c r="AC39" s="88">
        <v>0.50000000000000022</v>
      </c>
    </row>
    <row r="40" spans="1:29" ht="18.75" x14ac:dyDescent="0.3">
      <c r="A40" s="15">
        <v>1</v>
      </c>
      <c r="B40" s="106" t="s">
        <v>60</v>
      </c>
      <c r="C40" s="104" t="s">
        <v>106</v>
      </c>
      <c r="D40" s="149">
        <v>6.4612500000000017E-3</v>
      </c>
      <c r="E40" s="88">
        <v>12.25</v>
      </c>
      <c r="F40" s="88">
        <v>0.5274489795918369</v>
      </c>
      <c r="I40" s="1">
        <v>3</v>
      </c>
      <c r="J40" s="42" t="s">
        <v>174</v>
      </c>
      <c r="K40" s="48" t="s">
        <v>245</v>
      </c>
      <c r="L40">
        <v>7.9333750000000008E-2</v>
      </c>
      <c r="M40">
        <v>12.25</v>
      </c>
      <c r="N40" s="88">
        <v>6.4762244897959187</v>
      </c>
      <c r="Q40" s="1">
        <v>4</v>
      </c>
      <c r="R40" s="59" t="s">
        <v>174</v>
      </c>
      <c r="S40" s="1" t="s">
        <v>236</v>
      </c>
      <c r="T40">
        <v>0.13666249999999996</v>
      </c>
      <c r="U40">
        <v>16.25</v>
      </c>
      <c r="V40" s="88">
        <v>8.4099999999999984</v>
      </c>
      <c r="X40" s="73">
        <v>5</v>
      </c>
      <c r="Y40" s="74" t="s">
        <v>163</v>
      </c>
      <c r="Z40" s="75" t="s">
        <v>216</v>
      </c>
      <c r="AA40">
        <v>7.6250000000000033E-3</v>
      </c>
      <c r="AB40">
        <v>15.25</v>
      </c>
      <c r="AC40" s="88">
        <v>0.50000000000000022</v>
      </c>
    </row>
    <row r="41" spans="1:29" ht="18.75" x14ac:dyDescent="0.3">
      <c r="A41" s="15">
        <v>1</v>
      </c>
      <c r="B41" s="106" t="s">
        <v>60</v>
      </c>
      <c r="C41" s="104" t="s">
        <v>107</v>
      </c>
      <c r="D41" s="149">
        <v>6.2392500000000004E-2</v>
      </c>
      <c r="E41" s="88">
        <v>12.25</v>
      </c>
      <c r="F41" s="88">
        <v>5.0932653061224489</v>
      </c>
      <c r="I41" s="1">
        <v>3</v>
      </c>
      <c r="J41" s="42" t="s">
        <v>174</v>
      </c>
      <c r="K41" s="48" t="s">
        <v>248</v>
      </c>
      <c r="L41">
        <v>0.22958499999999998</v>
      </c>
      <c r="M41">
        <v>11.25</v>
      </c>
      <c r="N41" s="88">
        <v>20.407555555555554</v>
      </c>
      <c r="Q41" s="1">
        <v>4</v>
      </c>
      <c r="R41" s="59" t="s">
        <v>174</v>
      </c>
      <c r="S41" s="1" t="s">
        <v>239</v>
      </c>
      <c r="T41">
        <v>0.21759249999999997</v>
      </c>
      <c r="U41">
        <v>15.25</v>
      </c>
      <c r="V41" s="88">
        <v>14.268360655737704</v>
      </c>
      <c r="X41" s="73">
        <v>5</v>
      </c>
      <c r="Y41" s="74" t="s">
        <v>163</v>
      </c>
      <c r="Z41" s="75" t="s">
        <v>217</v>
      </c>
      <c r="AA41">
        <v>3.7747499999999996E-2</v>
      </c>
      <c r="AB41">
        <v>17.25</v>
      </c>
      <c r="AC41" s="88">
        <v>2.1882608695652173</v>
      </c>
    </row>
    <row r="42" spans="1:29" ht="18.75" x14ac:dyDescent="0.3">
      <c r="A42" s="15">
        <v>1</v>
      </c>
      <c r="B42" s="106" t="s">
        <v>60</v>
      </c>
      <c r="C42" s="104" t="s">
        <v>108</v>
      </c>
      <c r="D42" s="149">
        <v>3.4795E-2</v>
      </c>
      <c r="E42" s="88">
        <v>13.25</v>
      </c>
      <c r="F42" s="88">
        <v>2.6260377358490565</v>
      </c>
      <c r="I42" s="1">
        <v>3</v>
      </c>
      <c r="J42" s="42" t="s">
        <v>174</v>
      </c>
      <c r="K42" s="48" t="s">
        <v>251</v>
      </c>
      <c r="L42">
        <v>0.16205000000000003</v>
      </c>
      <c r="M42">
        <v>16.25</v>
      </c>
      <c r="N42" s="88">
        <v>9.9723076923076945</v>
      </c>
      <c r="Q42" s="1">
        <v>4</v>
      </c>
      <c r="R42" s="59" t="s">
        <v>174</v>
      </c>
      <c r="S42" s="1" t="s">
        <v>248</v>
      </c>
      <c r="T42">
        <v>0.12102125000000002</v>
      </c>
      <c r="U42">
        <v>11.25</v>
      </c>
      <c r="V42" s="88">
        <v>10.757444444444447</v>
      </c>
      <c r="X42" s="78">
        <v>5</v>
      </c>
      <c r="Y42" s="87" t="s">
        <v>163</v>
      </c>
      <c r="Z42" s="80" t="s">
        <v>218</v>
      </c>
      <c r="AA42">
        <v>9.1225000000000039E-3</v>
      </c>
      <c r="AB42">
        <v>15.25</v>
      </c>
      <c r="AC42" s="88">
        <v>0.59819672131147572</v>
      </c>
    </row>
    <row r="43" spans="1:29" ht="18.75" x14ac:dyDescent="0.3">
      <c r="A43" s="15">
        <v>1</v>
      </c>
      <c r="B43" s="106" t="s">
        <v>60</v>
      </c>
      <c r="C43" s="104" t="s">
        <v>112</v>
      </c>
      <c r="D43" s="149">
        <v>7.5397500000000006E-2</v>
      </c>
      <c r="E43" s="88">
        <v>12.25</v>
      </c>
      <c r="F43" s="88">
        <v>6.1548979591836739</v>
      </c>
      <c r="I43" s="1">
        <v>3</v>
      </c>
      <c r="J43" s="42" t="s">
        <v>174</v>
      </c>
      <c r="K43" s="48" t="s">
        <v>254</v>
      </c>
      <c r="L43">
        <v>2.39550375</v>
      </c>
      <c r="M43">
        <v>17.25</v>
      </c>
      <c r="N43" s="88">
        <v>138.86978260869563</v>
      </c>
      <c r="Q43" s="1">
        <v>4</v>
      </c>
      <c r="R43" s="59" t="s">
        <v>174</v>
      </c>
      <c r="S43" s="1" t="s">
        <v>251</v>
      </c>
      <c r="T43">
        <v>0.13373875000000002</v>
      </c>
      <c r="U43">
        <v>16.25</v>
      </c>
      <c r="V43" s="88">
        <v>8.2300769230769237</v>
      </c>
      <c r="X43">
        <v>5</v>
      </c>
      <c r="Y43" t="s">
        <v>163</v>
      </c>
      <c r="Z43" t="s">
        <v>205</v>
      </c>
      <c r="AA43">
        <v>6.2375000000000017E-3</v>
      </c>
      <c r="AB43">
        <v>12.25</v>
      </c>
      <c r="AC43" s="88">
        <v>0.50918367346938787</v>
      </c>
    </row>
    <row r="44" spans="1:29" ht="18.75" x14ac:dyDescent="0.3">
      <c r="A44" s="15">
        <v>1</v>
      </c>
      <c r="B44" s="106" t="s">
        <v>60</v>
      </c>
      <c r="C44" s="104" t="s">
        <v>115</v>
      </c>
      <c r="D44" s="149">
        <v>4.6531250000000003E-2</v>
      </c>
      <c r="E44" s="88">
        <v>12.25</v>
      </c>
      <c r="F44" s="88">
        <v>3.7984693877551026</v>
      </c>
      <c r="Q44" s="1">
        <v>4</v>
      </c>
      <c r="R44" s="59" t="s">
        <v>174</v>
      </c>
      <c r="S44" s="1" t="s">
        <v>289</v>
      </c>
      <c r="T44">
        <v>4.7221249999999999E-2</v>
      </c>
      <c r="U44">
        <v>16.25</v>
      </c>
      <c r="V44" s="88">
        <v>2.9059230769230768</v>
      </c>
    </row>
    <row r="45" spans="1:29" ht="18.75" x14ac:dyDescent="0.3">
      <c r="A45" s="15">
        <v>1</v>
      </c>
      <c r="B45" s="106" t="s">
        <v>60</v>
      </c>
      <c r="C45" s="104" t="s">
        <v>118</v>
      </c>
      <c r="D45" s="149">
        <v>2.727475E-2</v>
      </c>
      <c r="E45" s="88">
        <v>12.25</v>
      </c>
      <c r="F45" s="88">
        <v>2.2265102040816327</v>
      </c>
      <c r="Q45" s="1">
        <v>4</v>
      </c>
      <c r="R45" s="59" t="s">
        <v>174</v>
      </c>
      <c r="S45" s="1" t="s">
        <v>292</v>
      </c>
      <c r="T45">
        <v>2.0288749999999998E-2</v>
      </c>
      <c r="U45">
        <v>15.25</v>
      </c>
      <c r="V45" s="88">
        <v>1.3304098360655736</v>
      </c>
    </row>
    <row r="46" spans="1:29" ht="18.75" x14ac:dyDescent="0.3">
      <c r="A46" s="15">
        <v>1</v>
      </c>
      <c r="B46" s="106" t="s">
        <v>60</v>
      </c>
      <c r="C46" s="104" t="s">
        <v>119</v>
      </c>
      <c r="D46" s="149">
        <v>5.944662500000001E-2</v>
      </c>
      <c r="E46" s="88">
        <v>12.25</v>
      </c>
      <c r="F46" s="88">
        <v>4.8527857142857149</v>
      </c>
      <c r="Q46" s="1">
        <v>4</v>
      </c>
      <c r="R46" s="59" t="s">
        <v>174</v>
      </c>
      <c r="S46" s="1" t="s">
        <v>295</v>
      </c>
      <c r="T46">
        <v>3.0038749999999996E-2</v>
      </c>
      <c r="U46">
        <v>15.25</v>
      </c>
      <c r="V46" s="88">
        <v>1.9697540983606556</v>
      </c>
    </row>
    <row r="47" spans="1:29" ht="18.75" x14ac:dyDescent="0.3">
      <c r="A47" s="15">
        <v>1</v>
      </c>
      <c r="B47" s="106" t="s">
        <v>60</v>
      </c>
      <c r="C47" s="104" t="s">
        <v>121</v>
      </c>
      <c r="D47" s="149">
        <v>0.53155000000000008</v>
      </c>
      <c r="E47" s="88">
        <v>14.25</v>
      </c>
      <c r="F47" s="88">
        <v>37.301754385964919</v>
      </c>
      <c r="Q47" s="1">
        <v>4</v>
      </c>
      <c r="R47" s="59" t="s">
        <v>174</v>
      </c>
      <c r="S47" s="1" t="s">
        <v>298</v>
      </c>
      <c r="T47">
        <v>5.4411249999999994E-2</v>
      </c>
      <c r="U47">
        <v>15.25</v>
      </c>
      <c r="V47" s="88">
        <v>3.5679508196721308</v>
      </c>
    </row>
    <row r="48" spans="1:29" ht="18.75" x14ac:dyDescent="0.3">
      <c r="A48" s="15">
        <v>1</v>
      </c>
      <c r="B48" s="106" t="s">
        <v>60</v>
      </c>
      <c r="C48" s="104" t="s">
        <v>122</v>
      </c>
      <c r="D48" s="149">
        <v>5.3584499999999993E-2</v>
      </c>
      <c r="E48" s="88">
        <v>14.25</v>
      </c>
      <c r="F48" s="88">
        <v>3.7603157894736836</v>
      </c>
      <c r="Q48" s="1">
        <v>4</v>
      </c>
      <c r="R48" s="59" t="s">
        <v>174</v>
      </c>
      <c r="S48" s="1" t="s">
        <v>301</v>
      </c>
      <c r="T48">
        <v>5.8128750000000007E-2</v>
      </c>
      <c r="U48">
        <v>15.25</v>
      </c>
      <c r="V48" s="88">
        <v>3.8117213114754103</v>
      </c>
    </row>
    <row r="49" spans="1:22" ht="19.5" thickBot="1" x14ac:dyDescent="0.35">
      <c r="A49" s="15">
        <v>1</v>
      </c>
      <c r="B49" s="106" t="s">
        <v>60</v>
      </c>
      <c r="C49" s="104" t="s">
        <v>123</v>
      </c>
      <c r="D49" s="149">
        <v>0.72356250000000022</v>
      </c>
      <c r="E49" s="88">
        <v>12.25</v>
      </c>
      <c r="F49" s="88">
        <v>59.066326530612265</v>
      </c>
      <c r="Q49" s="1">
        <v>4</v>
      </c>
      <c r="R49" s="69" t="s">
        <v>174</v>
      </c>
      <c r="S49" s="129" t="s">
        <v>304</v>
      </c>
      <c r="T49">
        <v>0.13589999999999999</v>
      </c>
      <c r="U49">
        <v>15.25</v>
      </c>
      <c r="V49" s="88">
        <v>8.9114754098360667</v>
      </c>
    </row>
    <row r="50" spans="1:22" ht="18.75" x14ac:dyDescent="0.3">
      <c r="A50" s="15">
        <v>1</v>
      </c>
      <c r="B50" s="106" t="s">
        <v>60</v>
      </c>
      <c r="C50" s="104" t="s">
        <v>126</v>
      </c>
      <c r="D50" s="149">
        <v>2.6687500000000003E-2</v>
      </c>
      <c r="E50" s="88">
        <v>12.25</v>
      </c>
      <c r="F50" s="88">
        <v>2.1785714285714288</v>
      </c>
    </row>
    <row r="51" spans="1:22" ht="30.75" x14ac:dyDescent="0.3">
      <c r="A51" s="15">
        <v>1</v>
      </c>
      <c r="B51" s="106" t="s">
        <v>129</v>
      </c>
      <c r="C51" s="104" t="s">
        <v>130</v>
      </c>
      <c r="D51" s="149">
        <v>0.29329875000000005</v>
      </c>
      <c r="E51" s="88">
        <v>13.25</v>
      </c>
      <c r="F51" s="88">
        <v>22.135754716981136</v>
      </c>
    </row>
    <row r="52" spans="1:22" ht="30.75" x14ac:dyDescent="0.3">
      <c r="A52" s="15">
        <v>1</v>
      </c>
      <c r="B52" s="106" t="s">
        <v>129</v>
      </c>
      <c r="C52" s="104" t="s">
        <v>133</v>
      </c>
      <c r="D52" s="149">
        <v>0.12089999999999999</v>
      </c>
      <c r="E52" s="88">
        <v>14.25</v>
      </c>
      <c r="F52" s="88">
        <v>8.4842105263157883</v>
      </c>
    </row>
    <row r="53" spans="1:22" ht="30.75" x14ac:dyDescent="0.3">
      <c r="A53" s="15">
        <v>1</v>
      </c>
      <c r="B53" s="106" t="s">
        <v>129</v>
      </c>
      <c r="C53" s="104" t="s">
        <v>134</v>
      </c>
      <c r="D53" s="149">
        <v>0.22685000000000002</v>
      </c>
      <c r="E53" s="88">
        <v>14.25</v>
      </c>
      <c r="F53" s="88">
        <v>15.919298245614037</v>
      </c>
    </row>
    <row r="54" spans="1:22" ht="30.75" x14ac:dyDescent="0.3">
      <c r="A54" s="15">
        <v>1</v>
      </c>
      <c r="B54" s="106" t="s">
        <v>129</v>
      </c>
      <c r="C54" s="104" t="s">
        <v>135</v>
      </c>
      <c r="D54" s="149">
        <v>3.7790000000000004E-2</v>
      </c>
      <c r="E54" s="88">
        <v>12.25</v>
      </c>
      <c r="F54" s="88">
        <v>3.084897959183674</v>
      </c>
    </row>
    <row r="55" spans="1:22" ht="30.75" x14ac:dyDescent="0.3">
      <c r="A55" s="15">
        <v>1</v>
      </c>
      <c r="B55" s="106" t="s">
        <v>129</v>
      </c>
      <c r="C55" s="104" t="s">
        <v>137</v>
      </c>
      <c r="D55" s="149">
        <v>0.21788799999999997</v>
      </c>
      <c r="E55" s="88">
        <v>12.25</v>
      </c>
      <c r="F55" s="88">
        <v>17.786775510204077</v>
      </c>
    </row>
    <row r="56" spans="1:22" ht="30.75" x14ac:dyDescent="0.3">
      <c r="A56" s="15">
        <v>1</v>
      </c>
      <c r="B56" s="106" t="s">
        <v>129</v>
      </c>
      <c r="C56" s="104" t="s">
        <v>138</v>
      </c>
      <c r="D56" s="149">
        <v>0.77424999999999999</v>
      </c>
      <c r="E56" s="88">
        <v>12.25</v>
      </c>
      <c r="F56" s="88">
        <v>63.204081632653065</v>
      </c>
    </row>
    <row r="57" spans="1:22" ht="30.75" x14ac:dyDescent="0.3">
      <c r="A57" s="15">
        <v>1</v>
      </c>
      <c r="B57" s="106" t="s">
        <v>129</v>
      </c>
      <c r="C57" s="104" t="s">
        <v>140</v>
      </c>
      <c r="D57" s="149">
        <v>1.9904000000000002E-2</v>
      </c>
      <c r="E57" s="88">
        <v>12.25</v>
      </c>
      <c r="F57" s="88">
        <v>1.6248163265306124</v>
      </c>
    </row>
    <row r="58" spans="1:22" ht="30.75" x14ac:dyDescent="0.3">
      <c r="A58" s="15">
        <v>1</v>
      </c>
      <c r="B58" s="106" t="s">
        <v>129</v>
      </c>
      <c r="C58" s="104" t="s">
        <v>141</v>
      </c>
      <c r="D58" s="149">
        <v>2.7389625000000001E-2</v>
      </c>
      <c r="E58" s="88">
        <v>14.25</v>
      </c>
      <c r="F58" s="88">
        <v>1.9220789473684212</v>
      </c>
    </row>
    <row r="59" spans="1:22" ht="30.75" x14ac:dyDescent="0.3">
      <c r="A59" s="15">
        <v>1</v>
      </c>
      <c r="B59" s="106" t="s">
        <v>129</v>
      </c>
      <c r="C59" s="104" t="s">
        <v>142</v>
      </c>
      <c r="D59" s="149">
        <v>7.1424999999999987E-3</v>
      </c>
      <c r="E59" s="88">
        <v>12.25</v>
      </c>
      <c r="F59" s="88">
        <v>0.5830612244897958</v>
      </c>
    </row>
    <row r="60" spans="1:22" ht="30.75" x14ac:dyDescent="0.3">
      <c r="A60" s="15">
        <v>1</v>
      </c>
      <c r="B60" s="106" t="s">
        <v>129</v>
      </c>
      <c r="C60" s="104" t="s">
        <v>145</v>
      </c>
      <c r="D60" s="149">
        <v>2.0198500000000001E-2</v>
      </c>
      <c r="E60" s="88">
        <v>15.25</v>
      </c>
      <c r="F60" s="88">
        <v>1.3244918032786888</v>
      </c>
    </row>
    <row r="61" spans="1:22" ht="30.75" x14ac:dyDescent="0.3">
      <c r="A61" s="15">
        <v>1</v>
      </c>
      <c r="B61" s="106" t="s">
        <v>129</v>
      </c>
      <c r="C61" s="104" t="s">
        <v>148</v>
      </c>
      <c r="D61" s="149">
        <v>1.7732999999999999</v>
      </c>
      <c r="E61" s="88">
        <v>12.25</v>
      </c>
      <c r="F61" s="88">
        <v>144.75918367346938</v>
      </c>
    </row>
    <row r="62" spans="1:22" ht="30.75" x14ac:dyDescent="0.3">
      <c r="A62" s="15">
        <v>1</v>
      </c>
      <c r="B62" s="106" t="s">
        <v>129</v>
      </c>
      <c r="C62" s="104" t="s">
        <v>150</v>
      </c>
      <c r="D62" s="149">
        <v>8.8616249999999994E-2</v>
      </c>
      <c r="E62" s="88">
        <v>12.25</v>
      </c>
      <c r="F62" s="88">
        <v>7.233979591836734</v>
      </c>
    </row>
    <row r="63" spans="1:22" ht="30.75" x14ac:dyDescent="0.3">
      <c r="A63" s="15">
        <v>1</v>
      </c>
      <c r="B63" s="106" t="s">
        <v>129</v>
      </c>
      <c r="C63" s="104" t="s">
        <v>153</v>
      </c>
      <c r="D63" s="149">
        <v>7.4317500000000022E-2</v>
      </c>
      <c r="E63" s="88">
        <v>12.25</v>
      </c>
      <c r="F63" s="88">
        <v>6.0667346938775522</v>
      </c>
    </row>
    <row r="64" spans="1:22" ht="30.75" x14ac:dyDescent="0.3">
      <c r="A64" s="15">
        <v>1</v>
      </c>
      <c r="B64" s="106" t="s">
        <v>129</v>
      </c>
      <c r="C64" s="104" t="s">
        <v>156</v>
      </c>
      <c r="D64" s="149">
        <v>0.18412499999999998</v>
      </c>
      <c r="E64" s="88">
        <v>12.25</v>
      </c>
      <c r="F64" s="88">
        <v>15.030612244897958</v>
      </c>
    </row>
    <row r="65" spans="1:6" ht="30.75" x14ac:dyDescent="0.3">
      <c r="A65" s="15">
        <v>1</v>
      </c>
      <c r="B65" s="106" t="s">
        <v>129</v>
      </c>
      <c r="C65" s="104" t="s">
        <v>157</v>
      </c>
      <c r="D65" s="149">
        <v>4.6671999999999998E-2</v>
      </c>
      <c r="E65" s="88">
        <v>12.25</v>
      </c>
      <c r="F65" s="88">
        <v>3.809959183673469</v>
      </c>
    </row>
    <row r="66" spans="1:6" ht="30.75" x14ac:dyDescent="0.3">
      <c r="A66" s="15">
        <v>1</v>
      </c>
      <c r="B66" s="106" t="s">
        <v>129</v>
      </c>
      <c r="C66" s="104" t="s">
        <v>158</v>
      </c>
      <c r="D66" s="149">
        <v>1.9066000000000003E-2</v>
      </c>
      <c r="E66" s="88">
        <v>12.25</v>
      </c>
      <c r="F66" s="88">
        <v>1.5564081632653064</v>
      </c>
    </row>
    <row r="67" spans="1:6" ht="30.75" x14ac:dyDescent="0.3">
      <c r="A67" s="15">
        <v>1</v>
      </c>
      <c r="B67" s="106" t="s">
        <v>129</v>
      </c>
      <c r="C67" s="104" t="s">
        <v>159</v>
      </c>
      <c r="D67" s="149">
        <v>1.4027499999999995E-2</v>
      </c>
      <c r="E67" s="88">
        <v>17.25</v>
      </c>
      <c r="F67" s="88">
        <v>0.81318840579710117</v>
      </c>
    </row>
    <row r="68" spans="1:6" ht="30.75" x14ac:dyDescent="0.3">
      <c r="A68" s="15">
        <v>1</v>
      </c>
      <c r="B68" s="106" t="s">
        <v>129</v>
      </c>
      <c r="C68" s="104" t="s">
        <v>160</v>
      </c>
      <c r="D68" s="149">
        <v>4.9653000000000003E-2</v>
      </c>
      <c r="E68" s="88">
        <v>17.25</v>
      </c>
      <c r="F68" s="88">
        <v>2.8784347826086956</v>
      </c>
    </row>
    <row r="69" spans="1:6" ht="30.75" x14ac:dyDescent="0.3">
      <c r="A69" s="15">
        <v>1</v>
      </c>
      <c r="B69" s="106" t="s">
        <v>129</v>
      </c>
      <c r="C69" s="104" t="s">
        <v>161</v>
      </c>
      <c r="D69" s="149">
        <v>8.0921250000000021E-3</v>
      </c>
      <c r="E69" s="88">
        <v>12.25</v>
      </c>
      <c r="F69" s="88">
        <v>0.66058163265306136</v>
      </c>
    </row>
    <row r="70" spans="1:6" ht="30.75" x14ac:dyDescent="0.3">
      <c r="A70" s="15">
        <v>1</v>
      </c>
      <c r="B70" s="106" t="s">
        <v>129</v>
      </c>
      <c r="C70" s="104" t="s">
        <v>162</v>
      </c>
      <c r="D70" s="149">
        <v>0.10510625000000001</v>
      </c>
      <c r="E70" s="88">
        <v>12.25</v>
      </c>
      <c r="F70" s="88">
        <v>8.5801020408163264</v>
      </c>
    </row>
    <row r="71" spans="1:6" ht="30.75" x14ac:dyDescent="0.3">
      <c r="A71" s="15">
        <v>1</v>
      </c>
      <c r="B71" s="106" t="s">
        <v>163</v>
      </c>
      <c r="C71" s="104" t="s">
        <v>164</v>
      </c>
      <c r="D71" s="149">
        <v>7.243875000000002E-3</v>
      </c>
      <c r="E71" s="88">
        <v>15.25</v>
      </c>
      <c r="F71" s="88">
        <v>0.47500819672131162</v>
      </c>
    </row>
    <row r="72" spans="1:6" ht="30.75" x14ac:dyDescent="0.3">
      <c r="A72" s="15">
        <v>1</v>
      </c>
      <c r="B72" s="106" t="s">
        <v>163</v>
      </c>
      <c r="C72" s="104" t="s">
        <v>167</v>
      </c>
      <c r="D72" s="149">
        <v>8.9597500000000042E-3</v>
      </c>
      <c r="E72" s="88">
        <v>15.25</v>
      </c>
      <c r="F72" s="88">
        <v>0.58752459016393477</v>
      </c>
    </row>
    <row r="73" spans="1:6" ht="30.75" x14ac:dyDescent="0.3">
      <c r="A73" s="15">
        <v>1</v>
      </c>
      <c r="B73" s="106" t="s">
        <v>163</v>
      </c>
      <c r="C73" s="104" t="s">
        <v>170</v>
      </c>
      <c r="D73" s="149">
        <v>8.9362500000000015E-3</v>
      </c>
      <c r="E73" s="88">
        <v>12.25</v>
      </c>
      <c r="F73" s="88">
        <v>0.72948979591836749</v>
      </c>
    </row>
    <row r="74" spans="1:6" ht="30.75" x14ac:dyDescent="0.3">
      <c r="A74" s="15">
        <v>1</v>
      </c>
      <c r="B74" s="106" t="s">
        <v>163</v>
      </c>
      <c r="C74" s="104" t="s">
        <v>171</v>
      </c>
      <c r="D74" s="149">
        <v>3.6243999999999998E-2</v>
      </c>
      <c r="E74" s="88">
        <v>15.25</v>
      </c>
      <c r="F74" s="88">
        <v>2.376655737704918</v>
      </c>
    </row>
    <row r="75" spans="1:6" ht="18.75" x14ac:dyDescent="0.3">
      <c r="A75" s="15">
        <v>1</v>
      </c>
      <c r="B75" s="106" t="s">
        <v>174</v>
      </c>
      <c r="C75" s="104" t="s">
        <v>175</v>
      </c>
      <c r="D75" s="149">
        <v>0.18078250000000001</v>
      </c>
      <c r="E75" s="88">
        <v>12.25</v>
      </c>
      <c r="F75" s="88">
        <v>14.757755102040818</v>
      </c>
    </row>
    <row r="76" spans="1:6" ht="19.5" thickBot="1" x14ac:dyDescent="0.35">
      <c r="A76" s="15">
        <v>1</v>
      </c>
      <c r="B76" s="108" t="s">
        <v>174</v>
      </c>
      <c r="C76" s="104" t="s">
        <v>176</v>
      </c>
      <c r="D76" s="149">
        <v>7.9912500000000036E-3</v>
      </c>
      <c r="E76" s="88">
        <v>12.25</v>
      </c>
      <c r="F76" s="88">
        <v>0.65234693877551053</v>
      </c>
    </row>
    <row r="77" spans="1:6" ht="19.5" thickBot="1" x14ac:dyDescent="0.35">
      <c r="A77" s="15">
        <v>1</v>
      </c>
      <c r="B77" s="108" t="s">
        <v>174</v>
      </c>
      <c r="C77" s="109" t="s">
        <v>177</v>
      </c>
      <c r="D77" s="149">
        <v>6.2746250000000024E-3</v>
      </c>
      <c r="E77" s="88">
        <v>12.25</v>
      </c>
      <c r="F77" s="88">
        <v>0.51221428571428584</v>
      </c>
    </row>
    <row r="78" spans="1:6" ht="19.5" thickBot="1" x14ac:dyDescent="0.35">
      <c r="A78" s="15">
        <v>1</v>
      </c>
      <c r="B78" s="108" t="s">
        <v>174</v>
      </c>
      <c r="C78" s="109" t="s">
        <v>178</v>
      </c>
      <c r="D78" s="149">
        <v>0.84230499999999975</v>
      </c>
      <c r="E78" s="88">
        <v>17.25</v>
      </c>
      <c r="F78" s="88">
        <v>48.829275362318825</v>
      </c>
    </row>
    <row r="168" spans="1:3" ht="15.75" thickBot="1" x14ac:dyDescent="0.3"/>
    <row r="169" spans="1:3" x14ac:dyDescent="0.25">
      <c r="A169" s="70"/>
      <c r="B169" s="71"/>
      <c r="C169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3279-0A8E-4FCA-83DE-B48FD80E02A6}">
  <dimension ref="A1:I265"/>
  <sheetViews>
    <sheetView topLeftCell="A82" workbookViewId="0">
      <selection activeCell="A82" sqref="A82"/>
    </sheetView>
  </sheetViews>
  <sheetFormatPr defaultRowHeight="15" x14ac:dyDescent="0.25"/>
  <sheetData>
    <row r="1" spans="1:7" ht="15.75" thickBot="1" x14ac:dyDescent="0.3">
      <c r="A1" s="150" t="s">
        <v>406</v>
      </c>
      <c r="B1" s="150"/>
      <c r="C1" s="150"/>
      <c r="E1" s="150" t="s">
        <v>407</v>
      </c>
      <c r="F1" s="150"/>
      <c r="G1" s="150"/>
    </row>
    <row r="2" spans="1:7" ht="60.75" thickBot="1" x14ac:dyDescent="0.3">
      <c r="A2" s="15" t="s">
        <v>0</v>
      </c>
      <c r="B2" s="134" t="s">
        <v>1</v>
      </c>
      <c r="C2" s="96" t="s">
        <v>325</v>
      </c>
      <c r="E2" s="15" t="s">
        <v>0</v>
      </c>
      <c r="F2" s="95" t="s">
        <v>1</v>
      </c>
      <c r="G2" s="96" t="s">
        <v>325</v>
      </c>
    </row>
    <row r="3" spans="1:7" ht="30.75" x14ac:dyDescent="0.3">
      <c r="A3" s="15">
        <v>1</v>
      </c>
      <c r="B3" s="135" t="s">
        <v>381</v>
      </c>
      <c r="C3" s="136" t="s">
        <v>130</v>
      </c>
      <c r="E3" s="15">
        <v>1</v>
      </c>
      <c r="F3" s="8" t="s">
        <v>129</v>
      </c>
      <c r="G3" s="100" t="s">
        <v>130</v>
      </c>
    </row>
    <row r="4" spans="1:7" ht="18.75" x14ac:dyDescent="0.3">
      <c r="A4" s="15">
        <v>1</v>
      </c>
      <c r="B4" s="139" t="s">
        <v>174</v>
      </c>
      <c r="C4" s="151" t="s">
        <v>221</v>
      </c>
      <c r="E4" s="15">
        <v>1</v>
      </c>
      <c r="F4" s="14" t="s">
        <v>60</v>
      </c>
      <c r="G4" s="104" t="s">
        <v>61</v>
      </c>
    </row>
    <row r="5" spans="1:7" ht="18.75" x14ac:dyDescent="0.3">
      <c r="A5" s="15">
        <v>1</v>
      </c>
      <c r="B5" s="139" t="s">
        <v>381</v>
      </c>
      <c r="C5" s="151" t="s">
        <v>387</v>
      </c>
      <c r="E5" s="15">
        <v>1</v>
      </c>
      <c r="F5" s="14" t="s">
        <v>50</v>
      </c>
      <c r="G5" s="104" t="s">
        <v>51</v>
      </c>
    </row>
    <row r="6" spans="1:7" ht="30.75" x14ac:dyDescent="0.3">
      <c r="A6" s="15">
        <v>1</v>
      </c>
      <c r="B6" s="139" t="s">
        <v>381</v>
      </c>
      <c r="C6" s="151" t="s">
        <v>388</v>
      </c>
      <c r="E6" s="15">
        <v>1</v>
      </c>
      <c r="F6" s="14" t="s">
        <v>129</v>
      </c>
      <c r="G6" s="104" t="s">
        <v>133</v>
      </c>
    </row>
    <row r="7" spans="1:7" ht="30.75" x14ac:dyDescent="0.3">
      <c r="A7" s="15">
        <v>1</v>
      </c>
      <c r="B7" s="139" t="s">
        <v>381</v>
      </c>
      <c r="C7" s="140" t="s">
        <v>61</v>
      </c>
      <c r="E7" s="15">
        <v>1</v>
      </c>
      <c r="F7" s="14" t="s">
        <v>129</v>
      </c>
      <c r="G7" s="104" t="s">
        <v>134</v>
      </c>
    </row>
    <row r="8" spans="1:7" ht="18.75" x14ac:dyDescent="0.3">
      <c r="A8" s="15">
        <v>1</v>
      </c>
      <c r="B8" s="139" t="s">
        <v>381</v>
      </c>
      <c r="C8" s="140" t="s">
        <v>51</v>
      </c>
      <c r="E8" s="15">
        <v>1</v>
      </c>
      <c r="F8" s="14" t="s">
        <v>60</v>
      </c>
      <c r="G8" s="104" t="s">
        <v>62</v>
      </c>
    </row>
    <row r="9" spans="1:7" ht="18.75" x14ac:dyDescent="0.3">
      <c r="A9" s="15">
        <v>1</v>
      </c>
      <c r="B9" s="139" t="s">
        <v>174</v>
      </c>
      <c r="C9" s="151" t="s">
        <v>196</v>
      </c>
      <c r="E9" s="15">
        <v>1</v>
      </c>
      <c r="F9" s="14" t="s">
        <v>60</v>
      </c>
      <c r="G9" s="104" t="s">
        <v>63</v>
      </c>
    </row>
    <row r="10" spans="1:7" ht="30.75" x14ac:dyDescent="0.3">
      <c r="A10" s="15">
        <v>1</v>
      </c>
      <c r="B10" s="139" t="s">
        <v>381</v>
      </c>
      <c r="C10" s="140" t="s">
        <v>133</v>
      </c>
      <c r="E10" s="15">
        <v>1</v>
      </c>
      <c r="F10" s="14" t="s">
        <v>129</v>
      </c>
      <c r="G10" s="104" t="s">
        <v>135</v>
      </c>
    </row>
    <row r="11" spans="1:7" ht="18.75" x14ac:dyDescent="0.3">
      <c r="A11" s="15">
        <v>1</v>
      </c>
      <c r="B11" s="139" t="s">
        <v>381</v>
      </c>
      <c r="C11" s="140" t="s">
        <v>134</v>
      </c>
      <c r="E11" s="15">
        <v>1</v>
      </c>
      <c r="F11" s="14" t="s">
        <v>50</v>
      </c>
      <c r="G11" s="104" t="s">
        <v>52</v>
      </c>
    </row>
    <row r="12" spans="1:7" ht="30.75" x14ac:dyDescent="0.3">
      <c r="A12" s="15">
        <v>1</v>
      </c>
      <c r="B12" s="139" t="s">
        <v>381</v>
      </c>
      <c r="C12" s="140" t="s">
        <v>62</v>
      </c>
      <c r="E12" s="15">
        <v>1</v>
      </c>
      <c r="F12" s="14" t="s">
        <v>129</v>
      </c>
      <c r="G12" s="104" t="s">
        <v>137</v>
      </c>
    </row>
    <row r="13" spans="1:7" ht="30.75" x14ac:dyDescent="0.3">
      <c r="A13" s="15">
        <v>1</v>
      </c>
      <c r="B13" s="139" t="s">
        <v>381</v>
      </c>
      <c r="C13" s="140" t="s">
        <v>63</v>
      </c>
      <c r="E13" s="15">
        <v>1</v>
      </c>
      <c r="F13" s="14" t="s">
        <v>129</v>
      </c>
      <c r="G13" s="104" t="s">
        <v>138</v>
      </c>
    </row>
    <row r="14" spans="1:7" ht="30.75" x14ac:dyDescent="0.3">
      <c r="A14" s="15">
        <v>1</v>
      </c>
      <c r="B14" s="139" t="s">
        <v>381</v>
      </c>
      <c r="C14" s="151" t="s">
        <v>257</v>
      </c>
      <c r="E14" s="15">
        <v>1</v>
      </c>
      <c r="F14" s="14" t="s">
        <v>129</v>
      </c>
      <c r="G14" s="104" t="s">
        <v>140</v>
      </c>
    </row>
    <row r="15" spans="1:7" ht="18.75" x14ac:dyDescent="0.3">
      <c r="A15" s="15">
        <v>1</v>
      </c>
      <c r="B15" s="139" t="s">
        <v>381</v>
      </c>
      <c r="C15" s="140" t="s">
        <v>135</v>
      </c>
      <c r="E15" s="15">
        <v>1</v>
      </c>
      <c r="F15" s="14" t="s">
        <v>60</v>
      </c>
      <c r="G15" s="104" t="s">
        <v>66</v>
      </c>
    </row>
    <row r="16" spans="1:7" ht="18.75" x14ac:dyDescent="0.3">
      <c r="A16" s="15">
        <v>1</v>
      </c>
      <c r="B16" s="139" t="s">
        <v>381</v>
      </c>
      <c r="C16" s="151" t="s">
        <v>389</v>
      </c>
      <c r="E16" s="15">
        <v>1</v>
      </c>
      <c r="F16" s="14" t="s">
        <v>60</v>
      </c>
      <c r="G16" s="104" t="s">
        <v>67</v>
      </c>
    </row>
    <row r="17" spans="1:7" ht="18.75" x14ac:dyDescent="0.3">
      <c r="A17" s="15">
        <v>1</v>
      </c>
      <c r="B17" s="139" t="s">
        <v>381</v>
      </c>
      <c r="C17" s="140" t="s">
        <v>52</v>
      </c>
      <c r="E17" s="15">
        <v>1</v>
      </c>
      <c r="F17" s="106" t="s">
        <v>60</v>
      </c>
      <c r="G17" s="104" t="s">
        <v>68</v>
      </c>
    </row>
    <row r="18" spans="1:7" ht="30.75" x14ac:dyDescent="0.3">
      <c r="A18" s="15">
        <v>1</v>
      </c>
      <c r="B18" s="139" t="s">
        <v>381</v>
      </c>
      <c r="C18" s="140" t="s">
        <v>137</v>
      </c>
      <c r="E18" s="15">
        <v>1</v>
      </c>
      <c r="F18" s="106" t="s">
        <v>129</v>
      </c>
      <c r="G18" s="104" t="s">
        <v>141</v>
      </c>
    </row>
    <row r="19" spans="1:7" ht="18.75" x14ac:dyDescent="0.3">
      <c r="A19" s="15">
        <v>1</v>
      </c>
      <c r="B19" s="139" t="s">
        <v>50</v>
      </c>
      <c r="C19" s="140" t="s">
        <v>138</v>
      </c>
      <c r="E19" s="15">
        <v>1</v>
      </c>
      <c r="F19" s="106" t="s">
        <v>60</v>
      </c>
      <c r="G19" s="104" t="s">
        <v>69</v>
      </c>
    </row>
    <row r="20" spans="1:7" ht="30.75" x14ac:dyDescent="0.3">
      <c r="A20" s="15">
        <v>1</v>
      </c>
      <c r="B20" s="139" t="s">
        <v>381</v>
      </c>
      <c r="C20" s="140" t="s">
        <v>140</v>
      </c>
      <c r="E20" s="15">
        <v>1</v>
      </c>
      <c r="F20" s="106" t="s">
        <v>129</v>
      </c>
      <c r="G20" s="104" t="s">
        <v>142</v>
      </c>
    </row>
    <row r="21" spans="1:7" ht="18.75" x14ac:dyDescent="0.3">
      <c r="A21" s="15">
        <v>1</v>
      </c>
      <c r="B21" s="139" t="s">
        <v>381</v>
      </c>
      <c r="C21" s="140" t="s">
        <v>66</v>
      </c>
      <c r="E21" s="15">
        <v>1</v>
      </c>
      <c r="F21" s="106" t="s">
        <v>60</v>
      </c>
      <c r="G21" s="104" t="s">
        <v>72</v>
      </c>
    </row>
    <row r="22" spans="1:7" ht="30.75" x14ac:dyDescent="0.3">
      <c r="A22" s="15">
        <v>1</v>
      </c>
      <c r="B22" s="139" t="s">
        <v>381</v>
      </c>
      <c r="C22" s="140" t="s">
        <v>67</v>
      </c>
      <c r="E22" s="15">
        <v>1</v>
      </c>
      <c r="F22" s="106" t="s">
        <v>129</v>
      </c>
      <c r="G22" s="104" t="s">
        <v>145</v>
      </c>
    </row>
    <row r="23" spans="1:7" ht="18.75" x14ac:dyDescent="0.3">
      <c r="A23" s="15">
        <v>1</v>
      </c>
      <c r="B23" s="139" t="s">
        <v>381</v>
      </c>
      <c r="C23" s="151" t="s">
        <v>390</v>
      </c>
      <c r="E23" s="15">
        <v>1</v>
      </c>
      <c r="F23" s="106" t="s">
        <v>174</v>
      </c>
      <c r="G23" s="104" t="s">
        <v>175</v>
      </c>
    </row>
    <row r="24" spans="1:7" ht="18.75" x14ac:dyDescent="0.3">
      <c r="A24" s="15">
        <v>1</v>
      </c>
      <c r="B24" s="139" t="s">
        <v>381</v>
      </c>
      <c r="C24" s="140" t="s">
        <v>68</v>
      </c>
      <c r="E24" s="15">
        <v>1</v>
      </c>
      <c r="F24" s="106" t="s">
        <v>60</v>
      </c>
      <c r="G24" s="104" t="s">
        <v>73</v>
      </c>
    </row>
    <row r="25" spans="1:7" ht="18.75" x14ac:dyDescent="0.3">
      <c r="A25" s="15">
        <v>1</v>
      </c>
      <c r="B25" s="139" t="s">
        <v>381</v>
      </c>
      <c r="C25" s="151" t="s">
        <v>197</v>
      </c>
      <c r="E25" s="15">
        <v>1</v>
      </c>
      <c r="F25" s="106" t="s">
        <v>60</v>
      </c>
      <c r="G25" s="104" t="s">
        <v>74</v>
      </c>
    </row>
    <row r="26" spans="1:7" ht="30.75" x14ac:dyDescent="0.3">
      <c r="A26" s="15">
        <v>1</v>
      </c>
      <c r="B26" s="139" t="s">
        <v>381</v>
      </c>
      <c r="C26" s="140" t="s">
        <v>141</v>
      </c>
      <c r="E26" s="15">
        <v>1</v>
      </c>
      <c r="F26" s="106" t="s">
        <v>129</v>
      </c>
      <c r="G26" s="104" t="s">
        <v>148</v>
      </c>
    </row>
    <row r="27" spans="1:7" ht="18.75" x14ac:dyDescent="0.3">
      <c r="A27" s="15">
        <v>1</v>
      </c>
      <c r="B27" s="139" t="s">
        <v>381</v>
      </c>
      <c r="C27" s="151" t="s">
        <v>179</v>
      </c>
      <c r="E27" s="15">
        <v>1</v>
      </c>
      <c r="F27" s="106" t="s">
        <v>60</v>
      </c>
      <c r="G27" s="104" t="s">
        <v>75</v>
      </c>
    </row>
    <row r="28" spans="1:7" ht="18.75" x14ac:dyDescent="0.3">
      <c r="A28" s="15">
        <v>1</v>
      </c>
      <c r="B28" s="139" t="s">
        <v>381</v>
      </c>
      <c r="C28" s="140" t="s">
        <v>69</v>
      </c>
      <c r="E28" s="15">
        <v>1</v>
      </c>
      <c r="F28" s="106" t="s">
        <v>50</v>
      </c>
      <c r="G28" s="104" t="s">
        <v>53</v>
      </c>
    </row>
    <row r="29" spans="1:7" ht="18.75" x14ac:dyDescent="0.3">
      <c r="A29" s="15">
        <v>1</v>
      </c>
      <c r="B29" s="139" t="s">
        <v>381</v>
      </c>
      <c r="C29" s="151" t="s">
        <v>391</v>
      </c>
      <c r="E29" s="15">
        <v>1</v>
      </c>
      <c r="F29" s="106" t="s">
        <v>60</v>
      </c>
      <c r="G29" s="104" t="s">
        <v>78</v>
      </c>
    </row>
    <row r="30" spans="1:7" ht="30.75" x14ac:dyDescent="0.3">
      <c r="A30" s="15">
        <v>1</v>
      </c>
      <c r="B30" s="139" t="s">
        <v>381</v>
      </c>
      <c r="C30" s="151" t="s">
        <v>392</v>
      </c>
      <c r="E30" s="15">
        <v>1</v>
      </c>
      <c r="F30" s="106" t="s">
        <v>129</v>
      </c>
      <c r="G30" s="104" t="s">
        <v>150</v>
      </c>
    </row>
    <row r="31" spans="1:7" ht="18.75" x14ac:dyDescent="0.3">
      <c r="A31" s="15">
        <v>1</v>
      </c>
      <c r="B31" s="139" t="s">
        <v>381</v>
      </c>
      <c r="C31" s="140" t="s">
        <v>142</v>
      </c>
      <c r="E31" s="15">
        <v>1</v>
      </c>
      <c r="F31" s="106" t="s">
        <v>60</v>
      </c>
      <c r="G31" s="104" t="s">
        <v>79</v>
      </c>
    </row>
    <row r="32" spans="1:7" ht="18.75" x14ac:dyDescent="0.3">
      <c r="A32" s="15">
        <v>1</v>
      </c>
      <c r="B32" s="139" t="s">
        <v>381</v>
      </c>
      <c r="C32" s="140" t="s">
        <v>72</v>
      </c>
      <c r="E32" s="15">
        <v>1</v>
      </c>
      <c r="F32" s="106" t="s">
        <v>60</v>
      </c>
      <c r="G32" s="104" t="s">
        <v>80</v>
      </c>
    </row>
    <row r="33" spans="1:7" ht="18.75" x14ac:dyDescent="0.3">
      <c r="A33" s="15">
        <v>1</v>
      </c>
      <c r="B33" s="139" t="s">
        <v>381</v>
      </c>
      <c r="C33" s="140" t="s">
        <v>145</v>
      </c>
      <c r="E33" s="15">
        <v>1</v>
      </c>
      <c r="F33" s="106" t="s">
        <v>60</v>
      </c>
      <c r="G33" s="104" t="s">
        <v>82</v>
      </c>
    </row>
    <row r="34" spans="1:7" ht="18.75" x14ac:dyDescent="0.3">
      <c r="A34" s="15">
        <v>1</v>
      </c>
      <c r="B34" s="139" t="s">
        <v>381</v>
      </c>
      <c r="C34" s="140" t="s">
        <v>175</v>
      </c>
      <c r="E34" s="15">
        <v>1</v>
      </c>
      <c r="F34" s="106" t="s">
        <v>60</v>
      </c>
      <c r="G34" s="104" t="s">
        <v>83</v>
      </c>
    </row>
    <row r="35" spans="1:7" ht="18.75" x14ac:dyDescent="0.3">
      <c r="A35" s="15">
        <v>1</v>
      </c>
      <c r="B35" s="139" t="s">
        <v>381</v>
      </c>
      <c r="C35" s="151" t="s">
        <v>211</v>
      </c>
      <c r="E35" s="15">
        <v>1</v>
      </c>
      <c r="F35" s="106" t="s">
        <v>50</v>
      </c>
      <c r="G35" s="104" t="s">
        <v>54</v>
      </c>
    </row>
    <row r="36" spans="1:7" ht="18.75" x14ac:dyDescent="0.3">
      <c r="A36" s="15">
        <v>1</v>
      </c>
      <c r="B36" s="139" t="s">
        <v>381</v>
      </c>
      <c r="C36" s="140" t="s">
        <v>73</v>
      </c>
      <c r="E36" s="15">
        <v>1</v>
      </c>
      <c r="F36" s="106" t="s">
        <v>60</v>
      </c>
      <c r="G36" s="104" t="s">
        <v>84</v>
      </c>
    </row>
    <row r="37" spans="1:7" ht="18.75" x14ac:dyDescent="0.3">
      <c r="A37" s="15">
        <v>1</v>
      </c>
      <c r="B37" s="139" t="s">
        <v>50</v>
      </c>
      <c r="C37" s="151" t="s">
        <v>192</v>
      </c>
      <c r="E37" s="15">
        <v>1</v>
      </c>
      <c r="F37" s="106" t="s">
        <v>60</v>
      </c>
      <c r="G37" s="104" t="s">
        <v>85</v>
      </c>
    </row>
    <row r="38" spans="1:7" ht="18.75" x14ac:dyDescent="0.3">
      <c r="A38" s="15">
        <v>1</v>
      </c>
      <c r="B38" s="139" t="s">
        <v>381</v>
      </c>
      <c r="C38" s="140" t="s">
        <v>74</v>
      </c>
      <c r="E38" s="15">
        <v>1</v>
      </c>
      <c r="F38" s="106" t="s">
        <v>60</v>
      </c>
      <c r="G38" s="104" t="s">
        <v>86</v>
      </c>
    </row>
    <row r="39" spans="1:7" ht="30.75" x14ac:dyDescent="0.3">
      <c r="A39" s="15">
        <v>1</v>
      </c>
      <c r="B39" s="139" t="s">
        <v>381</v>
      </c>
      <c r="C39" s="140" t="s">
        <v>148</v>
      </c>
      <c r="E39" s="15">
        <v>1</v>
      </c>
      <c r="F39" s="106" t="s">
        <v>129</v>
      </c>
      <c r="G39" s="104" t="s">
        <v>153</v>
      </c>
    </row>
    <row r="40" spans="1:7" ht="18.75" x14ac:dyDescent="0.3">
      <c r="A40" s="15">
        <v>1</v>
      </c>
      <c r="B40" s="139" t="s">
        <v>381</v>
      </c>
      <c r="C40" s="140" t="s">
        <v>75</v>
      </c>
      <c r="E40" s="15">
        <v>1</v>
      </c>
      <c r="F40" s="106" t="s">
        <v>50</v>
      </c>
      <c r="G40" s="104" t="s">
        <v>55</v>
      </c>
    </row>
    <row r="41" spans="1:7" ht="30.75" x14ac:dyDescent="0.3">
      <c r="A41" s="15">
        <v>1</v>
      </c>
      <c r="B41" s="139" t="s">
        <v>381</v>
      </c>
      <c r="C41" s="140" t="s">
        <v>53</v>
      </c>
      <c r="E41" s="15">
        <v>1</v>
      </c>
      <c r="F41" s="106" t="s">
        <v>129</v>
      </c>
      <c r="G41" s="104" t="s">
        <v>156</v>
      </c>
    </row>
    <row r="42" spans="1:7" ht="18.75" x14ac:dyDescent="0.3">
      <c r="A42" s="15">
        <v>1</v>
      </c>
      <c r="B42" s="139" t="s">
        <v>381</v>
      </c>
      <c r="C42" s="140" t="s">
        <v>78</v>
      </c>
      <c r="E42" s="15">
        <v>1</v>
      </c>
      <c r="F42" s="106" t="s">
        <v>60</v>
      </c>
      <c r="G42" s="104" t="s">
        <v>87</v>
      </c>
    </row>
    <row r="43" spans="1:7" ht="18.75" x14ac:dyDescent="0.3">
      <c r="A43" s="15">
        <v>1</v>
      </c>
      <c r="B43" s="139" t="s">
        <v>381</v>
      </c>
      <c r="C43" s="151" t="s">
        <v>393</v>
      </c>
      <c r="E43" s="15">
        <v>1</v>
      </c>
      <c r="F43" s="106" t="s">
        <v>60</v>
      </c>
      <c r="G43" s="104" t="s">
        <v>88</v>
      </c>
    </row>
    <row r="44" spans="1:7" ht="18.75" x14ac:dyDescent="0.3">
      <c r="A44" s="15">
        <v>1</v>
      </c>
      <c r="B44" s="139" t="s">
        <v>381</v>
      </c>
      <c r="C44" s="151" t="s">
        <v>386</v>
      </c>
      <c r="E44" s="15">
        <v>1</v>
      </c>
      <c r="F44" s="106" t="s">
        <v>60</v>
      </c>
      <c r="G44" s="104" t="s">
        <v>89</v>
      </c>
    </row>
    <row r="45" spans="1:7" ht="18.75" x14ac:dyDescent="0.3">
      <c r="A45" s="15">
        <v>1</v>
      </c>
      <c r="B45" s="139" t="s">
        <v>381</v>
      </c>
      <c r="C45" s="140" t="s">
        <v>150</v>
      </c>
      <c r="E45" s="15">
        <v>1</v>
      </c>
      <c r="F45" s="106" t="s">
        <v>60</v>
      </c>
      <c r="G45" s="104" t="s">
        <v>90</v>
      </c>
    </row>
    <row r="46" spans="1:7" ht="18.75" x14ac:dyDescent="0.3">
      <c r="A46" s="15">
        <v>1</v>
      </c>
      <c r="B46" s="139" t="s">
        <v>381</v>
      </c>
      <c r="C46" s="140" t="s">
        <v>79</v>
      </c>
      <c r="E46" s="15">
        <v>1</v>
      </c>
      <c r="F46" s="106" t="s">
        <v>60</v>
      </c>
      <c r="G46" s="104" t="s">
        <v>93</v>
      </c>
    </row>
    <row r="47" spans="1:7" ht="18.75" x14ac:dyDescent="0.3">
      <c r="A47" s="15">
        <v>1</v>
      </c>
      <c r="B47" s="139" t="s">
        <v>381</v>
      </c>
      <c r="C47" s="140" t="s">
        <v>80</v>
      </c>
      <c r="E47" s="15">
        <v>1</v>
      </c>
      <c r="F47" s="106" t="s">
        <v>60</v>
      </c>
      <c r="G47" s="104" t="s">
        <v>95</v>
      </c>
    </row>
    <row r="48" spans="1:7" ht="30.75" x14ac:dyDescent="0.3">
      <c r="A48" s="15">
        <v>1</v>
      </c>
      <c r="B48" s="139" t="s">
        <v>381</v>
      </c>
      <c r="C48" s="140" t="s">
        <v>82</v>
      </c>
      <c r="E48" s="15">
        <v>1</v>
      </c>
      <c r="F48" s="106" t="s">
        <v>129</v>
      </c>
      <c r="G48" s="104" t="s">
        <v>157</v>
      </c>
    </row>
    <row r="49" spans="1:9" ht="18.75" x14ac:dyDescent="0.3">
      <c r="A49" s="15">
        <v>1</v>
      </c>
      <c r="B49" s="139" t="s">
        <v>381</v>
      </c>
      <c r="C49" s="140" t="s">
        <v>83</v>
      </c>
      <c r="E49" s="15">
        <v>1</v>
      </c>
      <c r="F49" s="106" t="s">
        <v>60</v>
      </c>
      <c r="G49" s="104" t="s">
        <v>96</v>
      </c>
    </row>
    <row r="50" spans="1:9" ht="18.75" x14ac:dyDescent="0.3">
      <c r="A50" s="15">
        <v>1</v>
      </c>
      <c r="B50" s="139" t="s">
        <v>381</v>
      </c>
      <c r="C50" s="151" t="s">
        <v>183</v>
      </c>
      <c r="E50" s="15">
        <v>1</v>
      </c>
      <c r="F50" s="106" t="s">
        <v>60</v>
      </c>
      <c r="G50" s="104" t="s">
        <v>99</v>
      </c>
    </row>
    <row r="51" spans="1:9" ht="30.75" x14ac:dyDescent="0.3">
      <c r="A51" s="15">
        <v>1</v>
      </c>
      <c r="B51" s="139" t="s">
        <v>381</v>
      </c>
      <c r="C51" s="151" t="s">
        <v>394</v>
      </c>
      <c r="E51" s="15">
        <v>1</v>
      </c>
      <c r="F51" s="106" t="s">
        <v>129</v>
      </c>
      <c r="G51" s="104" t="s">
        <v>158</v>
      </c>
    </row>
    <row r="52" spans="1:9" ht="18.75" x14ac:dyDescent="0.3">
      <c r="A52" s="15">
        <v>1</v>
      </c>
      <c r="B52" s="139" t="s">
        <v>381</v>
      </c>
      <c r="C52" s="140" t="s">
        <v>54</v>
      </c>
      <c r="E52" s="15">
        <v>1</v>
      </c>
      <c r="F52" s="106" t="s">
        <v>174</v>
      </c>
      <c r="G52" s="104" t="s">
        <v>176</v>
      </c>
    </row>
    <row r="53" spans="1:9" ht="18.75" x14ac:dyDescent="0.3">
      <c r="A53" s="15">
        <v>1</v>
      </c>
      <c r="B53" s="139" t="s">
        <v>381</v>
      </c>
      <c r="C53" s="140" t="s">
        <v>84</v>
      </c>
      <c r="E53" s="15">
        <v>1</v>
      </c>
      <c r="F53" s="106" t="s">
        <v>60</v>
      </c>
      <c r="G53" s="104" t="s">
        <v>102</v>
      </c>
    </row>
    <row r="54" spans="1:9" ht="18.75" x14ac:dyDescent="0.3">
      <c r="A54" s="15">
        <v>1</v>
      </c>
      <c r="B54" s="139" t="s">
        <v>381</v>
      </c>
      <c r="C54" s="140" t="s">
        <v>85</v>
      </c>
      <c r="E54" s="15">
        <v>1</v>
      </c>
      <c r="F54" s="106" t="s">
        <v>60</v>
      </c>
      <c r="G54" s="104" t="s">
        <v>103</v>
      </c>
    </row>
    <row r="55" spans="1:9" ht="18.75" x14ac:dyDescent="0.3">
      <c r="A55" s="15">
        <v>1</v>
      </c>
      <c r="B55" s="139" t="s">
        <v>381</v>
      </c>
      <c r="C55" s="140" t="s">
        <v>86</v>
      </c>
      <c r="E55" s="15">
        <v>1</v>
      </c>
      <c r="F55" s="106" t="s">
        <v>60</v>
      </c>
      <c r="G55" s="104" t="s">
        <v>106</v>
      </c>
    </row>
    <row r="56" spans="1:9" ht="30.75" x14ac:dyDescent="0.3">
      <c r="A56" s="15">
        <v>1</v>
      </c>
      <c r="B56" s="139" t="s">
        <v>381</v>
      </c>
      <c r="C56" s="140" t="s">
        <v>153</v>
      </c>
      <c r="E56" s="15">
        <v>1</v>
      </c>
      <c r="F56" s="106" t="s">
        <v>129</v>
      </c>
      <c r="G56" s="104" t="s">
        <v>159</v>
      </c>
    </row>
    <row r="57" spans="1:9" ht="18.75" x14ac:dyDescent="0.3">
      <c r="A57" s="15">
        <v>1</v>
      </c>
      <c r="B57" s="139" t="s">
        <v>381</v>
      </c>
      <c r="C57" s="151" t="s">
        <v>395</v>
      </c>
      <c r="E57" s="15">
        <v>1</v>
      </c>
      <c r="F57" s="106" t="s">
        <v>60</v>
      </c>
      <c r="G57" s="104" t="s">
        <v>107</v>
      </c>
    </row>
    <row r="58" spans="1:9" ht="18.75" x14ac:dyDescent="0.3">
      <c r="A58" s="15">
        <v>1</v>
      </c>
      <c r="B58" s="139" t="s">
        <v>381</v>
      </c>
      <c r="C58" s="151" t="s">
        <v>193</v>
      </c>
      <c r="E58" s="15">
        <v>1</v>
      </c>
      <c r="F58" s="106" t="s">
        <v>50</v>
      </c>
      <c r="G58" s="104" t="s">
        <v>56</v>
      </c>
    </row>
    <row r="59" spans="1:9" ht="18.75" x14ac:dyDescent="0.3">
      <c r="A59" s="15">
        <v>1</v>
      </c>
      <c r="B59" s="139" t="s">
        <v>174</v>
      </c>
      <c r="C59" s="151" t="s">
        <v>380</v>
      </c>
      <c r="E59" s="15">
        <v>1</v>
      </c>
      <c r="F59" s="106" t="s">
        <v>174</v>
      </c>
      <c r="G59" s="104" t="s">
        <v>177</v>
      </c>
    </row>
    <row r="60" spans="1:9" ht="30.75" x14ac:dyDescent="0.3">
      <c r="A60" s="15">
        <v>1</v>
      </c>
      <c r="B60" s="139" t="s">
        <v>381</v>
      </c>
      <c r="C60" s="140" t="s">
        <v>55</v>
      </c>
      <c r="E60" s="15">
        <v>1</v>
      </c>
      <c r="F60" s="106" t="s">
        <v>163</v>
      </c>
      <c r="G60" s="104" t="s">
        <v>164</v>
      </c>
    </row>
    <row r="61" spans="1:9" ht="30.75" x14ac:dyDescent="0.3">
      <c r="A61" s="15">
        <v>1</v>
      </c>
      <c r="B61" s="139" t="s">
        <v>381</v>
      </c>
      <c r="C61" s="140" t="s">
        <v>156</v>
      </c>
      <c r="E61" s="15">
        <v>1</v>
      </c>
      <c r="F61" s="106" t="s">
        <v>163</v>
      </c>
      <c r="G61" s="104" t="s">
        <v>167</v>
      </c>
    </row>
    <row r="62" spans="1:9" ht="30.75" x14ac:dyDescent="0.3">
      <c r="A62" s="15">
        <v>1</v>
      </c>
      <c r="B62" s="139" t="s">
        <v>381</v>
      </c>
      <c r="C62" s="140" t="s">
        <v>87</v>
      </c>
      <c r="E62" s="15">
        <v>1</v>
      </c>
      <c r="F62" s="106" t="s">
        <v>163</v>
      </c>
      <c r="G62" s="104" t="s">
        <v>170</v>
      </c>
    </row>
    <row r="63" spans="1:9" ht="18.75" x14ac:dyDescent="0.3">
      <c r="A63" s="15">
        <v>1</v>
      </c>
      <c r="B63" s="139" t="s">
        <v>381</v>
      </c>
      <c r="C63" s="140" t="s">
        <v>88</v>
      </c>
      <c r="E63" s="15">
        <v>1</v>
      </c>
      <c r="F63" s="106" t="s">
        <v>174</v>
      </c>
      <c r="G63" s="104" t="s">
        <v>178</v>
      </c>
      <c r="I63" s="104"/>
    </row>
    <row r="64" spans="1:9" ht="30.75" x14ac:dyDescent="0.3">
      <c r="A64" s="15">
        <v>1</v>
      </c>
      <c r="B64" s="139" t="s">
        <v>381</v>
      </c>
      <c r="C64" s="140" t="s">
        <v>89</v>
      </c>
      <c r="E64" s="15">
        <v>1</v>
      </c>
      <c r="F64" s="106" t="s">
        <v>163</v>
      </c>
      <c r="G64" s="104" t="s">
        <v>171</v>
      </c>
      <c r="I64" s="104"/>
    </row>
    <row r="65" spans="1:9" ht="18.75" x14ac:dyDescent="0.3">
      <c r="A65" s="15">
        <v>1</v>
      </c>
      <c r="B65" s="139" t="s">
        <v>381</v>
      </c>
      <c r="C65" s="151" t="s">
        <v>396</v>
      </c>
      <c r="E65" s="15">
        <v>1</v>
      </c>
      <c r="F65" s="106" t="s">
        <v>60</v>
      </c>
      <c r="G65" s="104" t="s">
        <v>108</v>
      </c>
      <c r="I65" s="104"/>
    </row>
    <row r="66" spans="1:9" ht="18.75" x14ac:dyDescent="0.3">
      <c r="A66" s="15">
        <v>1</v>
      </c>
      <c r="B66" s="139" t="s">
        <v>381</v>
      </c>
      <c r="C66" s="151" t="s">
        <v>397</v>
      </c>
      <c r="E66" s="15">
        <v>1</v>
      </c>
      <c r="F66" s="106" t="s">
        <v>50</v>
      </c>
      <c r="G66" s="104" t="s">
        <v>57</v>
      </c>
      <c r="I66" s="104"/>
    </row>
    <row r="67" spans="1:9" ht="30.75" x14ac:dyDescent="0.3">
      <c r="A67" s="15">
        <v>1</v>
      </c>
      <c r="B67" s="139" t="s">
        <v>381</v>
      </c>
      <c r="C67" s="140" t="s">
        <v>90</v>
      </c>
      <c r="E67" s="15">
        <v>1</v>
      </c>
      <c r="F67" s="106" t="s">
        <v>129</v>
      </c>
      <c r="G67" s="104" t="s">
        <v>160</v>
      </c>
      <c r="I67" s="104"/>
    </row>
    <row r="68" spans="1:9" ht="18.75" x14ac:dyDescent="0.3">
      <c r="A68" s="15">
        <v>1</v>
      </c>
      <c r="B68" s="139" t="s">
        <v>381</v>
      </c>
      <c r="C68" s="140" t="s">
        <v>93</v>
      </c>
      <c r="E68" s="15">
        <v>1</v>
      </c>
      <c r="F68" s="106" t="s">
        <v>50</v>
      </c>
      <c r="G68" s="104" t="s">
        <v>58</v>
      </c>
      <c r="I68" s="104"/>
    </row>
    <row r="69" spans="1:9" ht="18.75" x14ac:dyDescent="0.3">
      <c r="A69" s="15">
        <v>1</v>
      </c>
      <c r="B69" s="139" t="s">
        <v>381</v>
      </c>
      <c r="C69" s="140" t="s">
        <v>95</v>
      </c>
      <c r="E69" s="15">
        <v>1</v>
      </c>
      <c r="F69" s="106" t="s">
        <v>60</v>
      </c>
      <c r="G69" s="104" t="s">
        <v>112</v>
      </c>
      <c r="I69" s="104"/>
    </row>
    <row r="70" spans="1:9" ht="18.75" x14ac:dyDescent="0.3">
      <c r="A70" s="15">
        <v>1</v>
      </c>
      <c r="B70" s="139" t="s">
        <v>381</v>
      </c>
      <c r="C70" s="140" t="s">
        <v>157</v>
      </c>
      <c r="E70" s="15">
        <v>1</v>
      </c>
      <c r="F70" s="106" t="s">
        <v>60</v>
      </c>
      <c r="G70" s="104" t="s">
        <v>115</v>
      </c>
      <c r="I70" s="104"/>
    </row>
    <row r="71" spans="1:9" ht="18.75" x14ac:dyDescent="0.3">
      <c r="A71" s="15">
        <v>1</v>
      </c>
      <c r="B71" s="139" t="s">
        <v>381</v>
      </c>
      <c r="C71" s="140" t="s">
        <v>96</v>
      </c>
      <c r="E71" s="15">
        <v>1</v>
      </c>
      <c r="F71" s="106" t="s">
        <v>60</v>
      </c>
      <c r="G71" s="104" t="s">
        <v>118</v>
      </c>
      <c r="I71" s="104"/>
    </row>
    <row r="72" spans="1:9" ht="30.75" x14ac:dyDescent="0.3">
      <c r="A72" s="15">
        <v>1</v>
      </c>
      <c r="B72" s="139" t="s">
        <v>381</v>
      </c>
      <c r="C72" s="140" t="s">
        <v>99</v>
      </c>
      <c r="E72" s="15">
        <v>1</v>
      </c>
      <c r="F72" s="106" t="s">
        <v>129</v>
      </c>
      <c r="G72" s="104" t="s">
        <v>161</v>
      </c>
      <c r="I72" s="104"/>
    </row>
    <row r="73" spans="1:9" ht="18.75" x14ac:dyDescent="0.3">
      <c r="A73" s="15">
        <v>1</v>
      </c>
      <c r="B73" s="139" t="s">
        <v>381</v>
      </c>
      <c r="C73" s="140" t="s">
        <v>158</v>
      </c>
      <c r="E73" s="15">
        <v>1</v>
      </c>
      <c r="F73" s="106" t="s">
        <v>60</v>
      </c>
      <c r="G73" s="104" t="s">
        <v>119</v>
      </c>
      <c r="I73" s="104"/>
    </row>
    <row r="74" spans="1:9" ht="18.75" x14ac:dyDescent="0.3">
      <c r="A74" s="15">
        <v>1</v>
      </c>
      <c r="B74" s="139" t="s">
        <v>381</v>
      </c>
      <c r="C74" s="140" t="s">
        <v>176</v>
      </c>
      <c r="E74" s="15">
        <v>1</v>
      </c>
      <c r="F74" s="106" t="s">
        <v>60</v>
      </c>
      <c r="G74" s="104" t="s">
        <v>121</v>
      </c>
      <c r="I74" s="104"/>
    </row>
    <row r="75" spans="1:9" ht="18.75" x14ac:dyDescent="0.3">
      <c r="A75" s="15">
        <v>1</v>
      </c>
      <c r="B75" s="139" t="s">
        <v>381</v>
      </c>
      <c r="C75" s="140" t="s">
        <v>102</v>
      </c>
      <c r="E75" s="15">
        <v>1</v>
      </c>
      <c r="F75" s="106" t="s">
        <v>60</v>
      </c>
      <c r="G75" s="104" t="s">
        <v>122</v>
      </c>
      <c r="I75" s="104"/>
    </row>
    <row r="76" spans="1:9" ht="18.75" x14ac:dyDescent="0.3">
      <c r="A76" s="15">
        <v>1</v>
      </c>
      <c r="B76" s="139" t="s">
        <v>381</v>
      </c>
      <c r="C76" s="140" t="s">
        <v>103</v>
      </c>
      <c r="E76" s="15">
        <v>1</v>
      </c>
      <c r="F76" s="106" t="s">
        <v>60</v>
      </c>
      <c r="G76" s="104" t="s">
        <v>123</v>
      </c>
      <c r="I76" s="104"/>
    </row>
    <row r="77" spans="1:9" ht="31.5" thickBot="1" x14ac:dyDescent="0.35">
      <c r="A77" s="15">
        <v>1</v>
      </c>
      <c r="B77" s="139" t="s">
        <v>381</v>
      </c>
      <c r="C77" s="151" t="s">
        <v>398</v>
      </c>
      <c r="E77" s="15">
        <v>1</v>
      </c>
      <c r="F77" s="108" t="s">
        <v>129</v>
      </c>
      <c r="G77" s="104" t="s">
        <v>162</v>
      </c>
      <c r="I77" s="104"/>
    </row>
    <row r="78" spans="1:9" ht="19.5" thickBot="1" x14ac:dyDescent="0.35">
      <c r="A78" s="15">
        <v>1</v>
      </c>
      <c r="B78" s="139" t="s">
        <v>381</v>
      </c>
      <c r="C78" s="140" t="s">
        <v>106</v>
      </c>
      <c r="E78" s="15">
        <v>1</v>
      </c>
      <c r="F78" s="108" t="s">
        <v>50</v>
      </c>
      <c r="G78" s="109" t="s">
        <v>59</v>
      </c>
      <c r="I78" s="104"/>
    </row>
    <row r="79" spans="1:9" ht="19.5" thickBot="1" x14ac:dyDescent="0.35">
      <c r="A79" s="15">
        <v>1</v>
      </c>
      <c r="B79" s="139" t="s">
        <v>381</v>
      </c>
      <c r="C79" s="140" t="s">
        <v>159</v>
      </c>
      <c r="E79" s="15">
        <v>1</v>
      </c>
      <c r="F79" s="108" t="s">
        <v>60</v>
      </c>
      <c r="G79" s="109" t="s">
        <v>126</v>
      </c>
      <c r="I79" s="104"/>
    </row>
    <row r="80" spans="1:9" ht="18.75" x14ac:dyDescent="0.3">
      <c r="A80" s="15">
        <v>1</v>
      </c>
      <c r="B80" s="139" t="s">
        <v>381</v>
      </c>
      <c r="C80" s="140" t="s">
        <v>107</v>
      </c>
      <c r="I80" s="104"/>
    </row>
    <row r="81" spans="1:9" ht="18.75" x14ac:dyDescent="0.3">
      <c r="A81" s="15">
        <v>1</v>
      </c>
      <c r="B81" s="139" t="s">
        <v>381</v>
      </c>
      <c r="C81" s="140" t="s">
        <v>56</v>
      </c>
      <c r="I81" s="104"/>
    </row>
    <row r="82" spans="1:9" ht="30.75" x14ac:dyDescent="0.3">
      <c r="A82" s="15">
        <v>1</v>
      </c>
      <c r="B82" s="139" t="s">
        <v>163</v>
      </c>
      <c r="C82" s="140" t="s">
        <v>177</v>
      </c>
      <c r="I82" s="104"/>
    </row>
    <row r="83" spans="1:9" ht="18.75" x14ac:dyDescent="0.3">
      <c r="A83" s="15">
        <v>1</v>
      </c>
      <c r="B83" s="139" t="s">
        <v>174</v>
      </c>
      <c r="C83" s="151" t="s">
        <v>215</v>
      </c>
    </row>
    <row r="84" spans="1:9" ht="30.75" x14ac:dyDescent="0.3">
      <c r="A84" s="15">
        <v>1</v>
      </c>
      <c r="B84" s="139" t="s">
        <v>163</v>
      </c>
      <c r="C84" s="140" t="s">
        <v>164</v>
      </c>
    </row>
    <row r="85" spans="1:9" ht="18.75" x14ac:dyDescent="0.3">
      <c r="A85" s="15">
        <v>1</v>
      </c>
      <c r="B85" s="139" t="s">
        <v>174</v>
      </c>
      <c r="C85" s="151" t="s">
        <v>216</v>
      </c>
    </row>
    <row r="86" spans="1:9" ht="30.75" x14ac:dyDescent="0.3">
      <c r="A86" s="15">
        <v>1</v>
      </c>
      <c r="B86" s="139" t="s">
        <v>163</v>
      </c>
      <c r="C86" s="140" t="s">
        <v>167</v>
      </c>
    </row>
    <row r="87" spans="1:9" ht="18.75" x14ac:dyDescent="0.3">
      <c r="A87" s="15">
        <v>1</v>
      </c>
      <c r="B87" s="139" t="s">
        <v>174</v>
      </c>
      <c r="C87" s="152" t="s">
        <v>382</v>
      </c>
    </row>
    <row r="88" spans="1:9" ht="30.75" x14ac:dyDescent="0.3">
      <c r="A88" s="15">
        <v>1</v>
      </c>
      <c r="B88" s="139" t="s">
        <v>163</v>
      </c>
      <c r="C88" s="140" t="s">
        <v>170</v>
      </c>
    </row>
    <row r="89" spans="1:9" ht="18.75" x14ac:dyDescent="0.3">
      <c r="A89" s="15">
        <v>1</v>
      </c>
      <c r="B89" s="139" t="s">
        <v>174</v>
      </c>
      <c r="C89" s="140" t="s">
        <v>178</v>
      </c>
    </row>
    <row r="90" spans="1:9" ht="18.75" x14ac:dyDescent="0.3">
      <c r="A90" s="15">
        <v>1</v>
      </c>
      <c r="B90" s="139" t="s">
        <v>174</v>
      </c>
      <c r="C90" s="151" t="s">
        <v>383</v>
      </c>
    </row>
    <row r="91" spans="1:9" ht="30.75" x14ac:dyDescent="0.3">
      <c r="A91" s="15">
        <v>1</v>
      </c>
      <c r="B91" s="139" t="s">
        <v>163</v>
      </c>
      <c r="C91" s="151" t="s">
        <v>379</v>
      </c>
    </row>
    <row r="92" spans="1:9" ht="18.75" x14ac:dyDescent="0.3">
      <c r="A92" s="15">
        <v>1</v>
      </c>
      <c r="B92" s="139" t="s">
        <v>174</v>
      </c>
      <c r="C92" s="151" t="s">
        <v>217</v>
      </c>
    </row>
    <row r="93" spans="1:9" ht="30.75" x14ac:dyDescent="0.3">
      <c r="A93" s="15">
        <v>1</v>
      </c>
      <c r="B93" s="139" t="s">
        <v>163</v>
      </c>
      <c r="C93" s="140" t="s">
        <v>171</v>
      </c>
    </row>
    <row r="94" spans="1:9" ht="18.75" x14ac:dyDescent="0.3">
      <c r="A94" s="15">
        <v>1</v>
      </c>
      <c r="B94" s="139" t="s">
        <v>381</v>
      </c>
      <c r="C94" s="151" t="s">
        <v>399</v>
      </c>
    </row>
    <row r="95" spans="1:9" ht="18.75" x14ac:dyDescent="0.3">
      <c r="A95" s="15">
        <v>1</v>
      </c>
      <c r="B95" s="139" t="s">
        <v>174</v>
      </c>
      <c r="C95" s="151" t="s">
        <v>218</v>
      </c>
    </row>
    <row r="96" spans="1:9" ht="30.75" x14ac:dyDescent="0.3">
      <c r="A96" s="15">
        <v>1</v>
      </c>
      <c r="B96" s="139" t="s">
        <v>163</v>
      </c>
      <c r="C96" s="151" t="s">
        <v>378</v>
      </c>
    </row>
    <row r="97" spans="1:3" ht="18.75" x14ac:dyDescent="0.3">
      <c r="A97" s="15">
        <v>1</v>
      </c>
      <c r="B97" s="139" t="s">
        <v>174</v>
      </c>
      <c r="C97" s="151" t="s">
        <v>108</v>
      </c>
    </row>
    <row r="98" spans="1:3" ht="18.75" x14ac:dyDescent="0.3">
      <c r="A98" s="15">
        <v>1</v>
      </c>
      <c r="B98" s="139" t="s">
        <v>381</v>
      </c>
      <c r="C98" s="151" t="s">
        <v>57</v>
      </c>
    </row>
    <row r="99" spans="1:3" ht="18.75" x14ac:dyDescent="0.3">
      <c r="A99" s="15">
        <v>1</v>
      </c>
      <c r="B99" s="139" t="s">
        <v>381</v>
      </c>
      <c r="C99" s="151" t="s">
        <v>384</v>
      </c>
    </row>
    <row r="100" spans="1:3" ht="18.75" x14ac:dyDescent="0.3">
      <c r="A100" s="15">
        <v>1</v>
      </c>
      <c r="B100" s="139" t="s">
        <v>381</v>
      </c>
      <c r="C100" s="151" t="s">
        <v>385</v>
      </c>
    </row>
    <row r="101" spans="1:3" ht="18.75" x14ac:dyDescent="0.3">
      <c r="A101" s="15">
        <v>1</v>
      </c>
      <c r="B101" s="139" t="s">
        <v>381</v>
      </c>
      <c r="C101" s="151" t="s">
        <v>160</v>
      </c>
    </row>
    <row r="102" spans="1:3" ht="18.75" x14ac:dyDescent="0.3">
      <c r="A102" s="15">
        <v>1</v>
      </c>
      <c r="B102" s="139" t="s">
        <v>381</v>
      </c>
      <c r="C102" s="151" t="s">
        <v>58</v>
      </c>
    </row>
    <row r="103" spans="1:3" ht="18.75" x14ac:dyDescent="0.3">
      <c r="A103" s="15">
        <v>1</v>
      </c>
      <c r="B103" s="139" t="s">
        <v>381</v>
      </c>
      <c r="C103" s="151" t="s">
        <v>112</v>
      </c>
    </row>
    <row r="104" spans="1:3" ht="18.75" x14ac:dyDescent="0.3">
      <c r="A104" s="15">
        <v>1</v>
      </c>
      <c r="B104" s="139" t="s">
        <v>381</v>
      </c>
      <c r="C104" s="151" t="s">
        <v>115</v>
      </c>
    </row>
    <row r="105" spans="1:3" ht="18.75" x14ac:dyDescent="0.3">
      <c r="A105" s="15">
        <v>1</v>
      </c>
      <c r="B105" s="139" t="s">
        <v>381</v>
      </c>
      <c r="C105" s="151" t="s">
        <v>118</v>
      </c>
    </row>
    <row r="106" spans="1:3" ht="18.75" x14ac:dyDescent="0.3">
      <c r="A106" s="15">
        <v>1</v>
      </c>
      <c r="B106" s="139" t="s">
        <v>381</v>
      </c>
      <c r="C106" s="151" t="s">
        <v>188</v>
      </c>
    </row>
    <row r="107" spans="1:3" ht="18.75" x14ac:dyDescent="0.3">
      <c r="A107" s="15">
        <v>1</v>
      </c>
      <c r="B107" s="139" t="s">
        <v>381</v>
      </c>
      <c r="C107" s="151" t="s">
        <v>161</v>
      </c>
    </row>
    <row r="108" spans="1:3" ht="18.75" x14ac:dyDescent="0.3">
      <c r="A108" s="15">
        <v>1</v>
      </c>
      <c r="B108" s="139" t="s">
        <v>174</v>
      </c>
      <c r="C108" s="151" t="s">
        <v>205</v>
      </c>
    </row>
    <row r="109" spans="1:3" ht="18.75" x14ac:dyDescent="0.3">
      <c r="A109" s="15">
        <v>1</v>
      </c>
      <c r="B109" s="139" t="s">
        <v>381</v>
      </c>
      <c r="C109" s="151" t="s">
        <v>119</v>
      </c>
    </row>
    <row r="110" spans="1:3" ht="18.75" x14ac:dyDescent="0.3">
      <c r="A110" s="15">
        <v>1</v>
      </c>
      <c r="B110" s="139" t="s">
        <v>381</v>
      </c>
      <c r="C110" s="151" t="s">
        <v>121</v>
      </c>
    </row>
    <row r="111" spans="1:3" ht="18.75" x14ac:dyDescent="0.3">
      <c r="A111" s="15">
        <v>1</v>
      </c>
      <c r="B111" s="139" t="s">
        <v>381</v>
      </c>
      <c r="C111" s="151" t="s">
        <v>122</v>
      </c>
    </row>
    <row r="112" spans="1:3" ht="18.75" x14ac:dyDescent="0.3">
      <c r="A112" s="15">
        <v>1</v>
      </c>
      <c r="B112" s="139" t="s">
        <v>381</v>
      </c>
      <c r="C112" s="151" t="s">
        <v>123</v>
      </c>
    </row>
    <row r="113" spans="1:7" ht="18.75" x14ac:dyDescent="0.3">
      <c r="A113" s="15">
        <v>1</v>
      </c>
      <c r="B113" s="139" t="s">
        <v>381</v>
      </c>
      <c r="C113" s="151" t="s">
        <v>162</v>
      </c>
    </row>
    <row r="114" spans="1:7" ht="19.5" thickBot="1" x14ac:dyDescent="0.35">
      <c r="A114" s="15">
        <v>1</v>
      </c>
      <c r="B114" s="139" t="s">
        <v>381</v>
      </c>
      <c r="C114" s="153" t="s">
        <v>59</v>
      </c>
    </row>
    <row r="115" spans="1:7" ht="19.5" thickBot="1" x14ac:dyDescent="0.35">
      <c r="A115" s="15">
        <v>1</v>
      </c>
      <c r="B115" s="139" t="s">
        <v>381</v>
      </c>
      <c r="C115" s="153" t="s">
        <v>126</v>
      </c>
    </row>
    <row r="116" spans="1:7" ht="15.75" thickBot="1" x14ac:dyDescent="0.3"/>
    <row r="117" spans="1:7" ht="60" x14ac:dyDescent="0.25">
      <c r="A117" s="15" t="s">
        <v>0</v>
      </c>
      <c r="B117" s="134" t="s">
        <v>1</v>
      </c>
      <c r="C117" s="96" t="s">
        <v>325</v>
      </c>
      <c r="E117" s="15" t="s">
        <v>0</v>
      </c>
      <c r="F117" s="134" t="s">
        <v>1</v>
      </c>
      <c r="G117" s="96" t="s">
        <v>325</v>
      </c>
    </row>
    <row r="118" spans="1:7" x14ac:dyDescent="0.25">
      <c r="A118" s="1">
        <v>3</v>
      </c>
      <c r="B118" s="42" t="s">
        <v>174</v>
      </c>
      <c r="C118" s="43" t="s">
        <v>221</v>
      </c>
      <c r="E118" s="1">
        <v>3</v>
      </c>
      <c r="F118" s="42" t="s">
        <v>174</v>
      </c>
      <c r="G118" s="43" t="s">
        <v>221</v>
      </c>
    </row>
    <row r="119" spans="1:7" x14ac:dyDescent="0.25">
      <c r="A119" s="1">
        <v>3</v>
      </c>
      <c r="B119" s="42" t="s">
        <v>163</v>
      </c>
      <c r="C119" s="154" t="s">
        <v>196</v>
      </c>
      <c r="E119" s="1">
        <v>3</v>
      </c>
      <c r="F119" s="42" t="s">
        <v>60</v>
      </c>
      <c r="G119" s="43" t="s">
        <v>63</v>
      </c>
    </row>
    <row r="120" spans="1:7" x14ac:dyDescent="0.25">
      <c r="A120" s="1">
        <v>3</v>
      </c>
      <c r="B120" s="42" t="s">
        <v>381</v>
      </c>
      <c r="C120" s="43" t="s">
        <v>63</v>
      </c>
      <c r="E120" s="1">
        <v>3</v>
      </c>
      <c r="F120" s="42" t="s">
        <v>129</v>
      </c>
      <c r="G120" s="43" t="s">
        <v>135</v>
      </c>
    </row>
    <row r="121" spans="1:7" x14ac:dyDescent="0.25">
      <c r="A121" s="1">
        <v>3</v>
      </c>
      <c r="B121" s="42" t="s">
        <v>381</v>
      </c>
      <c r="C121" s="154" t="s">
        <v>257</v>
      </c>
      <c r="E121" s="1">
        <v>3</v>
      </c>
      <c r="F121" s="42" t="s">
        <v>60</v>
      </c>
      <c r="G121" s="43" t="s">
        <v>179</v>
      </c>
    </row>
    <row r="122" spans="1:7" x14ac:dyDescent="0.25">
      <c r="A122" s="1">
        <v>3</v>
      </c>
      <c r="B122" s="42" t="s">
        <v>381</v>
      </c>
      <c r="C122" s="43" t="s">
        <v>135</v>
      </c>
      <c r="E122" s="1">
        <v>3</v>
      </c>
      <c r="F122" s="42" t="s">
        <v>129</v>
      </c>
      <c r="G122" s="43" t="s">
        <v>69</v>
      </c>
    </row>
    <row r="123" spans="1:7" x14ac:dyDescent="0.25">
      <c r="A123" s="1">
        <v>3</v>
      </c>
      <c r="B123" s="42" t="s">
        <v>381</v>
      </c>
      <c r="C123" s="154" t="s">
        <v>197</v>
      </c>
      <c r="E123" s="1">
        <v>3</v>
      </c>
      <c r="F123" s="42" t="s">
        <v>129</v>
      </c>
      <c r="G123" s="43" t="s">
        <v>142</v>
      </c>
    </row>
    <row r="124" spans="1:7" x14ac:dyDescent="0.25">
      <c r="A124" s="1">
        <v>3</v>
      </c>
      <c r="B124" s="42" t="s">
        <v>381</v>
      </c>
      <c r="C124" s="43" t="s">
        <v>179</v>
      </c>
      <c r="E124" s="1">
        <v>3</v>
      </c>
      <c r="F124" s="42" t="s">
        <v>129</v>
      </c>
      <c r="G124" s="43" t="s">
        <v>145</v>
      </c>
    </row>
    <row r="125" spans="1:7" x14ac:dyDescent="0.25">
      <c r="A125" s="1">
        <v>3</v>
      </c>
      <c r="B125" s="42" t="s">
        <v>381</v>
      </c>
      <c r="C125" s="43" t="s">
        <v>69</v>
      </c>
      <c r="E125" s="1">
        <v>3</v>
      </c>
      <c r="F125" s="42" t="s">
        <v>129</v>
      </c>
      <c r="G125" s="43" t="s">
        <v>211</v>
      </c>
    </row>
    <row r="126" spans="1:7" x14ac:dyDescent="0.25">
      <c r="A126" s="1">
        <v>3</v>
      </c>
      <c r="B126" s="42" t="s">
        <v>381</v>
      </c>
      <c r="C126" s="43" t="s">
        <v>142</v>
      </c>
      <c r="E126" s="1">
        <v>3</v>
      </c>
      <c r="F126" s="42" t="s">
        <v>129</v>
      </c>
      <c r="G126" s="43" t="s">
        <v>148</v>
      </c>
    </row>
    <row r="127" spans="1:7" x14ac:dyDescent="0.25">
      <c r="A127" s="1">
        <v>3</v>
      </c>
      <c r="B127" s="42" t="s">
        <v>381</v>
      </c>
      <c r="C127" s="43" t="s">
        <v>145</v>
      </c>
      <c r="E127" s="1">
        <v>3</v>
      </c>
      <c r="F127" s="42" t="s">
        <v>60</v>
      </c>
      <c r="G127" s="43" t="s">
        <v>75</v>
      </c>
    </row>
    <row r="128" spans="1:7" x14ac:dyDescent="0.25">
      <c r="A128" s="1">
        <v>3</v>
      </c>
      <c r="B128" s="42" t="s">
        <v>381</v>
      </c>
      <c r="C128" s="43" t="s">
        <v>211</v>
      </c>
      <c r="E128" s="1">
        <v>3</v>
      </c>
      <c r="F128" s="42" t="s">
        <v>129</v>
      </c>
      <c r="G128" s="43" t="s">
        <v>150</v>
      </c>
    </row>
    <row r="129" spans="1:7" x14ac:dyDescent="0.25">
      <c r="A129" s="1">
        <v>3</v>
      </c>
      <c r="B129" s="42" t="s">
        <v>50</v>
      </c>
      <c r="C129" s="154" t="s">
        <v>192</v>
      </c>
      <c r="E129" s="1">
        <v>3</v>
      </c>
      <c r="F129" s="42" t="s">
        <v>60</v>
      </c>
      <c r="G129" s="43" t="s">
        <v>80</v>
      </c>
    </row>
    <row r="130" spans="1:7" x14ac:dyDescent="0.25">
      <c r="A130" s="1">
        <v>3</v>
      </c>
      <c r="B130" s="42" t="s">
        <v>381</v>
      </c>
      <c r="C130" s="43" t="s">
        <v>148</v>
      </c>
      <c r="E130" s="1">
        <v>3</v>
      </c>
      <c r="F130" s="42" t="s">
        <v>60</v>
      </c>
      <c r="G130" s="43" t="s">
        <v>183</v>
      </c>
    </row>
    <row r="131" spans="1:7" x14ac:dyDescent="0.25">
      <c r="A131" s="1">
        <v>3</v>
      </c>
      <c r="B131" s="42" t="s">
        <v>381</v>
      </c>
      <c r="C131" s="43" t="s">
        <v>75</v>
      </c>
      <c r="E131" s="1">
        <v>3</v>
      </c>
      <c r="F131" s="42" t="s">
        <v>129</v>
      </c>
      <c r="G131" s="43" t="s">
        <v>153</v>
      </c>
    </row>
    <row r="132" spans="1:7" x14ac:dyDescent="0.25">
      <c r="A132" s="1">
        <v>3</v>
      </c>
      <c r="B132" s="42" t="s">
        <v>381</v>
      </c>
      <c r="C132" s="43" t="s">
        <v>150</v>
      </c>
      <c r="E132" s="1">
        <v>3</v>
      </c>
      <c r="F132" s="42" t="s">
        <v>129</v>
      </c>
      <c r="G132" s="43" t="s">
        <v>193</v>
      </c>
    </row>
    <row r="133" spans="1:7" x14ac:dyDescent="0.25">
      <c r="A133" s="1">
        <v>3</v>
      </c>
      <c r="B133" s="42" t="s">
        <v>381</v>
      </c>
      <c r="C133" s="43" t="s">
        <v>80</v>
      </c>
      <c r="E133" s="1">
        <v>3</v>
      </c>
      <c r="F133" s="42" t="s">
        <v>60</v>
      </c>
      <c r="G133" s="43" t="s">
        <v>90</v>
      </c>
    </row>
    <row r="134" spans="1:7" x14ac:dyDescent="0.25">
      <c r="A134" s="1">
        <v>3</v>
      </c>
      <c r="B134" s="42" t="s">
        <v>381</v>
      </c>
      <c r="C134" s="43" t="s">
        <v>183</v>
      </c>
      <c r="E134" s="1">
        <v>3</v>
      </c>
      <c r="F134" s="42" t="s">
        <v>60</v>
      </c>
      <c r="G134" s="43" t="s">
        <v>93</v>
      </c>
    </row>
    <row r="135" spans="1:7" x14ac:dyDescent="0.25">
      <c r="A135" s="1">
        <v>3</v>
      </c>
      <c r="B135" s="42" t="s">
        <v>381</v>
      </c>
      <c r="C135" s="43" t="s">
        <v>153</v>
      </c>
      <c r="E135" s="1">
        <v>3</v>
      </c>
      <c r="F135" s="42" t="s">
        <v>129</v>
      </c>
      <c r="G135" s="47" t="s">
        <v>96</v>
      </c>
    </row>
    <row r="136" spans="1:7" x14ac:dyDescent="0.25">
      <c r="A136" s="1">
        <v>3</v>
      </c>
      <c r="B136" s="42" t="s">
        <v>381</v>
      </c>
      <c r="C136" s="43" t="s">
        <v>193</v>
      </c>
      <c r="E136" s="1">
        <v>3</v>
      </c>
      <c r="F136" s="42" t="s">
        <v>60</v>
      </c>
      <c r="G136" s="43" t="s">
        <v>99</v>
      </c>
    </row>
    <row r="137" spans="1:7" x14ac:dyDescent="0.25">
      <c r="A137" s="1">
        <v>3</v>
      </c>
      <c r="B137" s="42" t="s">
        <v>174</v>
      </c>
      <c r="C137" s="154" t="s">
        <v>380</v>
      </c>
      <c r="E137" s="1">
        <v>3</v>
      </c>
      <c r="F137" s="42" t="s">
        <v>60</v>
      </c>
      <c r="G137" s="43" t="s">
        <v>103</v>
      </c>
    </row>
    <row r="138" spans="1:7" x14ac:dyDescent="0.25">
      <c r="A138" s="1">
        <v>3</v>
      </c>
      <c r="B138" s="42" t="s">
        <v>381</v>
      </c>
      <c r="C138" s="43" t="s">
        <v>90</v>
      </c>
      <c r="E138" s="1">
        <v>3</v>
      </c>
      <c r="F138" s="42" t="s">
        <v>163</v>
      </c>
      <c r="G138" s="48" t="s">
        <v>215</v>
      </c>
    </row>
    <row r="139" spans="1:7" x14ac:dyDescent="0.25">
      <c r="A139" s="1">
        <v>3</v>
      </c>
      <c r="B139" s="42" t="s">
        <v>381</v>
      </c>
      <c r="C139" s="43" t="s">
        <v>93</v>
      </c>
      <c r="E139" s="1">
        <v>3</v>
      </c>
      <c r="F139" s="42" t="s">
        <v>163</v>
      </c>
      <c r="G139" s="48" t="s">
        <v>216</v>
      </c>
    </row>
    <row r="140" spans="1:7" x14ac:dyDescent="0.25">
      <c r="A140" s="1">
        <v>3</v>
      </c>
      <c r="B140" s="42" t="s">
        <v>381</v>
      </c>
      <c r="C140" s="47" t="s">
        <v>96</v>
      </c>
      <c r="E140" s="1">
        <v>3</v>
      </c>
      <c r="F140" s="42" t="s">
        <v>163</v>
      </c>
      <c r="G140" s="52" t="s">
        <v>217</v>
      </c>
    </row>
    <row r="141" spans="1:7" x14ac:dyDescent="0.25">
      <c r="A141" s="1">
        <v>3</v>
      </c>
      <c r="B141" s="42" t="s">
        <v>381</v>
      </c>
      <c r="C141" s="43" t="s">
        <v>99</v>
      </c>
      <c r="E141" s="1">
        <v>3</v>
      </c>
      <c r="F141" s="42" t="s">
        <v>174</v>
      </c>
      <c r="G141" s="48" t="s">
        <v>224</v>
      </c>
    </row>
    <row r="142" spans="1:7" x14ac:dyDescent="0.25">
      <c r="A142" s="1">
        <v>3</v>
      </c>
      <c r="B142" s="42" t="s">
        <v>381</v>
      </c>
      <c r="C142" s="43" t="s">
        <v>103</v>
      </c>
      <c r="E142" s="1">
        <v>3</v>
      </c>
      <c r="F142" s="42" t="s">
        <v>174</v>
      </c>
      <c r="G142" s="48" t="s">
        <v>227</v>
      </c>
    </row>
    <row r="143" spans="1:7" x14ac:dyDescent="0.25">
      <c r="A143" s="1">
        <v>3</v>
      </c>
      <c r="B143" s="42" t="s">
        <v>163</v>
      </c>
      <c r="C143" s="48" t="s">
        <v>215</v>
      </c>
      <c r="E143" s="1">
        <v>3</v>
      </c>
      <c r="F143" s="42" t="s">
        <v>174</v>
      </c>
      <c r="G143" s="48" t="s">
        <v>230</v>
      </c>
    </row>
    <row r="144" spans="1:7" x14ac:dyDescent="0.25">
      <c r="A144" s="1">
        <v>3</v>
      </c>
      <c r="B144" s="42" t="s">
        <v>163</v>
      </c>
      <c r="C144" s="48" t="s">
        <v>216</v>
      </c>
      <c r="E144" s="1">
        <v>3</v>
      </c>
      <c r="F144" s="42" t="s">
        <v>174</v>
      </c>
      <c r="G144" s="48" t="s">
        <v>233</v>
      </c>
    </row>
    <row r="145" spans="1:7" x14ac:dyDescent="0.25">
      <c r="A145" s="1">
        <v>3</v>
      </c>
      <c r="B145" s="42" t="s">
        <v>163</v>
      </c>
      <c r="C145" s="52" t="s">
        <v>217</v>
      </c>
      <c r="E145" s="1">
        <v>3</v>
      </c>
      <c r="F145" s="42" t="s">
        <v>174</v>
      </c>
      <c r="G145" s="48" t="s">
        <v>236</v>
      </c>
    </row>
    <row r="146" spans="1:7" x14ac:dyDescent="0.25">
      <c r="A146" s="1">
        <v>3</v>
      </c>
      <c r="B146" s="42" t="s">
        <v>174</v>
      </c>
      <c r="C146" s="48" t="s">
        <v>224</v>
      </c>
      <c r="E146" s="1">
        <v>3</v>
      </c>
      <c r="F146" s="42" t="s">
        <v>174</v>
      </c>
      <c r="G146" s="48" t="s">
        <v>239</v>
      </c>
    </row>
    <row r="147" spans="1:7" x14ac:dyDescent="0.25">
      <c r="A147" s="1">
        <v>3</v>
      </c>
      <c r="B147" s="42" t="s">
        <v>174</v>
      </c>
      <c r="C147" s="48" t="s">
        <v>227</v>
      </c>
      <c r="E147" s="1">
        <v>3</v>
      </c>
      <c r="F147" s="42" t="s">
        <v>174</v>
      </c>
      <c r="G147" s="48" t="s">
        <v>242</v>
      </c>
    </row>
    <row r="148" spans="1:7" x14ac:dyDescent="0.25">
      <c r="A148" s="1">
        <v>3</v>
      </c>
      <c r="B148" s="42" t="s">
        <v>174</v>
      </c>
      <c r="C148" s="48" t="s">
        <v>230</v>
      </c>
      <c r="E148" s="1">
        <v>3</v>
      </c>
      <c r="F148" s="42" t="s">
        <v>174</v>
      </c>
      <c r="G148" s="48" t="s">
        <v>245</v>
      </c>
    </row>
    <row r="149" spans="1:7" x14ac:dyDescent="0.25">
      <c r="A149" s="1">
        <v>3</v>
      </c>
      <c r="B149" s="42" t="s">
        <v>174</v>
      </c>
      <c r="C149" s="48" t="s">
        <v>233</v>
      </c>
      <c r="E149" s="1">
        <v>3</v>
      </c>
      <c r="F149" s="42" t="s">
        <v>174</v>
      </c>
      <c r="G149" s="48" t="s">
        <v>248</v>
      </c>
    </row>
    <row r="150" spans="1:7" x14ac:dyDescent="0.25">
      <c r="A150" s="1">
        <v>3</v>
      </c>
      <c r="B150" s="42" t="s">
        <v>174</v>
      </c>
      <c r="C150" s="156" t="s">
        <v>236</v>
      </c>
      <c r="E150" s="1">
        <v>3</v>
      </c>
      <c r="F150" s="42" t="s">
        <v>174</v>
      </c>
      <c r="G150" s="48" t="s">
        <v>251</v>
      </c>
    </row>
    <row r="151" spans="1:7" x14ac:dyDescent="0.25">
      <c r="A151" s="1">
        <v>3</v>
      </c>
      <c r="B151" s="42" t="s">
        <v>174</v>
      </c>
      <c r="C151" s="48" t="s">
        <v>239</v>
      </c>
      <c r="E151" s="1">
        <v>3</v>
      </c>
      <c r="F151" s="42" t="s">
        <v>174</v>
      </c>
      <c r="G151" s="48" t="s">
        <v>254</v>
      </c>
    </row>
    <row r="152" spans="1:7" x14ac:dyDescent="0.25">
      <c r="A152" s="1">
        <v>3</v>
      </c>
      <c r="B152" s="42" t="s">
        <v>174</v>
      </c>
      <c r="C152" s="48" t="s">
        <v>242</v>
      </c>
      <c r="E152" s="1">
        <v>3</v>
      </c>
      <c r="F152" s="42" t="s">
        <v>163</v>
      </c>
      <c r="G152" s="52" t="s">
        <v>218</v>
      </c>
    </row>
    <row r="153" spans="1:7" x14ac:dyDescent="0.25">
      <c r="A153" s="1">
        <v>3</v>
      </c>
      <c r="B153" s="42" t="s">
        <v>174</v>
      </c>
      <c r="C153" s="48" t="s">
        <v>245</v>
      </c>
      <c r="E153" s="1">
        <v>3</v>
      </c>
      <c r="F153" s="42" t="s">
        <v>60</v>
      </c>
      <c r="G153" s="43" t="s">
        <v>209</v>
      </c>
    </row>
    <row r="154" spans="1:7" x14ac:dyDescent="0.25">
      <c r="A154" s="1">
        <v>3</v>
      </c>
      <c r="B154" s="42" t="s">
        <v>174</v>
      </c>
      <c r="C154" s="48" t="s">
        <v>248</v>
      </c>
      <c r="E154" s="1">
        <v>3</v>
      </c>
      <c r="F154" s="42" t="s">
        <v>60</v>
      </c>
      <c r="G154" s="43" t="s">
        <v>112</v>
      </c>
    </row>
    <row r="155" spans="1:7" x14ac:dyDescent="0.25">
      <c r="A155" s="1">
        <v>3</v>
      </c>
      <c r="B155" s="42" t="s">
        <v>174</v>
      </c>
      <c r="C155" s="155" t="s">
        <v>315</v>
      </c>
      <c r="E155" s="1">
        <v>3</v>
      </c>
      <c r="F155" s="42" t="s">
        <v>60</v>
      </c>
      <c r="G155" s="43" t="s">
        <v>115</v>
      </c>
    </row>
    <row r="156" spans="1:7" x14ac:dyDescent="0.25">
      <c r="A156" s="1">
        <v>3</v>
      </c>
      <c r="B156" s="42" t="s">
        <v>174</v>
      </c>
      <c r="C156" s="48" t="s">
        <v>251</v>
      </c>
      <c r="E156" s="1">
        <v>3</v>
      </c>
      <c r="F156" s="42" t="s">
        <v>60</v>
      </c>
      <c r="G156" s="43" t="s">
        <v>188</v>
      </c>
    </row>
    <row r="157" spans="1:7" x14ac:dyDescent="0.25">
      <c r="A157" s="1">
        <v>3</v>
      </c>
      <c r="B157" s="42" t="s">
        <v>174</v>
      </c>
      <c r="C157" s="48" t="s">
        <v>254</v>
      </c>
      <c r="E157" s="1">
        <v>3</v>
      </c>
      <c r="F157" s="42" t="s">
        <v>163</v>
      </c>
      <c r="G157" s="43" t="s">
        <v>205</v>
      </c>
    </row>
    <row r="158" spans="1:7" x14ac:dyDescent="0.25">
      <c r="A158" s="1">
        <v>3</v>
      </c>
      <c r="B158" s="42" t="s">
        <v>163</v>
      </c>
      <c r="C158" s="52" t="s">
        <v>218</v>
      </c>
      <c r="E158" s="1">
        <v>3</v>
      </c>
      <c r="F158" s="42" t="s">
        <v>60</v>
      </c>
      <c r="G158" s="43" t="s">
        <v>119</v>
      </c>
    </row>
    <row r="159" spans="1:7" x14ac:dyDescent="0.25">
      <c r="A159" s="1">
        <v>3</v>
      </c>
      <c r="B159" s="42" t="s">
        <v>174</v>
      </c>
      <c r="C159" s="43" t="s">
        <v>209</v>
      </c>
      <c r="E159" s="1">
        <v>3</v>
      </c>
      <c r="F159" s="42" t="s">
        <v>60</v>
      </c>
      <c r="G159" s="43" t="s">
        <v>123</v>
      </c>
    </row>
    <row r="160" spans="1:7" x14ac:dyDescent="0.25">
      <c r="A160" s="1">
        <v>3</v>
      </c>
      <c r="B160" s="42" t="s">
        <v>381</v>
      </c>
      <c r="C160" s="43" t="s">
        <v>112</v>
      </c>
    </row>
    <row r="161" spans="1:7" x14ac:dyDescent="0.25">
      <c r="A161" s="1">
        <v>3</v>
      </c>
      <c r="B161" s="42" t="s">
        <v>381</v>
      </c>
      <c r="C161" s="43" t="s">
        <v>115</v>
      </c>
    </row>
    <row r="162" spans="1:7" x14ac:dyDescent="0.25">
      <c r="A162" s="1">
        <v>3</v>
      </c>
      <c r="B162" s="42" t="s">
        <v>381</v>
      </c>
      <c r="C162" s="43" t="s">
        <v>188</v>
      </c>
    </row>
    <row r="163" spans="1:7" x14ac:dyDescent="0.25">
      <c r="A163" s="1">
        <v>3</v>
      </c>
      <c r="B163" s="42" t="s">
        <v>163</v>
      </c>
      <c r="C163" s="43" t="s">
        <v>205</v>
      </c>
    </row>
    <row r="164" spans="1:7" x14ac:dyDescent="0.25">
      <c r="A164" s="1">
        <v>3</v>
      </c>
      <c r="B164" s="42" t="s">
        <v>381</v>
      </c>
      <c r="C164" s="43" t="s">
        <v>119</v>
      </c>
    </row>
    <row r="165" spans="1:7" x14ac:dyDescent="0.25">
      <c r="A165" s="1">
        <v>3</v>
      </c>
      <c r="B165" s="42" t="s">
        <v>381</v>
      </c>
      <c r="C165" s="43" t="s">
        <v>123</v>
      </c>
    </row>
    <row r="166" spans="1:7" ht="15.75" thickBot="1" x14ac:dyDescent="0.3"/>
    <row r="167" spans="1:7" ht="60.75" thickBot="1" x14ac:dyDescent="0.3">
      <c r="A167" s="15" t="s">
        <v>0</v>
      </c>
      <c r="B167" s="134" t="s">
        <v>1</v>
      </c>
      <c r="C167" s="96" t="s">
        <v>325</v>
      </c>
      <c r="E167" s="15" t="s">
        <v>0</v>
      </c>
      <c r="F167" s="95" t="s">
        <v>1</v>
      </c>
      <c r="G167" s="96" t="s">
        <v>325</v>
      </c>
    </row>
    <row r="168" spans="1:7" x14ac:dyDescent="0.25">
      <c r="A168" s="1">
        <v>4</v>
      </c>
      <c r="B168" s="137"/>
      <c r="C168" s="138" t="s">
        <v>130</v>
      </c>
      <c r="E168" s="1">
        <v>4</v>
      </c>
      <c r="F168" s="56" t="s">
        <v>129</v>
      </c>
      <c r="G168" s="1" t="s">
        <v>130</v>
      </c>
    </row>
    <row r="169" spans="1:7" x14ac:dyDescent="0.25">
      <c r="A169" s="1">
        <v>4</v>
      </c>
      <c r="B169" s="141" t="s">
        <v>174</v>
      </c>
      <c r="C169" s="142" t="s">
        <v>221</v>
      </c>
      <c r="E169" s="1">
        <v>4</v>
      </c>
      <c r="F169" s="59" t="s">
        <v>174</v>
      </c>
      <c r="G169" s="75" t="s">
        <v>221</v>
      </c>
    </row>
    <row r="170" spans="1:7" x14ac:dyDescent="0.25">
      <c r="A170" s="1">
        <v>4</v>
      </c>
      <c r="B170" s="141"/>
      <c r="C170" s="143" t="s">
        <v>63</v>
      </c>
      <c r="E170" s="1">
        <v>4</v>
      </c>
      <c r="F170" s="59" t="s">
        <v>60</v>
      </c>
      <c r="G170" s="123" t="s">
        <v>63</v>
      </c>
    </row>
    <row r="171" spans="1:7" x14ac:dyDescent="0.25">
      <c r="A171" s="1">
        <v>4</v>
      </c>
      <c r="B171" s="141"/>
      <c r="C171" s="138" t="s">
        <v>257</v>
      </c>
      <c r="E171" s="1">
        <v>4</v>
      </c>
      <c r="F171" s="59" t="s">
        <v>60</v>
      </c>
      <c r="G171" s="1" t="s">
        <v>257</v>
      </c>
    </row>
    <row r="172" spans="1:7" x14ac:dyDescent="0.25">
      <c r="A172" s="1">
        <v>4</v>
      </c>
      <c r="B172" s="141"/>
      <c r="C172" s="138" t="s">
        <v>135</v>
      </c>
      <c r="E172" s="1">
        <v>4</v>
      </c>
      <c r="F172" s="59" t="s">
        <v>129</v>
      </c>
      <c r="G172" s="1" t="s">
        <v>135</v>
      </c>
    </row>
    <row r="173" spans="1:7" x14ac:dyDescent="0.25">
      <c r="A173" s="1">
        <v>4</v>
      </c>
      <c r="B173" s="141" t="s">
        <v>50</v>
      </c>
      <c r="C173" s="138" t="s">
        <v>138</v>
      </c>
      <c r="E173" s="1">
        <v>4</v>
      </c>
      <c r="F173" s="59" t="s">
        <v>163</v>
      </c>
      <c r="G173" s="1" t="s">
        <v>197</v>
      </c>
    </row>
    <row r="174" spans="1:7" x14ac:dyDescent="0.25">
      <c r="A174" s="1">
        <v>4</v>
      </c>
      <c r="B174" s="141"/>
      <c r="C174" s="138" t="s">
        <v>197</v>
      </c>
      <c r="E174" s="1">
        <v>4</v>
      </c>
      <c r="F174" s="59" t="s">
        <v>60</v>
      </c>
      <c r="G174" s="1" t="s">
        <v>179</v>
      </c>
    </row>
    <row r="175" spans="1:7" x14ac:dyDescent="0.25">
      <c r="A175" s="1">
        <v>4</v>
      </c>
      <c r="B175" s="141"/>
      <c r="C175" s="138" t="s">
        <v>179</v>
      </c>
      <c r="E175" s="1">
        <v>4</v>
      </c>
      <c r="F175" s="59" t="s">
        <v>60</v>
      </c>
      <c r="G175" s="1" t="s">
        <v>69</v>
      </c>
    </row>
    <row r="176" spans="1:7" x14ac:dyDescent="0.25">
      <c r="A176" s="1">
        <v>4</v>
      </c>
      <c r="B176" s="141"/>
      <c r="C176" s="138" t="s">
        <v>69</v>
      </c>
      <c r="E176" s="1">
        <v>4</v>
      </c>
      <c r="F176" s="59" t="s">
        <v>129</v>
      </c>
      <c r="G176" s="1" t="s">
        <v>142</v>
      </c>
    </row>
    <row r="177" spans="1:7" x14ac:dyDescent="0.25">
      <c r="A177" s="1">
        <v>4</v>
      </c>
      <c r="B177" s="141"/>
      <c r="C177" s="138" t="s">
        <v>142</v>
      </c>
      <c r="E177" s="1">
        <v>4</v>
      </c>
      <c r="F177" s="59" t="s">
        <v>129</v>
      </c>
      <c r="G177" s="1" t="s">
        <v>145</v>
      </c>
    </row>
    <row r="178" spans="1:7" x14ac:dyDescent="0.25">
      <c r="A178" s="1">
        <v>4</v>
      </c>
      <c r="B178" s="141"/>
      <c r="C178" s="138" t="s">
        <v>145</v>
      </c>
      <c r="E178" s="1">
        <v>4</v>
      </c>
      <c r="F178" s="59" t="s">
        <v>129</v>
      </c>
      <c r="G178" s="1" t="s">
        <v>211</v>
      </c>
    </row>
    <row r="179" spans="1:7" x14ac:dyDescent="0.25">
      <c r="A179" s="1">
        <v>4</v>
      </c>
      <c r="B179" s="141"/>
      <c r="C179" s="138" t="s">
        <v>211</v>
      </c>
      <c r="E179" s="1">
        <v>4</v>
      </c>
      <c r="F179" s="59" t="s">
        <v>129</v>
      </c>
      <c r="G179" s="1" t="s">
        <v>192</v>
      </c>
    </row>
    <row r="180" spans="1:7" x14ac:dyDescent="0.25">
      <c r="A180" s="1">
        <v>4</v>
      </c>
      <c r="B180" s="141" t="s">
        <v>174</v>
      </c>
      <c r="C180" s="138" t="s">
        <v>192</v>
      </c>
      <c r="E180" s="1">
        <v>4</v>
      </c>
      <c r="F180" s="59" t="s">
        <v>129</v>
      </c>
      <c r="G180" s="1" t="s">
        <v>148</v>
      </c>
    </row>
    <row r="181" spans="1:7" x14ac:dyDescent="0.25">
      <c r="A181" s="1">
        <v>4</v>
      </c>
      <c r="B181" s="141"/>
      <c r="C181" s="138" t="s">
        <v>148</v>
      </c>
      <c r="E181" s="1">
        <v>4</v>
      </c>
      <c r="F181" s="59" t="s">
        <v>129</v>
      </c>
      <c r="G181" s="1" t="s">
        <v>150</v>
      </c>
    </row>
    <row r="182" spans="1:7" x14ac:dyDescent="0.25">
      <c r="A182" s="1">
        <v>4</v>
      </c>
      <c r="B182" s="141"/>
      <c r="C182" s="138" t="s">
        <v>386</v>
      </c>
      <c r="E182" s="1">
        <v>4</v>
      </c>
      <c r="F182" s="59" t="s">
        <v>60</v>
      </c>
      <c r="G182" s="1" t="s">
        <v>183</v>
      </c>
    </row>
    <row r="183" spans="1:7" x14ac:dyDescent="0.25">
      <c r="A183" s="1">
        <v>4</v>
      </c>
      <c r="B183" s="141"/>
      <c r="C183" s="138" t="s">
        <v>150</v>
      </c>
      <c r="E183" s="1">
        <v>4</v>
      </c>
      <c r="F183" s="59" t="s">
        <v>129</v>
      </c>
      <c r="G183" s="1" t="s">
        <v>153</v>
      </c>
    </row>
    <row r="184" spans="1:7" x14ac:dyDescent="0.25">
      <c r="A184" s="1">
        <v>4</v>
      </c>
      <c r="B184" s="141"/>
      <c r="C184" s="157" t="s">
        <v>183</v>
      </c>
      <c r="E184" s="1">
        <v>4</v>
      </c>
      <c r="F184" s="59" t="s">
        <v>129</v>
      </c>
      <c r="G184" s="1" t="s">
        <v>193</v>
      </c>
    </row>
    <row r="185" spans="1:7" x14ac:dyDescent="0.25">
      <c r="A185" s="1">
        <v>4</v>
      </c>
      <c r="B185" s="141"/>
      <c r="C185" s="138" t="s">
        <v>153</v>
      </c>
      <c r="E185" s="1">
        <v>4</v>
      </c>
      <c r="F185" s="59" t="s">
        <v>60</v>
      </c>
      <c r="G185" s="1" t="s">
        <v>90</v>
      </c>
    </row>
    <row r="186" spans="1:7" x14ac:dyDescent="0.25">
      <c r="A186" s="1">
        <v>4</v>
      </c>
      <c r="B186" s="141"/>
      <c r="C186" s="138" t="s">
        <v>193</v>
      </c>
      <c r="E186" s="1">
        <v>4</v>
      </c>
      <c r="F186" s="59" t="s">
        <v>60</v>
      </c>
      <c r="G186" s="1" t="s">
        <v>93</v>
      </c>
    </row>
    <row r="187" spans="1:7" x14ac:dyDescent="0.25">
      <c r="A187" s="1">
        <v>4</v>
      </c>
      <c r="B187" s="141" t="s">
        <v>163</v>
      </c>
      <c r="C187" s="138" t="s">
        <v>380</v>
      </c>
      <c r="E187" s="1">
        <v>4</v>
      </c>
      <c r="F187" s="59" t="s">
        <v>60</v>
      </c>
      <c r="G187" s="1" t="s">
        <v>96</v>
      </c>
    </row>
    <row r="188" spans="1:7" x14ac:dyDescent="0.25">
      <c r="A188" s="1">
        <v>4</v>
      </c>
      <c r="B188" s="141"/>
      <c r="C188" s="138" t="s">
        <v>90</v>
      </c>
      <c r="E188" s="1">
        <v>4</v>
      </c>
      <c r="F188" s="59" t="s">
        <v>60</v>
      </c>
      <c r="G188" s="1" t="s">
        <v>99</v>
      </c>
    </row>
    <row r="189" spans="1:7" x14ac:dyDescent="0.25">
      <c r="A189" s="1">
        <v>4</v>
      </c>
      <c r="B189" s="141"/>
      <c r="C189" s="138" t="s">
        <v>93</v>
      </c>
      <c r="E189" s="1">
        <v>4</v>
      </c>
      <c r="F189" s="59" t="s">
        <v>60</v>
      </c>
      <c r="G189" s="1" t="s">
        <v>103</v>
      </c>
    </row>
    <row r="190" spans="1:7" x14ac:dyDescent="0.25">
      <c r="A190" s="1">
        <v>4</v>
      </c>
      <c r="B190" s="141"/>
      <c r="C190" s="138" t="s">
        <v>96</v>
      </c>
      <c r="E190" s="1">
        <v>4</v>
      </c>
      <c r="F190" s="59" t="s">
        <v>163</v>
      </c>
      <c r="G190" s="1" t="s">
        <v>215</v>
      </c>
    </row>
    <row r="191" spans="1:7" x14ac:dyDescent="0.25">
      <c r="A191" s="1">
        <v>4</v>
      </c>
      <c r="B191" s="141"/>
      <c r="C191" s="138" t="s">
        <v>99</v>
      </c>
      <c r="E191" s="1">
        <v>4</v>
      </c>
      <c r="F191" s="59" t="s">
        <v>174</v>
      </c>
      <c r="G191" s="1" t="s">
        <v>207</v>
      </c>
    </row>
    <row r="192" spans="1:7" x14ac:dyDescent="0.25">
      <c r="A192" s="1">
        <v>4</v>
      </c>
      <c r="B192" s="141"/>
      <c r="C192" s="138" t="s">
        <v>103</v>
      </c>
      <c r="E192" s="1">
        <v>4</v>
      </c>
      <c r="F192" s="59" t="s">
        <v>163</v>
      </c>
      <c r="G192" s="1" t="s">
        <v>217</v>
      </c>
    </row>
    <row r="193" spans="1:7" x14ac:dyDescent="0.25">
      <c r="A193" s="1">
        <v>4</v>
      </c>
      <c r="B193" s="141" t="s">
        <v>163</v>
      </c>
      <c r="C193" s="138" t="s">
        <v>215</v>
      </c>
      <c r="E193" s="1">
        <v>4</v>
      </c>
      <c r="F193" s="59" t="s">
        <v>174</v>
      </c>
      <c r="G193" s="75" t="s">
        <v>224</v>
      </c>
    </row>
    <row r="194" spans="1:7" x14ac:dyDescent="0.25">
      <c r="A194" s="1">
        <v>4</v>
      </c>
      <c r="B194" s="141" t="s">
        <v>163</v>
      </c>
      <c r="C194" s="138" t="s">
        <v>216</v>
      </c>
      <c r="E194" s="1">
        <v>4</v>
      </c>
      <c r="F194" s="59" t="s">
        <v>174</v>
      </c>
      <c r="G194" s="1" t="s">
        <v>227</v>
      </c>
    </row>
    <row r="195" spans="1:7" x14ac:dyDescent="0.25">
      <c r="A195" s="1">
        <v>4</v>
      </c>
      <c r="B195" s="141" t="s">
        <v>174</v>
      </c>
      <c r="C195" s="138" t="s">
        <v>207</v>
      </c>
      <c r="E195" s="1">
        <v>4</v>
      </c>
      <c r="F195" s="59" t="s">
        <v>174</v>
      </c>
      <c r="G195" s="1" t="s">
        <v>230</v>
      </c>
    </row>
    <row r="196" spans="1:7" x14ac:dyDescent="0.25">
      <c r="A196" s="1">
        <v>4</v>
      </c>
      <c r="B196" s="141" t="s">
        <v>163</v>
      </c>
      <c r="C196" s="138" t="s">
        <v>217</v>
      </c>
      <c r="E196" s="1">
        <v>4</v>
      </c>
      <c r="F196" s="59" t="s">
        <v>174</v>
      </c>
      <c r="G196" s="1" t="s">
        <v>233</v>
      </c>
    </row>
    <row r="197" spans="1:7" x14ac:dyDescent="0.25">
      <c r="A197" s="1">
        <v>4</v>
      </c>
      <c r="B197" s="141" t="s">
        <v>174</v>
      </c>
      <c r="C197" s="142" t="s">
        <v>224</v>
      </c>
      <c r="E197" s="1">
        <v>4</v>
      </c>
      <c r="F197" s="59" t="s">
        <v>174</v>
      </c>
      <c r="G197" s="1" t="s">
        <v>236</v>
      </c>
    </row>
    <row r="198" spans="1:7" x14ac:dyDescent="0.25">
      <c r="A198" s="1">
        <v>4</v>
      </c>
      <c r="B198" s="141" t="s">
        <v>174</v>
      </c>
      <c r="C198" s="138" t="s">
        <v>227</v>
      </c>
      <c r="E198" s="1">
        <v>4</v>
      </c>
      <c r="F198" s="59" t="s">
        <v>174</v>
      </c>
      <c r="G198" s="1" t="s">
        <v>239</v>
      </c>
    </row>
    <row r="199" spans="1:7" x14ac:dyDescent="0.25">
      <c r="A199" s="1">
        <v>4</v>
      </c>
      <c r="B199" s="141" t="s">
        <v>174</v>
      </c>
      <c r="C199" s="138" t="s">
        <v>230</v>
      </c>
      <c r="E199" s="1">
        <v>4</v>
      </c>
      <c r="F199" s="59" t="s">
        <v>174</v>
      </c>
      <c r="G199" s="1" t="s">
        <v>248</v>
      </c>
    </row>
    <row r="200" spans="1:7" x14ac:dyDescent="0.25">
      <c r="A200" s="1">
        <v>4</v>
      </c>
      <c r="B200" s="141" t="s">
        <v>174</v>
      </c>
      <c r="C200" s="138" t="s">
        <v>233</v>
      </c>
      <c r="E200" s="1">
        <v>4</v>
      </c>
      <c r="F200" s="59" t="s">
        <v>174</v>
      </c>
      <c r="G200" s="1" t="s">
        <v>251</v>
      </c>
    </row>
    <row r="201" spans="1:7" x14ac:dyDescent="0.25">
      <c r="A201" s="1">
        <v>4</v>
      </c>
      <c r="B201" s="141" t="s">
        <v>174</v>
      </c>
      <c r="C201" s="138" t="s">
        <v>236</v>
      </c>
      <c r="E201" s="1">
        <v>4</v>
      </c>
      <c r="F201" s="59" t="s">
        <v>163</v>
      </c>
      <c r="G201" s="1" t="s">
        <v>218</v>
      </c>
    </row>
    <row r="202" spans="1:7" x14ac:dyDescent="0.25">
      <c r="A202" s="1">
        <v>4</v>
      </c>
      <c r="B202" s="141" t="s">
        <v>174</v>
      </c>
      <c r="C202" s="138" t="s">
        <v>239</v>
      </c>
      <c r="E202" s="1">
        <v>4</v>
      </c>
      <c r="F202" s="59" t="s">
        <v>174</v>
      </c>
      <c r="G202" s="1" t="s">
        <v>289</v>
      </c>
    </row>
    <row r="203" spans="1:7" x14ac:dyDescent="0.25">
      <c r="A203" s="1">
        <v>4</v>
      </c>
      <c r="B203" s="141" t="s">
        <v>174</v>
      </c>
      <c r="C203" s="138" t="s">
        <v>248</v>
      </c>
      <c r="E203" s="1">
        <v>4</v>
      </c>
      <c r="F203" s="59" t="s">
        <v>174</v>
      </c>
      <c r="G203" s="1" t="s">
        <v>292</v>
      </c>
    </row>
    <row r="204" spans="1:7" x14ac:dyDescent="0.25">
      <c r="A204" s="1">
        <v>4</v>
      </c>
      <c r="B204" s="141" t="s">
        <v>174</v>
      </c>
      <c r="C204" s="138" t="s">
        <v>315</v>
      </c>
      <c r="E204" s="1">
        <v>4</v>
      </c>
      <c r="F204" s="59" t="s">
        <v>129</v>
      </c>
      <c r="G204" s="1" t="s">
        <v>275</v>
      </c>
    </row>
    <row r="205" spans="1:7" x14ac:dyDescent="0.25">
      <c r="A205" s="1">
        <v>4</v>
      </c>
      <c r="B205" s="141" t="s">
        <v>174</v>
      </c>
      <c r="C205" s="138" t="s">
        <v>251</v>
      </c>
      <c r="E205" s="1">
        <v>4</v>
      </c>
      <c r="F205" s="59" t="s">
        <v>174</v>
      </c>
      <c r="G205" s="1" t="s">
        <v>295</v>
      </c>
    </row>
    <row r="206" spans="1:7" x14ac:dyDescent="0.25">
      <c r="A206" s="1">
        <v>4</v>
      </c>
      <c r="B206" s="141" t="s">
        <v>163</v>
      </c>
      <c r="C206" s="138" t="s">
        <v>218</v>
      </c>
      <c r="E206" s="1">
        <v>4</v>
      </c>
      <c r="F206" s="59" t="s">
        <v>174</v>
      </c>
      <c r="G206" s="1" t="s">
        <v>298</v>
      </c>
    </row>
    <row r="207" spans="1:7" x14ac:dyDescent="0.25">
      <c r="A207" s="1">
        <v>4</v>
      </c>
      <c r="B207" s="141" t="s">
        <v>174</v>
      </c>
      <c r="C207" s="138" t="s">
        <v>289</v>
      </c>
      <c r="E207" s="1">
        <v>4</v>
      </c>
      <c r="F207" s="59" t="s">
        <v>174</v>
      </c>
      <c r="G207" s="1" t="s">
        <v>301</v>
      </c>
    </row>
    <row r="208" spans="1:7" x14ac:dyDescent="0.25">
      <c r="A208" s="1">
        <v>4</v>
      </c>
      <c r="B208" s="141" t="s">
        <v>174</v>
      </c>
      <c r="C208" s="138" t="s">
        <v>292</v>
      </c>
      <c r="E208" s="1">
        <v>4</v>
      </c>
      <c r="F208" s="59" t="s">
        <v>174</v>
      </c>
      <c r="G208" s="158" t="s">
        <v>304</v>
      </c>
    </row>
    <row r="209" spans="1:7" x14ac:dyDescent="0.25">
      <c r="A209" s="1">
        <v>4</v>
      </c>
      <c r="B209" s="141" t="s">
        <v>50</v>
      </c>
      <c r="C209" s="138" t="s">
        <v>275</v>
      </c>
      <c r="E209" s="1">
        <v>4</v>
      </c>
      <c r="F209" s="59" t="s">
        <v>60</v>
      </c>
      <c r="G209" s="75" t="s">
        <v>108</v>
      </c>
    </row>
    <row r="210" spans="1:7" x14ac:dyDescent="0.25">
      <c r="A210" s="1">
        <v>4</v>
      </c>
      <c r="B210" s="141" t="s">
        <v>174</v>
      </c>
      <c r="C210" s="138" t="s">
        <v>295</v>
      </c>
      <c r="E210" s="1">
        <v>4</v>
      </c>
      <c r="F210" s="59" t="s">
        <v>60</v>
      </c>
      <c r="G210" s="1" t="s">
        <v>112</v>
      </c>
    </row>
    <row r="211" spans="1:7" x14ac:dyDescent="0.25">
      <c r="A211" s="1">
        <v>4</v>
      </c>
      <c r="B211" s="141" t="s">
        <v>174</v>
      </c>
      <c r="C211" s="138" t="s">
        <v>298</v>
      </c>
      <c r="E211" s="1">
        <v>4</v>
      </c>
      <c r="F211" s="59" t="s">
        <v>60</v>
      </c>
      <c r="G211" s="1" t="s">
        <v>115</v>
      </c>
    </row>
    <row r="212" spans="1:7" x14ac:dyDescent="0.25">
      <c r="A212" s="1">
        <v>4</v>
      </c>
      <c r="B212" s="141" t="s">
        <v>174</v>
      </c>
      <c r="C212" s="138" t="s">
        <v>301</v>
      </c>
      <c r="E212" s="1">
        <v>4</v>
      </c>
      <c r="F212" s="59" t="s">
        <v>60</v>
      </c>
      <c r="G212" s="1" t="s">
        <v>188</v>
      </c>
    </row>
    <row r="213" spans="1:7" x14ac:dyDescent="0.25">
      <c r="A213" s="1">
        <v>4</v>
      </c>
      <c r="B213" s="141" t="s">
        <v>174</v>
      </c>
      <c r="C213" s="138" t="s">
        <v>304</v>
      </c>
      <c r="E213" s="1">
        <v>4</v>
      </c>
      <c r="F213" s="59" t="s">
        <v>163</v>
      </c>
      <c r="G213" s="1" t="s">
        <v>205</v>
      </c>
    </row>
    <row r="214" spans="1:7" x14ac:dyDescent="0.25">
      <c r="A214" s="1">
        <v>4</v>
      </c>
      <c r="B214" s="141"/>
      <c r="C214" s="142" t="s">
        <v>108</v>
      </c>
      <c r="E214" s="1">
        <v>4</v>
      </c>
      <c r="F214" s="59" t="s">
        <v>60</v>
      </c>
      <c r="G214" s="1" t="s">
        <v>123</v>
      </c>
    </row>
    <row r="215" spans="1:7" ht="15.75" thickBot="1" x14ac:dyDescent="0.3">
      <c r="A215" s="1">
        <v>4</v>
      </c>
      <c r="B215" s="141"/>
      <c r="C215" s="138" t="s">
        <v>112</v>
      </c>
      <c r="E215" s="1">
        <v>4</v>
      </c>
      <c r="F215" s="69" t="s">
        <v>60</v>
      </c>
      <c r="G215" s="129" t="s">
        <v>126</v>
      </c>
    </row>
    <row r="216" spans="1:7" x14ac:dyDescent="0.25">
      <c r="A216" s="1">
        <v>4</v>
      </c>
      <c r="B216" s="141"/>
      <c r="C216" s="138" t="s">
        <v>115</v>
      </c>
    </row>
    <row r="217" spans="1:7" x14ac:dyDescent="0.25">
      <c r="A217" s="1">
        <v>4</v>
      </c>
      <c r="B217" s="141"/>
      <c r="C217" s="138" t="s">
        <v>188</v>
      </c>
    </row>
    <row r="218" spans="1:7" x14ac:dyDescent="0.25">
      <c r="A218" s="1">
        <v>4</v>
      </c>
      <c r="B218" s="141" t="s">
        <v>163</v>
      </c>
      <c r="C218" s="138" t="s">
        <v>205</v>
      </c>
    </row>
    <row r="219" spans="1:7" x14ac:dyDescent="0.25">
      <c r="A219" s="1">
        <v>4</v>
      </c>
      <c r="B219" s="141"/>
      <c r="C219" s="138" t="s">
        <v>123</v>
      </c>
    </row>
    <row r="220" spans="1:7" ht="15.75" thickBot="1" x14ac:dyDescent="0.3">
      <c r="A220" s="1">
        <v>4</v>
      </c>
      <c r="B220" s="144"/>
      <c r="C220" s="145" t="s">
        <v>126</v>
      </c>
    </row>
    <row r="222" spans="1:7" ht="15.75" thickBot="1" x14ac:dyDescent="0.3"/>
    <row r="223" spans="1:7" ht="60" x14ac:dyDescent="0.25">
      <c r="A223" s="150" t="s">
        <v>408</v>
      </c>
      <c r="B223" s="150"/>
      <c r="C223" s="150"/>
      <c r="E223" s="15" t="s">
        <v>0</v>
      </c>
      <c r="F223" s="95" t="s">
        <v>1</v>
      </c>
      <c r="G223" s="96" t="s">
        <v>325</v>
      </c>
    </row>
    <row r="224" spans="1:7" x14ac:dyDescent="0.25">
      <c r="E224" s="73">
        <v>5</v>
      </c>
      <c r="F224" s="74" t="s">
        <v>60</v>
      </c>
      <c r="G224" s="75" t="s">
        <v>257</v>
      </c>
    </row>
    <row r="225" spans="5:7" x14ac:dyDescent="0.25">
      <c r="E225" s="73">
        <v>5</v>
      </c>
      <c r="F225" s="74" t="s">
        <v>60</v>
      </c>
      <c r="G225" s="75" t="s">
        <v>179</v>
      </c>
    </row>
    <row r="226" spans="5:7" x14ac:dyDescent="0.25">
      <c r="E226" s="73">
        <v>5</v>
      </c>
      <c r="F226" s="74" t="s">
        <v>60</v>
      </c>
      <c r="G226" s="75" t="s">
        <v>69</v>
      </c>
    </row>
    <row r="227" spans="5:7" x14ac:dyDescent="0.25">
      <c r="E227" s="73">
        <v>5</v>
      </c>
      <c r="F227" s="76" t="s">
        <v>60</v>
      </c>
      <c r="G227" s="75" t="s">
        <v>211</v>
      </c>
    </row>
    <row r="228" spans="5:7" x14ac:dyDescent="0.25">
      <c r="E228" s="73">
        <v>5</v>
      </c>
      <c r="F228" s="76" t="s">
        <v>60</v>
      </c>
      <c r="G228" s="75" t="s">
        <v>80</v>
      </c>
    </row>
    <row r="229" spans="5:7" x14ac:dyDescent="0.25">
      <c r="E229" s="73">
        <v>5</v>
      </c>
      <c r="F229" s="74" t="s">
        <v>60</v>
      </c>
      <c r="G229" s="75" t="s">
        <v>183</v>
      </c>
    </row>
    <row r="230" spans="5:7" x14ac:dyDescent="0.25">
      <c r="E230" s="73">
        <v>5</v>
      </c>
      <c r="F230" s="76" t="s">
        <v>60</v>
      </c>
      <c r="G230" s="75" t="s">
        <v>90</v>
      </c>
    </row>
    <row r="231" spans="5:7" x14ac:dyDescent="0.25">
      <c r="E231" s="73">
        <v>5</v>
      </c>
      <c r="F231" s="74" t="s">
        <v>60</v>
      </c>
      <c r="G231" s="75" t="s">
        <v>99</v>
      </c>
    </row>
    <row r="232" spans="5:7" x14ac:dyDescent="0.25">
      <c r="E232" s="73">
        <v>5</v>
      </c>
      <c r="F232" s="76" t="s">
        <v>60</v>
      </c>
      <c r="G232" s="75" t="s">
        <v>112</v>
      </c>
    </row>
    <row r="233" spans="5:7" x14ac:dyDescent="0.25">
      <c r="E233" s="73">
        <v>5</v>
      </c>
      <c r="F233" s="74" t="s">
        <v>60</v>
      </c>
      <c r="G233" s="75" t="s">
        <v>115</v>
      </c>
    </row>
    <row r="234" spans="5:7" x14ac:dyDescent="0.25">
      <c r="E234" s="73">
        <v>5</v>
      </c>
      <c r="F234" s="74" t="s">
        <v>60</v>
      </c>
      <c r="G234" s="75" t="s">
        <v>188</v>
      </c>
    </row>
    <row r="235" spans="5:7" x14ac:dyDescent="0.25">
      <c r="E235" s="73">
        <v>5</v>
      </c>
      <c r="F235" s="74" t="s">
        <v>60</v>
      </c>
      <c r="G235" s="75" t="s">
        <v>123</v>
      </c>
    </row>
    <row r="236" spans="5:7" x14ac:dyDescent="0.25">
      <c r="E236" s="78">
        <v>5</v>
      </c>
      <c r="F236" s="79" t="s">
        <v>60</v>
      </c>
      <c r="G236" s="80" t="s">
        <v>126</v>
      </c>
    </row>
    <row r="237" spans="5:7" x14ac:dyDescent="0.25">
      <c r="E237" s="81">
        <v>5</v>
      </c>
      <c r="F237" s="82" t="s">
        <v>129</v>
      </c>
      <c r="G237" s="83" t="s">
        <v>130</v>
      </c>
    </row>
    <row r="238" spans="5:7" x14ac:dyDescent="0.25">
      <c r="E238" s="73">
        <v>5</v>
      </c>
      <c r="F238" s="74" t="s">
        <v>129</v>
      </c>
      <c r="G238" s="75" t="s">
        <v>135</v>
      </c>
    </row>
    <row r="239" spans="5:7" x14ac:dyDescent="0.25">
      <c r="E239" s="73">
        <v>5</v>
      </c>
      <c r="F239" s="74" t="s">
        <v>129</v>
      </c>
      <c r="G239" s="75" t="s">
        <v>138</v>
      </c>
    </row>
    <row r="240" spans="5:7" x14ac:dyDescent="0.25">
      <c r="E240" s="73">
        <v>5</v>
      </c>
      <c r="F240" s="74" t="s">
        <v>129</v>
      </c>
      <c r="G240" s="75" t="s">
        <v>311</v>
      </c>
    </row>
    <row r="241" spans="5:7" x14ac:dyDescent="0.25">
      <c r="E241" s="73">
        <v>5</v>
      </c>
      <c r="F241" s="75" t="s">
        <v>129</v>
      </c>
      <c r="G241" s="75" t="s">
        <v>142</v>
      </c>
    </row>
    <row r="242" spans="5:7" x14ac:dyDescent="0.25">
      <c r="E242" s="73">
        <v>5</v>
      </c>
      <c r="F242" s="74" t="s">
        <v>129</v>
      </c>
      <c r="G242" s="75" t="s">
        <v>145</v>
      </c>
    </row>
    <row r="243" spans="5:7" x14ac:dyDescent="0.25">
      <c r="E243" s="73">
        <v>5</v>
      </c>
      <c r="F243" s="74" t="s">
        <v>129</v>
      </c>
      <c r="G243" s="75" t="s">
        <v>192</v>
      </c>
    </row>
    <row r="244" spans="5:7" x14ac:dyDescent="0.25">
      <c r="E244" s="73">
        <v>5</v>
      </c>
      <c r="F244" s="74" t="s">
        <v>129</v>
      </c>
      <c r="G244" s="75" t="s">
        <v>148</v>
      </c>
    </row>
    <row r="245" spans="5:7" x14ac:dyDescent="0.25">
      <c r="E245" s="78">
        <v>5</v>
      </c>
      <c r="F245" s="79" t="s">
        <v>129</v>
      </c>
      <c r="G245" s="80" t="s">
        <v>150</v>
      </c>
    </row>
    <row r="246" spans="5:7" x14ac:dyDescent="0.25">
      <c r="E246" s="73">
        <v>5</v>
      </c>
      <c r="F246" s="74" t="s">
        <v>129</v>
      </c>
      <c r="G246" s="75" t="s">
        <v>193</v>
      </c>
    </row>
    <row r="247" spans="5:7" x14ac:dyDescent="0.25">
      <c r="E247" s="73">
        <v>5</v>
      </c>
      <c r="F247" s="74" t="s">
        <v>129</v>
      </c>
      <c r="G247" s="75" t="s">
        <v>275</v>
      </c>
    </row>
    <row r="248" spans="5:7" x14ac:dyDescent="0.25">
      <c r="E248" s="73">
        <v>5</v>
      </c>
      <c r="F248" s="74" t="s">
        <v>314</v>
      </c>
      <c r="G248" s="75" t="s">
        <v>221</v>
      </c>
    </row>
    <row r="249" spans="5:7" x14ac:dyDescent="0.25">
      <c r="E249" s="73">
        <v>5</v>
      </c>
      <c r="F249" s="76" t="s">
        <v>314</v>
      </c>
      <c r="G249" s="75" t="s">
        <v>227</v>
      </c>
    </row>
    <row r="250" spans="5:7" x14ac:dyDescent="0.25">
      <c r="E250" s="73">
        <v>5</v>
      </c>
      <c r="F250" s="74" t="s">
        <v>314</v>
      </c>
      <c r="G250" s="75" t="s">
        <v>230</v>
      </c>
    </row>
    <row r="251" spans="5:7" x14ac:dyDescent="0.25">
      <c r="E251" s="73">
        <v>5</v>
      </c>
      <c r="F251" s="74" t="s">
        <v>314</v>
      </c>
      <c r="G251" s="75" t="s">
        <v>233</v>
      </c>
    </row>
    <row r="252" spans="5:7" x14ac:dyDescent="0.25">
      <c r="E252" s="73">
        <v>5</v>
      </c>
      <c r="F252" s="74" t="s">
        <v>314</v>
      </c>
      <c r="G252" s="75" t="s">
        <v>236</v>
      </c>
    </row>
    <row r="253" spans="5:7" x14ac:dyDescent="0.25">
      <c r="E253" s="73">
        <v>5</v>
      </c>
      <c r="F253" s="76" t="s">
        <v>314</v>
      </c>
      <c r="G253" s="75" t="s">
        <v>239</v>
      </c>
    </row>
    <row r="254" spans="5:7" x14ac:dyDescent="0.25">
      <c r="E254" s="73">
        <v>5</v>
      </c>
      <c r="F254" s="74" t="s">
        <v>314</v>
      </c>
      <c r="G254" s="75" t="s">
        <v>248</v>
      </c>
    </row>
    <row r="255" spans="5:7" x14ac:dyDescent="0.25">
      <c r="E255" s="73">
        <v>5</v>
      </c>
      <c r="F255" s="76" t="s">
        <v>314</v>
      </c>
      <c r="G255" s="75" t="s">
        <v>315</v>
      </c>
    </row>
    <row r="256" spans="5:7" x14ac:dyDescent="0.25">
      <c r="E256" s="73">
        <v>5</v>
      </c>
      <c r="F256" s="74" t="s">
        <v>314</v>
      </c>
      <c r="G256" s="75" t="s">
        <v>251</v>
      </c>
    </row>
    <row r="257" spans="5:7" x14ac:dyDescent="0.25">
      <c r="E257" s="73">
        <v>5</v>
      </c>
      <c r="F257" s="74" t="s">
        <v>314</v>
      </c>
      <c r="G257" s="75" t="s">
        <v>289</v>
      </c>
    </row>
    <row r="258" spans="5:7" x14ac:dyDescent="0.25">
      <c r="E258" s="78">
        <v>5</v>
      </c>
      <c r="F258" s="87" t="s">
        <v>314</v>
      </c>
      <c r="G258" s="80" t="s">
        <v>298</v>
      </c>
    </row>
    <row r="259" spans="5:7" x14ac:dyDescent="0.25">
      <c r="E259" s="73">
        <v>5</v>
      </c>
      <c r="F259" s="74" t="s">
        <v>314</v>
      </c>
      <c r="G259" s="75" t="s">
        <v>301</v>
      </c>
    </row>
    <row r="260" spans="5:7" x14ac:dyDescent="0.25">
      <c r="E260" s="73">
        <v>5</v>
      </c>
      <c r="F260" s="74" t="s">
        <v>163</v>
      </c>
      <c r="G260" s="75" t="s">
        <v>197</v>
      </c>
    </row>
    <row r="261" spans="5:7" x14ac:dyDescent="0.25">
      <c r="E261" s="73">
        <v>5</v>
      </c>
      <c r="F261" s="74" t="s">
        <v>163</v>
      </c>
      <c r="G261" s="75" t="s">
        <v>215</v>
      </c>
    </row>
    <row r="262" spans="5:7" x14ac:dyDescent="0.25">
      <c r="E262" s="73">
        <v>5</v>
      </c>
      <c r="F262" s="74" t="s">
        <v>163</v>
      </c>
      <c r="G262" s="75" t="s">
        <v>216</v>
      </c>
    </row>
    <row r="263" spans="5:7" x14ac:dyDescent="0.25">
      <c r="E263" s="73">
        <v>5</v>
      </c>
      <c r="F263" s="74" t="s">
        <v>163</v>
      </c>
      <c r="G263" s="75" t="s">
        <v>217</v>
      </c>
    </row>
    <row r="264" spans="5:7" x14ac:dyDescent="0.25">
      <c r="E264" s="78">
        <v>5</v>
      </c>
      <c r="F264" s="87" t="s">
        <v>163</v>
      </c>
      <c r="G264" s="80" t="s">
        <v>218</v>
      </c>
    </row>
    <row r="265" spans="5:7" x14ac:dyDescent="0.25">
      <c r="E265">
        <v>5</v>
      </c>
      <c r="F265" t="s">
        <v>163</v>
      </c>
      <c r="G265" t="s">
        <v>205</v>
      </c>
    </row>
  </sheetData>
  <sortState xmlns:xlrd2="http://schemas.microsoft.com/office/spreadsheetml/2017/richdata2" ref="E168:G215">
    <sortCondition ref="G168:G215"/>
  </sortState>
  <mergeCells count="3">
    <mergeCell ref="A1:C1"/>
    <mergeCell ref="E1:G1"/>
    <mergeCell ref="A223:C2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Maximums</vt:lpstr>
      <vt:lpstr>WASLC</vt:lpstr>
      <vt:lpstr>SigmaPlot_Over20ppb</vt:lpstr>
      <vt:lpstr>SigmaPlot_90thPerc_Updated</vt:lpstr>
      <vt:lpstr>Exceptions_Removed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</dc:creator>
  <cp:lastModifiedBy>Kory</cp:lastModifiedBy>
  <dcterms:created xsi:type="dcterms:W3CDTF">2019-03-05T01:27:46Z</dcterms:created>
  <dcterms:modified xsi:type="dcterms:W3CDTF">2019-03-05T15:38:05Z</dcterms:modified>
</cp:coreProperties>
</file>