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:\Microwave\Data\"/>
    </mc:Choice>
  </mc:AlternateContent>
  <bookViews>
    <workbookView xWindow="19665" yWindow="795" windowWidth="25605" windowHeight="19020" tabRatio="500"/>
  </bookViews>
  <sheets>
    <sheet name="MWCNT" sheetId="1" r:id="rId1"/>
    <sheet name="Soil-MWCNT-Mass" sheetId="8" r:id="rId2"/>
    <sheet name="SWCNT" sheetId="2" r:id="rId3"/>
    <sheet name="MWCNT-COOH" sheetId="3" r:id="rId4"/>
    <sheet name="Sand" sheetId="4" r:id="rId5"/>
    <sheet name="Soil" sheetId="5" r:id="rId6"/>
    <sheet name="Sludge" sheetId="6" r:id="rId7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11" i="8" l="1"/>
  <c r="M11" i="8"/>
  <c r="I11" i="8"/>
  <c r="R6" i="8"/>
  <c r="Q6" i="8"/>
  <c r="N6" i="8"/>
  <c r="M6" i="8"/>
  <c r="J6" i="8"/>
  <c r="I6" i="8"/>
  <c r="R5" i="8"/>
  <c r="Q5" i="8"/>
  <c r="Q7" i="8" s="1"/>
  <c r="N5" i="8"/>
  <c r="M5" i="8"/>
  <c r="J5" i="8"/>
  <c r="J7" i="8" s="1"/>
  <c r="I5" i="8"/>
  <c r="R4" i="8"/>
  <c r="Q4" i="8"/>
  <c r="N4" i="8"/>
  <c r="M4" i="8"/>
  <c r="J4" i="8"/>
  <c r="I4" i="8"/>
  <c r="R3" i="8"/>
  <c r="Q3" i="8"/>
  <c r="Q10" i="8" s="1"/>
  <c r="N3" i="8"/>
  <c r="M3" i="8"/>
  <c r="J3" i="8"/>
  <c r="I3" i="8"/>
  <c r="I10" i="8" s="1"/>
  <c r="I13" i="8" s="1"/>
  <c r="N7" i="8" l="1"/>
  <c r="R7" i="8"/>
  <c r="Q8" i="8" s="1"/>
  <c r="Q9" i="8" s="1"/>
  <c r="R9" i="8" s="1"/>
  <c r="Q12" i="8" s="1"/>
  <c r="M7" i="8"/>
  <c r="M8" i="8" s="1"/>
  <c r="M9" i="8" s="1"/>
  <c r="N9" i="8" s="1"/>
  <c r="I7" i="8"/>
  <c r="I8" i="8" s="1"/>
  <c r="I9" i="8" s="1"/>
  <c r="J9" i="8" s="1"/>
  <c r="I12" i="8" s="1"/>
  <c r="M10" i="8"/>
  <c r="M13" i="8" s="1"/>
  <c r="Q13" i="8"/>
  <c r="Q11" i="6"/>
  <c r="M11" i="6"/>
  <c r="I11" i="6"/>
  <c r="R6" i="6"/>
  <c r="Q6" i="6"/>
  <c r="N6" i="6"/>
  <c r="M6" i="6"/>
  <c r="J6" i="6"/>
  <c r="I6" i="6"/>
  <c r="R5" i="6"/>
  <c r="Q5" i="6"/>
  <c r="N5" i="6"/>
  <c r="M5" i="6"/>
  <c r="J5" i="6"/>
  <c r="I5" i="6"/>
  <c r="I7" i="6" s="1"/>
  <c r="R4" i="6"/>
  <c r="Q4" i="6"/>
  <c r="N4" i="6"/>
  <c r="M4" i="6"/>
  <c r="J4" i="6"/>
  <c r="I4" i="6"/>
  <c r="R3" i="6"/>
  <c r="Q3" i="6"/>
  <c r="N3" i="6"/>
  <c r="M3" i="6"/>
  <c r="J3" i="6"/>
  <c r="I3" i="6"/>
  <c r="Q11" i="5"/>
  <c r="M11" i="5"/>
  <c r="I11" i="5"/>
  <c r="R6" i="5"/>
  <c r="Q6" i="5"/>
  <c r="N6" i="5"/>
  <c r="M6" i="5"/>
  <c r="J6" i="5"/>
  <c r="I6" i="5"/>
  <c r="R5" i="5"/>
  <c r="Q5" i="5"/>
  <c r="N5" i="5"/>
  <c r="M5" i="5"/>
  <c r="J5" i="5"/>
  <c r="I5" i="5"/>
  <c r="I7" i="5" s="1"/>
  <c r="R4" i="5"/>
  <c r="Q4" i="5"/>
  <c r="N4" i="5"/>
  <c r="M4" i="5"/>
  <c r="J4" i="5"/>
  <c r="I4" i="5"/>
  <c r="R3" i="5"/>
  <c r="Q3" i="5"/>
  <c r="Q10" i="5" s="1"/>
  <c r="Q13" i="5" s="1"/>
  <c r="N3" i="5"/>
  <c r="N7" i="5" s="1"/>
  <c r="M3" i="5"/>
  <c r="J3" i="5"/>
  <c r="I3" i="5"/>
  <c r="I10" i="5" s="1"/>
  <c r="Q11" i="4"/>
  <c r="M11" i="4"/>
  <c r="I11" i="4"/>
  <c r="R6" i="4"/>
  <c r="Q6" i="4"/>
  <c r="N6" i="4"/>
  <c r="M6" i="4"/>
  <c r="J6" i="4"/>
  <c r="I6" i="4"/>
  <c r="R5" i="4"/>
  <c r="Q5" i="4"/>
  <c r="N5" i="4"/>
  <c r="M5" i="4"/>
  <c r="M7" i="4" s="1"/>
  <c r="J5" i="4"/>
  <c r="J7" i="4" s="1"/>
  <c r="I5" i="4"/>
  <c r="I7" i="4" s="1"/>
  <c r="R4" i="4"/>
  <c r="Q4" i="4"/>
  <c r="N4" i="4"/>
  <c r="M4" i="4"/>
  <c r="J4" i="4"/>
  <c r="I4" i="4"/>
  <c r="R3" i="4"/>
  <c r="Q3" i="4"/>
  <c r="N3" i="4"/>
  <c r="M3" i="4"/>
  <c r="J3" i="4"/>
  <c r="I10" i="4" s="1"/>
  <c r="I3" i="4"/>
  <c r="M12" i="8" l="1"/>
  <c r="N7" i="6"/>
  <c r="M10" i="6"/>
  <c r="M13" i="6" s="1"/>
  <c r="J7" i="6"/>
  <c r="I8" i="6" s="1"/>
  <c r="I9" i="6" s="1"/>
  <c r="J9" i="6" s="1"/>
  <c r="Q7" i="6"/>
  <c r="Q10" i="6"/>
  <c r="Q13" i="6" s="1"/>
  <c r="M7" i="6"/>
  <c r="I10" i="6"/>
  <c r="I13" i="6" s="1"/>
  <c r="R7" i="6"/>
  <c r="Q8" i="6" s="1"/>
  <c r="Q9" i="6" s="1"/>
  <c r="R9" i="6" s="1"/>
  <c r="Q12" i="6" s="1"/>
  <c r="R7" i="5"/>
  <c r="M10" i="5"/>
  <c r="J7" i="5"/>
  <c r="I8" i="5" s="1"/>
  <c r="I9" i="5" s="1"/>
  <c r="J9" i="5" s="1"/>
  <c r="I12" i="5" s="1"/>
  <c r="I13" i="5"/>
  <c r="M13" i="5"/>
  <c r="M7" i="5"/>
  <c r="M8" i="5" s="1"/>
  <c r="M9" i="5" s="1"/>
  <c r="N9" i="5" s="1"/>
  <c r="M12" i="5" s="1"/>
  <c r="Q7" i="5"/>
  <c r="Q8" i="5" s="1"/>
  <c r="Q9" i="5" s="1"/>
  <c r="R9" i="5" s="1"/>
  <c r="Q12" i="5" s="1"/>
  <c r="R7" i="4"/>
  <c r="N7" i="4"/>
  <c r="Q10" i="4"/>
  <c r="Q13" i="4" s="1"/>
  <c r="M8" i="4"/>
  <c r="M9" i="4" s="1"/>
  <c r="N9" i="4" s="1"/>
  <c r="M10" i="4"/>
  <c r="I8" i="4"/>
  <c r="I9" i="4" s="1"/>
  <c r="J9" i="4" s="1"/>
  <c r="I12" i="4" s="1"/>
  <c r="I13" i="4"/>
  <c r="M13" i="4"/>
  <c r="Q7" i="4"/>
  <c r="Q8" i="4" s="1"/>
  <c r="Q9" i="4" s="1"/>
  <c r="R9" i="4" s="1"/>
  <c r="Q11" i="3"/>
  <c r="M11" i="3"/>
  <c r="I11" i="3"/>
  <c r="R6" i="3"/>
  <c r="Q6" i="3"/>
  <c r="N6" i="3"/>
  <c r="M6" i="3"/>
  <c r="J6" i="3"/>
  <c r="I6" i="3"/>
  <c r="R5" i="3"/>
  <c r="Q5" i="3"/>
  <c r="N5" i="3"/>
  <c r="M5" i="3"/>
  <c r="J5" i="3"/>
  <c r="I5" i="3"/>
  <c r="I7" i="3" s="1"/>
  <c r="R4" i="3"/>
  <c r="Q4" i="3"/>
  <c r="N4" i="3"/>
  <c r="M4" i="3"/>
  <c r="J4" i="3"/>
  <c r="I4" i="3"/>
  <c r="R3" i="3"/>
  <c r="Q3" i="3"/>
  <c r="N3" i="3"/>
  <c r="M3" i="3"/>
  <c r="J3" i="3"/>
  <c r="I3" i="3"/>
  <c r="M8" i="6" l="1"/>
  <c r="M9" i="6" s="1"/>
  <c r="N9" i="6" s="1"/>
  <c r="M12" i="6" s="1"/>
  <c r="I12" i="6"/>
  <c r="M12" i="4"/>
  <c r="Q12" i="4"/>
  <c r="R7" i="3"/>
  <c r="N7" i="3"/>
  <c r="Q10" i="3"/>
  <c r="Q13" i="3" s="1"/>
  <c r="I10" i="3"/>
  <c r="I13" i="3" s="1"/>
  <c r="J7" i="3"/>
  <c r="I8" i="3" s="1"/>
  <c r="I9" i="3" s="1"/>
  <c r="J9" i="3" s="1"/>
  <c r="M7" i="3"/>
  <c r="Q7" i="3"/>
  <c r="M10" i="3"/>
  <c r="Q8" i="3" l="1"/>
  <c r="Q9" i="3" s="1"/>
  <c r="R9" i="3" s="1"/>
  <c r="Q12" i="3" s="1"/>
  <c r="M8" i="3"/>
  <c r="M9" i="3" s="1"/>
  <c r="N9" i="3" s="1"/>
  <c r="M12" i="3" s="1"/>
  <c r="I12" i="3"/>
  <c r="M13" i="3"/>
  <c r="Q11" i="2" l="1"/>
  <c r="M11" i="2"/>
  <c r="I11" i="2"/>
  <c r="R6" i="2"/>
  <c r="Q6" i="2"/>
  <c r="N6" i="2"/>
  <c r="M6" i="2"/>
  <c r="J6" i="2"/>
  <c r="I6" i="2"/>
  <c r="R5" i="2"/>
  <c r="Q5" i="2"/>
  <c r="N5" i="2"/>
  <c r="M5" i="2"/>
  <c r="J5" i="2"/>
  <c r="I5" i="2"/>
  <c r="R4" i="2"/>
  <c r="Q4" i="2"/>
  <c r="N4" i="2"/>
  <c r="M4" i="2"/>
  <c r="J4" i="2"/>
  <c r="I4" i="2"/>
  <c r="R3" i="2"/>
  <c r="Q3" i="2"/>
  <c r="N3" i="2"/>
  <c r="M3" i="2"/>
  <c r="J3" i="2"/>
  <c r="I3" i="2"/>
  <c r="I10" i="2" s="1"/>
  <c r="I7" i="2" l="1"/>
  <c r="M7" i="2"/>
  <c r="N7" i="2"/>
  <c r="R7" i="2"/>
  <c r="M10" i="2"/>
  <c r="M13" i="2" s="1"/>
  <c r="Q7" i="2"/>
  <c r="J7" i="2"/>
  <c r="Q10" i="2"/>
  <c r="Q13" i="2" s="1"/>
  <c r="I13" i="2"/>
  <c r="I5" i="1"/>
  <c r="I4" i="1"/>
  <c r="M8" i="2" l="1"/>
  <c r="M9" i="2" s="1"/>
  <c r="N9" i="2" s="1"/>
  <c r="M12" i="2" s="1"/>
  <c r="I8" i="2"/>
  <c r="I9" i="2" s="1"/>
  <c r="J9" i="2" s="1"/>
  <c r="I12" i="2" s="1"/>
  <c r="Q8" i="2"/>
  <c r="Q9" i="2" s="1"/>
  <c r="R9" i="2" s="1"/>
  <c r="Q12" i="2" s="1"/>
  <c r="R6" i="1"/>
  <c r="R5" i="1"/>
  <c r="R4" i="1"/>
  <c r="R3" i="1"/>
  <c r="Q6" i="1"/>
  <c r="Q5" i="1"/>
  <c r="Q4" i="1"/>
  <c r="Q3" i="1"/>
  <c r="N6" i="1"/>
  <c r="N5" i="1"/>
  <c r="N4" i="1"/>
  <c r="N3" i="1"/>
  <c r="M6" i="1"/>
  <c r="M5" i="1"/>
  <c r="M4" i="1"/>
  <c r="M3" i="1"/>
  <c r="J9" i="1"/>
  <c r="I6" i="1"/>
  <c r="J3" i="1"/>
  <c r="I3" i="1"/>
  <c r="J6" i="1"/>
  <c r="J5" i="1"/>
  <c r="J4" i="1"/>
  <c r="R7" i="1" l="1"/>
  <c r="Q10" i="1"/>
  <c r="Q13" i="1" s="1"/>
  <c r="Q11" i="1"/>
  <c r="M11" i="1"/>
  <c r="M10" i="1"/>
  <c r="N7" i="1"/>
  <c r="I7" i="1"/>
  <c r="J7" i="1"/>
  <c r="I10" i="1"/>
  <c r="I11" i="1"/>
  <c r="Q7" i="1" l="1"/>
  <c r="Q8" i="1" s="1"/>
  <c r="Q9" i="1" s="1"/>
  <c r="R9" i="1" s="1"/>
  <c r="Q12" i="1" s="1"/>
  <c r="M13" i="1"/>
  <c r="M7" i="1"/>
  <c r="M8" i="1" s="1"/>
  <c r="M9" i="1" s="1"/>
  <c r="N9" i="1" s="1"/>
  <c r="M12" i="1" s="1"/>
  <c r="I8" i="1"/>
  <c r="I9" i="1" s="1"/>
  <c r="I12" i="1" s="1"/>
  <c r="I13" i="1"/>
</calcChain>
</file>

<file path=xl/sharedStrings.xml><?xml version="1.0" encoding="utf-8"?>
<sst xmlns="http://schemas.openxmlformats.org/spreadsheetml/2006/main" count="396" uniqueCount="33">
  <si>
    <t>CNT mass (mg)-X</t>
  </si>
  <si>
    <t>Temperature rise ( C)-Y</t>
  </si>
  <si>
    <t>Sand</t>
  </si>
  <si>
    <t>Soil</t>
  </si>
  <si>
    <t>Sludge</t>
  </si>
  <si>
    <t>Comparison between Sand and soil</t>
  </si>
  <si>
    <t>n</t>
  </si>
  <si>
    <t>soil</t>
  </si>
  <si>
    <t>sand</t>
  </si>
  <si>
    <t>b</t>
  </si>
  <si>
    <t>t</t>
  </si>
  <si>
    <t>df</t>
  </si>
  <si>
    <t>alpha</t>
  </si>
  <si>
    <t>p-value</t>
  </si>
  <si>
    <t>t-crit</t>
  </si>
  <si>
    <t>sig</t>
  </si>
  <si>
    <t>Comparison between Sand and sludge</t>
  </si>
  <si>
    <t>Comparison between Soil and sludge</t>
  </si>
  <si>
    <t>sludge</t>
  </si>
  <si>
    <t>yes</t>
  </si>
  <si>
    <r>
      <t>s</t>
    </r>
    <r>
      <rPr>
        <vertAlign val="subscript"/>
        <sz val="12"/>
        <color theme="1"/>
        <rFont val="Times New Roman"/>
        <family val="1"/>
      </rPr>
      <t>y-x</t>
    </r>
  </si>
  <si>
    <r>
      <t>s</t>
    </r>
    <r>
      <rPr>
        <vertAlign val="subscript"/>
        <sz val="12"/>
        <color theme="1"/>
        <rFont val="Times New Roman"/>
        <family val="1"/>
      </rPr>
      <t>x</t>
    </r>
  </si>
  <si>
    <r>
      <t>s</t>
    </r>
    <r>
      <rPr>
        <vertAlign val="subscript"/>
        <sz val="12"/>
        <color theme="1"/>
        <rFont val="Times New Roman"/>
        <family val="1"/>
      </rPr>
      <t>b</t>
    </r>
  </si>
  <si>
    <r>
      <t>s</t>
    </r>
    <r>
      <rPr>
        <vertAlign val="subscript"/>
        <sz val="12"/>
        <color theme="1"/>
        <rFont val="Times New Roman"/>
        <family val="1"/>
      </rPr>
      <t>b1-b2</t>
    </r>
  </si>
  <si>
    <t>MWCNT</t>
  </si>
  <si>
    <t>SWCNT</t>
  </si>
  <si>
    <t>MWCNT-COOH</t>
  </si>
  <si>
    <t>Comparison between MWCNT and SWCNT</t>
  </si>
  <si>
    <t>Comparison between MWCNT and MWCNT-COOH</t>
  </si>
  <si>
    <t>Comparison between SWCNT and MWCNT-COOH</t>
  </si>
  <si>
    <t>Soil-100mg</t>
    <phoneticPr fontId="3" type="noConversion"/>
  </si>
  <si>
    <t>Soil-45mg</t>
    <phoneticPr fontId="3" type="noConversion"/>
  </si>
  <si>
    <t>no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</si>
</sst>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宋体"/>
      <family val="2"/>
      <scheme val="minor"/>
    </font>
    <font>
      <u/>
      <sz val="12"/>
      <color theme="10"/>
      <name val="宋体"/>
      <family val="2"/>
      <scheme val="minor"/>
    </font>
    <font>
      <u/>
      <sz val="12"/>
      <color theme="1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vertAlign val="subscript"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2">
    <xf numFmtId="0" fontId="0" fillId="0" borderId="0" xfId="0"/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11">
    <cellStyle name="已访问的超链接" xfId="2" builtinId="9" hidden="1"/>
    <cellStyle name="已访问的超链接" xfId="4" builtinId="9" hidden="1"/>
    <cellStyle name="已访问的超链接" xfId="6" builtinId="9" hidden="1"/>
    <cellStyle name="已访问的超链接" xfId="8" builtinId="9" hidden="1"/>
    <cellStyle name="已访问的超链接" xfId="10" builtinId="9" hidden="1"/>
    <cellStyle name="常规" xfId="0" builtinId="0"/>
    <cellStyle name="超链接" xfId="1" builtinId="8" hidden="1"/>
    <cellStyle name="超链接" xfId="3" builtinId="8" hidden="1"/>
    <cellStyle name="超链接" xfId="5" builtinId="8" hidden="1"/>
    <cellStyle name="超链接" xfId="7" builtinId="8" hidden="1"/>
    <cellStyle name="超链接" xfId="9" builtinId="8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46549</xdr:colOff>
      <xdr:row>15</xdr:row>
      <xdr:rowOff>86417</xdr:rowOff>
    </xdr:from>
    <xdr:to>
      <xdr:col>17</xdr:col>
      <xdr:colOff>802821</xdr:colOff>
      <xdr:row>20</xdr:row>
      <xdr:rowOff>86415</xdr:rowOff>
    </xdr:to>
    <xdr:sp macro="" textlink="">
      <xdr:nvSpPr>
        <xdr:cNvPr id="2" name="TextBox 1"/>
        <xdr:cNvSpPr txBox="1"/>
      </xdr:nvSpPr>
      <xdr:spPr>
        <a:xfrm>
          <a:off x="9517120" y="3311310"/>
          <a:ext cx="9097451" cy="102053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Guidance</a:t>
          </a:r>
          <a:r>
            <a:rPr lang="en-US" sz="1100" baseline="0"/>
            <a:t> link:</a:t>
          </a:r>
          <a:endParaRPr lang="en-US" sz="1100"/>
        </a:p>
        <a:p>
          <a:r>
            <a:rPr lang="en-US" sz="1100"/>
            <a:t>http://www.real-statistics.com/regression/hypothesis-testing-significance-regression-line-slope/comparing-slopes-two-independent-samples/</a:t>
          </a:r>
        </a:p>
      </xdr:txBody>
    </xdr:sp>
    <xdr:clientData/>
  </xdr:twoCellAnchor>
  <xdr:twoCellAnchor>
    <xdr:from>
      <xdr:col>2</xdr:col>
      <xdr:colOff>19050</xdr:colOff>
      <xdr:row>31</xdr:row>
      <xdr:rowOff>123826</xdr:rowOff>
    </xdr:from>
    <xdr:to>
      <xdr:col>3</xdr:col>
      <xdr:colOff>847725</xdr:colOff>
      <xdr:row>33</xdr:row>
      <xdr:rowOff>28576</xdr:rowOff>
    </xdr:to>
    <xdr:sp macro="" textlink="">
      <xdr:nvSpPr>
        <xdr:cNvPr id="3" name="TextBox 2"/>
        <xdr:cNvSpPr txBox="1"/>
      </xdr:nvSpPr>
      <xdr:spPr>
        <a:xfrm>
          <a:off x="2781300" y="6477001"/>
          <a:ext cx="2200275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Microwave</a:t>
          </a:r>
          <a:r>
            <a:rPr lang="en-US" sz="1100" baseline="0"/>
            <a:t> condition:  133w, 15sec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46549</xdr:colOff>
      <xdr:row>15</xdr:row>
      <xdr:rowOff>86417</xdr:rowOff>
    </xdr:from>
    <xdr:to>
      <xdr:col>17</xdr:col>
      <xdr:colOff>802821</xdr:colOff>
      <xdr:row>20</xdr:row>
      <xdr:rowOff>86415</xdr:rowOff>
    </xdr:to>
    <xdr:sp macro="" textlink="">
      <xdr:nvSpPr>
        <xdr:cNvPr id="2" name="TextBox 1"/>
        <xdr:cNvSpPr txBox="1"/>
      </xdr:nvSpPr>
      <xdr:spPr>
        <a:xfrm>
          <a:off x="9504874" y="3239192"/>
          <a:ext cx="9071597" cy="100012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Guidance</a:t>
          </a:r>
          <a:r>
            <a:rPr lang="en-US" sz="1100" baseline="0"/>
            <a:t> link:</a:t>
          </a:r>
          <a:endParaRPr lang="en-US" sz="1100"/>
        </a:p>
        <a:p>
          <a:r>
            <a:rPr lang="en-US" sz="1100"/>
            <a:t>http://www.real-statistics.com/regression/hypothesis-testing-significance-regression-line-slope/comparing-slopes-two-independent-samples/</a:t>
          </a:r>
        </a:p>
      </xdr:txBody>
    </xdr:sp>
    <xdr:clientData/>
  </xdr:twoCellAnchor>
  <xdr:twoCellAnchor>
    <xdr:from>
      <xdr:col>2</xdr:col>
      <xdr:colOff>19050</xdr:colOff>
      <xdr:row>31</xdr:row>
      <xdr:rowOff>123826</xdr:rowOff>
    </xdr:from>
    <xdr:to>
      <xdr:col>3</xdr:col>
      <xdr:colOff>847725</xdr:colOff>
      <xdr:row>33</xdr:row>
      <xdr:rowOff>28576</xdr:rowOff>
    </xdr:to>
    <xdr:sp macro="" textlink="">
      <xdr:nvSpPr>
        <xdr:cNvPr id="3" name="TextBox 2"/>
        <xdr:cNvSpPr txBox="1"/>
      </xdr:nvSpPr>
      <xdr:spPr>
        <a:xfrm>
          <a:off x="2781300" y="6477001"/>
          <a:ext cx="2200275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Microwave</a:t>
          </a:r>
          <a:r>
            <a:rPr lang="en-US" sz="1100" baseline="0"/>
            <a:t> condition:  133w, 15sec</a:t>
          </a:r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46549</xdr:colOff>
      <xdr:row>15</xdr:row>
      <xdr:rowOff>86417</xdr:rowOff>
    </xdr:from>
    <xdr:to>
      <xdr:col>17</xdr:col>
      <xdr:colOff>802821</xdr:colOff>
      <xdr:row>20</xdr:row>
      <xdr:rowOff>86415</xdr:rowOff>
    </xdr:to>
    <xdr:sp macro="" textlink="">
      <xdr:nvSpPr>
        <xdr:cNvPr id="2" name="TextBox 1"/>
        <xdr:cNvSpPr txBox="1"/>
      </xdr:nvSpPr>
      <xdr:spPr>
        <a:xfrm>
          <a:off x="9504874" y="3239192"/>
          <a:ext cx="9071597" cy="100012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Guidance</a:t>
          </a:r>
          <a:r>
            <a:rPr lang="en-US" sz="1100" baseline="0"/>
            <a:t> link:</a:t>
          </a:r>
          <a:endParaRPr lang="en-US" sz="1100"/>
        </a:p>
        <a:p>
          <a:r>
            <a:rPr lang="en-US" sz="1100"/>
            <a:t>http://www.real-statistics.com/regression/hypothesis-testing-significance-regression-line-slope/comparing-slopes-two-independent-samples/</a:t>
          </a:r>
        </a:p>
      </xdr:txBody>
    </xdr:sp>
    <xdr:clientData/>
  </xdr:twoCellAnchor>
  <xdr:twoCellAnchor>
    <xdr:from>
      <xdr:col>2</xdr:col>
      <xdr:colOff>190500</xdr:colOff>
      <xdr:row>27</xdr:row>
      <xdr:rowOff>57150</xdr:rowOff>
    </xdr:from>
    <xdr:to>
      <xdr:col>3</xdr:col>
      <xdr:colOff>1019175</xdr:colOff>
      <xdr:row>28</xdr:row>
      <xdr:rowOff>161925</xdr:rowOff>
    </xdr:to>
    <xdr:sp macro="" textlink="">
      <xdr:nvSpPr>
        <xdr:cNvPr id="3" name="TextBox 2"/>
        <xdr:cNvSpPr txBox="1"/>
      </xdr:nvSpPr>
      <xdr:spPr>
        <a:xfrm>
          <a:off x="2952750" y="5610225"/>
          <a:ext cx="2200275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Microwave</a:t>
          </a:r>
          <a:r>
            <a:rPr lang="en-US" sz="1100" baseline="0"/>
            <a:t> condition:  133w, 15sec</a:t>
          </a:r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46549</xdr:colOff>
      <xdr:row>15</xdr:row>
      <xdr:rowOff>86417</xdr:rowOff>
    </xdr:from>
    <xdr:to>
      <xdr:col>17</xdr:col>
      <xdr:colOff>802821</xdr:colOff>
      <xdr:row>20</xdr:row>
      <xdr:rowOff>86415</xdr:rowOff>
    </xdr:to>
    <xdr:sp macro="" textlink="">
      <xdr:nvSpPr>
        <xdr:cNvPr id="2" name="TextBox 1"/>
        <xdr:cNvSpPr txBox="1"/>
      </xdr:nvSpPr>
      <xdr:spPr>
        <a:xfrm>
          <a:off x="9504874" y="3239192"/>
          <a:ext cx="9071597" cy="100012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Guidance</a:t>
          </a:r>
          <a:r>
            <a:rPr lang="en-US" sz="1100" baseline="0"/>
            <a:t> link:</a:t>
          </a:r>
          <a:endParaRPr lang="en-US" sz="1100"/>
        </a:p>
        <a:p>
          <a:r>
            <a:rPr lang="en-US" sz="1100"/>
            <a:t>http://www.real-statistics.com/regression/hypothesis-testing-significance-regression-line-slope/comparing-slopes-two-independent-samples/</a:t>
          </a:r>
        </a:p>
      </xdr:txBody>
    </xdr:sp>
    <xdr:clientData/>
  </xdr:twoCellAnchor>
  <xdr:twoCellAnchor>
    <xdr:from>
      <xdr:col>2</xdr:col>
      <xdr:colOff>190500</xdr:colOff>
      <xdr:row>27</xdr:row>
      <xdr:rowOff>57150</xdr:rowOff>
    </xdr:from>
    <xdr:to>
      <xdr:col>3</xdr:col>
      <xdr:colOff>1019175</xdr:colOff>
      <xdr:row>28</xdr:row>
      <xdr:rowOff>161925</xdr:rowOff>
    </xdr:to>
    <xdr:sp macro="" textlink="">
      <xdr:nvSpPr>
        <xdr:cNvPr id="3" name="TextBox 2"/>
        <xdr:cNvSpPr txBox="1"/>
      </xdr:nvSpPr>
      <xdr:spPr>
        <a:xfrm>
          <a:off x="2952750" y="5610225"/>
          <a:ext cx="2200275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Microwave</a:t>
          </a:r>
          <a:r>
            <a:rPr lang="en-US" sz="1100" baseline="0"/>
            <a:t> condition:  133w, 15sec</a:t>
          </a:r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46549</xdr:colOff>
      <xdr:row>15</xdr:row>
      <xdr:rowOff>86417</xdr:rowOff>
    </xdr:from>
    <xdr:to>
      <xdr:col>17</xdr:col>
      <xdr:colOff>802821</xdr:colOff>
      <xdr:row>20</xdr:row>
      <xdr:rowOff>86415</xdr:rowOff>
    </xdr:to>
    <xdr:sp macro="" textlink="">
      <xdr:nvSpPr>
        <xdr:cNvPr id="2" name="TextBox 1"/>
        <xdr:cNvSpPr txBox="1"/>
      </xdr:nvSpPr>
      <xdr:spPr>
        <a:xfrm>
          <a:off x="9504874" y="3239192"/>
          <a:ext cx="9071597" cy="100012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Guidance</a:t>
          </a:r>
          <a:r>
            <a:rPr lang="en-US" sz="1100" baseline="0"/>
            <a:t> link:</a:t>
          </a:r>
          <a:endParaRPr lang="en-US" sz="1100"/>
        </a:p>
        <a:p>
          <a:r>
            <a:rPr lang="en-US" sz="1100"/>
            <a:t>http://www.real-statistics.com/regression/hypothesis-testing-significance-regression-line-slope/comparing-slopes-two-independent-samples/</a:t>
          </a:r>
        </a:p>
      </xdr:txBody>
    </xdr:sp>
    <xdr:clientData/>
  </xdr:twoCellAnchor>
  <xdr:twoCellAnchor>
    <xdr:from>
      <xdr:col>2</xdr:col>
      <xdr:colOff>19050</xdr:colOff>
      <xdr:row>31</xdr:row>
      <xdr:rowOff>123826</xdr:rowOff>
    </xdr:from>
    <xdr:to>
      <xdr:col>3</xdr:col>
      <xdr:colOff>847725</xdr:colOff>
      <xdr:row>33</xdr:row>
      <xdr:rowOff>28576</xdr:rowOff>
    </xdr:to>
    <xdr:sp macro="" textlink="">
      <xdr:nvSpPr>
        <xdr:cNvPr id="3" name="TextBox 2"/>
        <xdr:cNvSpPr txBox="1"/>
      </xdr:nvSpPr>
      <xdr:spPr>
        <a:xfrm>
          <a:off x="2781300" y="6477001"/>
          <a:ext cx="2200275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Microwave</a:t>
          </a:r>
          <a:r>
            <a:rPr lang="en-US" sz="1100" baseline="0"/>
            <a:t> condition:  133w, 15sec</a:t>
          </a:r>
          <a:endParaRPr 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46549</xdr:colOff>
      <xdr:row>15</xdr:row>
      <xdr:rowOff>86417</xdr:rowOff>
    </xdr:from>
    <xdr:to>
      <xdr:col>17</xdr:col>
      <xdr:colOff>802821</xdr:colOff>
      <xdr:row>20</xdr:row>
      <xdr:rowOff>86415</xdr:rowOff>
    </xdr:to>
    <xdr:sp macro="" textlink="">
      <xdr:nvSpPr>
        <xdr:cNvPr id="2" name="TextBox 1"/>
        <xdr:cNvSpPr txBox="1"/>
      </xdr:nvSpPr>
      <xdr:spPr>
        <a:xfrm>
          <a:off x="9504874" y="3239192"/>
          <a:ext cx="9071597" cy="100012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Guidance</a:t>
          </a:r>
          <a:r>
            <a:rPr lang="en-US" sz="1100" baseline="0"/>
            <a:t> link:</a:t>
          </a:r>
          <a:endParaRPr lang="en-US" sz="1100"/>
        </a:p>
        <a:p>
          <a:r>
            <a:rPr lang="en-US" sz="1100"/>
            <a:t>http://www.real-statistics.com/regression/hypothesis-testing-significance-regression-line-slope/comparing-slopes-two-independent-samples/</a:t>
          </a:r>
        </a:p>
      </xdr:txBody>
    </xdr:sp>
    <xdr:clientData/>
  </xdr:twoCellAnchor>
  <xdr:twoCellAnchor>
    <xdr:from>
      <xdr:col>2</xdr:col>
      <xdr:colOff>19050</xdr:colOff>
      <xdr:row>31</xdr:row>
      <xdr:rowOff>123826</xdr:rowOff>
    </xdr:from>
    <xdr:to>
      <xdr:col>3</xdr:col>
      <xdr:colOff>847725</xdr:colOff>
      <xdr:row>33</xdr:row>
      <xdr:rowOff>28576</xdr:rowOff>
    </xdr:to>
    <xdr:sp macro="" textlink="">
      <xdr:nvSpPr>
        <xdr:cNvPr id="3" name="TextBox 2"/>
        <xdr:cNvSpPr txBox="1"/>
      </xdr:nvSpPr>
      <xdr:spPr>
        <a:xfrm>
          <a:off x="2781300" y="6477001"/>
          <a:ext cx="2200275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Microwave</a:t>
          </a:r>
          <a:r>
            <a:rPr lang="en-US" sz="1100" baseline="0"/>
            <a:t> condition:  133w, 15sec</a:t>
          </a:r>
          <a:endParaRPr 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46549</xdr:colOff>
      <xdr:row>15</xdr:row>
      <xdr:rowOff>86417</xdr:rowOff>
    </xdr:from>
    <xdr:to>
      <xdr:col>17</xdr:col>
      <xdr:colOff>802821</xdr:colOff>
      <xdr:row>20</xdr:row>
      <xdr:rowOff>86415</xdr:rowOff>
    </xdr:to>
    <xdr:sp macro="" textlink="">
      <xdr:nvSpPr>
        <xdr:cNvPr id="2" name="TextBox 1"/>
        <xdr:cNvSpPr txBox="1"/>
      </xdr:nvSpPr>
      <xdr:spPr>
        <a:xfrm>
          <a:off x="9504874" y="3239192"/>
          <a:ext cx="9071597" cy="100012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Guidance</a:t>
          </a:r>
          <a:r>
            <a:rPr lang="en-US" sz="1100" baseline="0"/>
            <a:t> link:</a:t>
          </a:r>
          <a:endParaRPr lang="en-US" sz="1100"/>
        </a:p>
        <a:p>
          <a:r>
            <a:rPr lang="en-US" sz="1100"/>
            <a:t>http://www.real-statistics.com/regression/hypothesis-testing-significance-regression-line-slope/comparing-slopes-two-independent-samples/</a:t>
          </a:r>
        </a:p>
      </xdr:txBody>
    </xdr:sp>
    <xdr:clientData/>
  </xdr:twoCellAnchor>
  <xdr:twoCellAnchor>
    <xdr:from>
      <xdr:col>2</xdr:col>
      <xdr:colOff>19050</xdr:colOff>
      <xdr:row>31</xdr:row>
      <xdr:rowOff>123826</xdr:rowOff>
    </xdr:from>
    <xdr:to>
      <xdr:col>3</xdr:col>
      <xdr:colOff>847725</xdr:colOff>
      <xdr:row>33</xdr:row>
      <xdr:rowOff>28576</xdr:rowOff>
    </xdr:to>
    <xdr:sp macro="" textlink="">
      <xdr:nvSpPr>
        <xdr:cNvPr id="3" name="TextBox 2"/>
        <xdr:cNvSpPr txBox="1"/>
      </xdr:nvSpPr>
      <xdr:spPr>
        <a:xfrm>
          <a:off x="2781300" y="6477001"/>
          <a:ext cx="2200275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Microwave</a:t>
          </a:r>
          <a:r>
            <a:rPr lang="en-US" sz="1100" baseline="0"/>
            <a:t> condition:  133w, 15sec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tabSelected="1" topLeftCell="B1" zoomScaleNormal="100" zoomScalePageLayoutView="160" workbookViewId="0">
      <selection activeCell="G13" sqref="G13"/>
    </sheetView>
  </sheetViews>
  <sheetFormatPr defaultColWidth="10.875" defaultRowHeight="15.75" x14ac:dyDescent="0.15"/>
  <cols>
    <col min="1" max="1" width="15.375" style="3" customWidth="1"/>
    <col min="2" max="2" width="20.875" style="3" customWidth="1"/>
    <col min="3" max="3" width="18" style="3" customWidth="1"/>
    <col min="4" max="4" width="22.625" style="3" customWidth="1"/>
    <col min="5" max="5" width="15.375" style="3" customWidth="1"/>
    <col min="6" max="6" width="21" style="3" customWidth="1"/>
    <col min="7" max="8" width="10.875" style="3"/>
    <col min="9" max="10" width="11" style="3" bestFit="1" customWidth="1"/>
    <col min="11" max="12" width="10.875" style="3"/>
    <col min="13" max="13" width="11" style="3" bestFit="1" customWidth="1"/>
    <col min="14" max="16384" width="10.875" style="3"/>
  </cols>
  <sheetData>
    <row r="1" spans="1:18" x14ac:dyDescent="0.15">
      <c r="A1" s="19" t="s">
        <v>2</v>
      </c>
      <c r="B1" s="20"/>
      <c r="C1" s="20" t="s">
        <v>3</v>
      </c>
      <c r="D1" s="20"/>
      <c r="E1" s="20" t="s">
        <v>4</v>
      </c>
      <c r="F1" s="21"/>
      <c r="H1" s="19" t="s">
        <v>5</v>
      </c>
      <c r="I1" s="20"/>
      <c r="J1" s="21"/>
      <c r="L1" s="19" t="s">
        <v>16</v>
      </c>
      <c r="M1" s="20"/>
      <c r="N1" s="21"/>
      <c r="P1" s="19" t="s">
        <v>17</v>
      </c>
      <c r="Q1" s="20"/>
      <c r="R1" s="21"/>
    </row>
    <row r="2" spans="1:18" x14ac:dyDescent="0.15">
      <c r="A2" s="4" t="s">
        <v>0</v>
      </c>
      <c r="B2" s="5" t="s">
        <v>1</v>
      </c>
      <c r="C2" s="4" t="s">
        <v>0</v>
      </c>
      <c r="D2" s="5" t="s">
        <v>1</v>
      </c>
      <c r="E2" s="4" t="s">
        <v>0</v>
      </c>
      <c r="F2" s="5" t="s">
        <v>1</v>
      </c>
      <c r="H2" s="6"/>
      <c r="I2" s="7" t="s">
        <v>8</v>
      </c>
      <c r="J2" s="8" t="s">
        <v>7</v>
      </c>
      <c r="L2" s="6"/>
      <c r="M2" s="7" t="s">
        <v>8</v>
      </c>
      <c r="N2" s="8" t="s">
        <v>18</v>
      </c>
      <c r="P2" s="6"/>
      <c r="Q2" s="7" t="s">
        <v>7</v>
      </c>
      <c r="R2" s="8" t="s">
        <v>18</v>
      </c>
    </row>
    <row r="3" spans="1:18" x14ac:dyDescent="0.15">
      <c r="A3" s="6">
        <v>0</v>
      </c>
      <c r="B3" s="8">
        <v>3.1256895260000001E-3</v>
      </c>
      <c r="C3" s="1">
        <v>0</v>
      </c>
      <c r="D3" s="8">
        <v>1.3590791141437961</v>
      </c>
      <c r="E3" s="6">
        <v>0</v>
      </c>
      <c r="F3" s="8">
        <v>2.1643478260869564</v>
      </c>
      <c r="H3" s="6" t="s">
        <v>6</v>
      </c>
      <c r="I3" s="9">
        <f>COUNT(A3:A100)</f>
        <v>27</v>
      </c>
      <c r="J3" s="10">
        <f>COUNT(C3:C87)</f>
        <v>29</v>
      </c>
      <c r="L3" s="6" t="s">
        <v>6</v>
      </c>
      <c r="M3" s="9">
        <f>COUNT(A3:A100)</f>
        <v>27</v>
      </c>
      <c r="N3" s="10">
        <f>COUNT(E3:E100)</f>
        <v>19</v>
      </c>
      <c r="P3" s="6" t="s">
        <v>6</v>
      </c>
      <c r="Q3" s="9">
        <f>COUNT(C3:C100)</f>
        <v>29</v>
      </c>
      <c r="R3" s="10">
        <f>COUNT(E3:E100)</f>
        <v>19</v>
      </c>
    </row>
    <row r="4" spans="1:18" x14ac:dyDescent="0.15">
      <c r="A4" s="6">
        <v>8.5630407616780731E-4</v>
      </c>
      <c r="B4" s="8">
        <v>0.56789100000000003</v>
      </c>
      <c r="C4" s="1">
        <v>8.9999999999999993E-3</v>
      </c>
      <c r="D4" s="8">
        <v>1.4934861900000003</v>
      </c>
      <c r="E4" s="6">
        <v>0.22499999999999998</v>
      </c>
      <c r="F4" s="8">
        <v>6.8480604476961009</v>
      </c>
      <c r="H4" s="6" t="s">
        <v>9</v>
      </c>
      <c r="I4" s="9">
        <f>SLOPE(B3:B100,A3:A100)</f>
        <v>36.806824601447801</v>
      </c>
      <c r="J4" s="10">
        <f>SLOPE(D3:D100,C3:C100)</f>
        <v>32.74550366784662</v>
      </c>
      <c r="L4" s="6" t="s">
        <v>9</v>
      </c>
      <c r="M4" s="9">
        <f>SLOPE(B3:B100,A3:A100)</f>
        <v>36.806824601447801</v>
      </c>
      <c r="N4" s="10">
        <f>SLOPE(F3:F100,E3:E100)</f>
        <v>23.539959396896236</v>
      </c>
      <c r="P4" s="6" t="s">
        <v>9</v>
      </c>
      <c r="Q4" s="9">
        <f>SLOPE(D3:D100,C3:C100)</f>
        <v>32.74550366784662</v>
      </c>
      <c r="R4" s="10">
        <f>SLOPE(F3:F100,E3:E100)</f>
        <v>23.539959396896236</v>
      </c>
    </row>
    <row r="5" spans="1:18" ht="18.75" x14ac:dyDescent="0.15">
      <c r="A5" s="6">
        <v>7.8000000000000014E-2</v>
      </c>
      <c r="B5" s="8">
        <v>2.2016466976193811</v>
      </c>
      <c r="C5" s="1">
        <v>2.8700000000000003E-2</v>
      </c>
      <c r="D5" s="8">
        <v>2.0901673787932005</v>
      </c>
      <c r="E5" s="6">
        <v>0.15</v>
      </c>
      <c r="F5" s="8">
        <v>5.4348000778436916</v>
      </c>
      <c r="H5" s="6" t="s">
        <v>20</v>
      </c>
      <c r="I5" s="9">
        <f>STEYX(B3:B100,A3:A100)</f>
        <v>0.49186470264444326</v>
      </c>
      <c r="J5" s="10">
        <f>STEYX(D3:D100,C3:C100)</f>
        <v>0.36607546987776923</v>
      </c>
      <c r="L5" s="6" t="s">
        <v>20</v>
      </c>
      <c r="M5" s="9">
        <f>STEYX(B3:B100,A3:A100)</f>
        <v>0.49186470264444326</v>
      </c>
      <c r="N5" s="10">
        <f>STEYX(F3:F100,E3:E100)</f>
        <v>0.4863609918012971</v>
      </c>
      <c r="P5" s="6" t="s">
        <v>20</v>
      </c>
      <c r="Q5" s="9">
        <f>STEYX(D3:D100,C3:C100)</f>
        <v>0.36607546987776923</v>
      </c>
      <c r="R5" s="10">
        <f>STEYX(F3:F100,E3:E100)</f>
        <v>0.4863609918012971</v>
      </c>
    </row>
    <row r="6" spans="1:18" ht="18.75" x14ac:dyDescent="0.15">
      <c r="A6" s="6">
        <v>5.2000000000000005E-2</v>
      </c>
      <c r="B6" s="8">
        <v>1.4218471897749723</v>
      </c>
      <c r="C6" s="1">
        <v>4.2350000000000006E-2</v>
      </c>
      <c r="D6" s="8">
        <v>2.527495505064473</v>
      </c>
      <c r="E6" s="6">
        <v>1.4999999999999999E-2</v>
      </c>
      <c r="F6" s="8">
        <v>2.6624453513534991</v>
      </c>
      <c r="H6" s="6" t="s">
        <v>21</v>
      </c>
      <c r="I6" s="9">
        <f>STDEV(A3:A100)</f>
        <v>0.18103811597426095</v>
      </c>
      <c r="J6" s="10">
        <f>STDEV(C3:C100)</f>
        <v>9.8988144599654396E-2</v>
      </c>
      <c r="L6" s="6" t="s">
        <v>21</v>
      </c>
      <c r="M6" s="9">
        <f>STDEV(A3:A100)</f>
        <v>0.18103811597426095</v>
      </c>
      <c r="N6" s="10">
        <f>STDEV(E3:E100)</f>
        <v>0.1098683422628145</v>
      </c>
      <c r="P6" s="6" t="s">
        <v>21</v>
      </c>
      <c r="Q6" s="9">
        <f>STDEV(C3:C100)</f>
        <v>9.8988144599654396E-2</v>
      </c>
      <c r="R6" s="10">
        <f>STDEV(E3:E100)</f>
        <v>0.1098683422628145</v>
      </c>
    </row>
    <row r="7" spans="1:18" ht="18.75" x14ac:dyDescent="0.15">
      <c r="A7" s="6">
        <v>2.7639999999999998E-2</v>
      </c>
      <c r="B7" s="8">
        <v>1.17890707724737</v>
      </c>
      <c r="C7" s="1">
        <v>5.5024875621890554E-2</v>
      </c>
      <c r="D7" s="8">
        <v>3.0178788314985701</v>
      </c>
      <c r="E7" s="6">
        <v>0.3</v>
      </c>
      <c r="F7" s="8">
        <v>9.42023408271276</v>
      </c>
      <c r="H7" s="6" t="s">
        <v>22</v>
      </c>
      <c r="I7" s="7">
        <f>I5/(I6*SQRT(I3-1))</f>
        <v>0.53283035991843231</v>
      </c>
      <c r="J7" s="8">
        <f>J5/(J6*SQRT(J3-1))</f>
        <v>0.69888936000139634</v>
      </c>
      <c r="L7" s="6" t="s">
        <v>22</v>
      </c>
      <c r="M7" s="7">
        <f>M5/(M6*SQRT(M3-1))</f>
        <v>0.53283035991843231</v>
      </c>
      <c r="N7" s="8">
        <f>N5/(N6*SQRT(N3-1))</f>
        <v>1.0433977866121855</v>
      </c>
      <c r="P7" s="6" t="s">
        <v>22</v>
      </c>
      <c r="Q7" s="7">
        <f>Q5/(Q6*SQRT(Q3-1))</f>
        <v>0.69888936000139634</v>
      </c>
      <c r="R7" s="8">
        <f>R5/(R6*SQRT(R3-1))</f>
        <v>1.0433977866121855</v>
      </c>
    </row>
    <row r="8" spans="1:18" ht="18.75" x14ac:dyDescent="0.15">
      <c r="A8" s="6">
        <v>0.1148</v>
      </c>
      <c r="B8" s="8">
        <v>3.4894560867224307</v>
      </c>
      <c r="C8" s="1">
        <v>6.8950000000000011E-2</v>
      </c>
      <c r="D8" s="8">
        <v>3.3945875847850071</v>
      </c>
      <c r="E8" s="6">
        <v>7.4999999999999997E-2</v>
      </c>
      <c r="F8" s="8">
        <v>3.9631394352400364</v>
      </c>
      <c r="H8" s="6" t="s">
        <v>23</v>
      </c>
      <c r="I8" s="7">
        <f>SQRT(I7^2+J7^2)</f>
        <v>0.87883703265962088</v>
      </c>
      <c r="J8" s="8"/>
      <c r="L8" s="6" t="s">
        <v>23</v>
      </c>
      <c r="M8" s="7">
        <f>SQRT(M7^2+N7^2)</f>
        <v>1.1715746384921508</v>
      </c>
      <c r="N8" s="8"/>
      <c r="P8" s="6" t="s">
        <v>23</v>
      </c>
      <c r="Q8" s="7">
        <f>SQRT(Q7^2+R7^2)</f>
        <v>1.2558364856263609</v>
      </c>
      <c r="R8" s="8"/>
    </row>
    <row r="9" spans="1:18" x14ac:dyDescent="0.15">
      <c r="A9" s="6">
        <v>0.26200000000000001</v>
      </c>
      <c r="B9" s="8">
        <v>9.8408415520692802</v>
      </c>
      <c r="C9" s="1">
        <v>9.4500000000000001E-2</v>
      </c>
      <c r="D9" s="8">
        <v>3.7662236849203254</v>
      </c>
      <c r="E9" s="6">
        <v>0.24</v>
      </c>
      <c r="F9" s="8">
        <v>8.4223301600000049</v>
      </c>
      <c r="H9" s="6" t="s">
        <v>10</v>
      </c>
      <c r="I9" s="7">
        <f>(I4-J4)/I8</f>
        <v>4.6212446479530138</v>
      </c>
      <c r="J9" s="8">
        <f>ABS(I9)</f>
        <v>4.6212446479530138</v>
      </c>
      <c r="L9" s="6" t="s">
        <v>10</v>
      </c>
      <c r="M9" s="7">
        <f>(M4-N4)/M8</f>
        <v>11.323960735123448</v>
      </c>
      <c r="N9" s="8">
        <f>ABS(M9)</f>
        <v>11.323960735123448</v>
      </c>
      <c r="P9" s="6" t="s">
        <v>10</v>
      </c>
      <c r="Q9" s="7">
        <f>(Q4-R4)/Q8</f>
        <v>7.330209287842937</v>
      </c>
      <c r="R9" s="8">
        <f>ABS(Q9)</f>
        <v>7.330209287842937</v>
      </c>
    </row>
    <row r="10" spans="1:18" x14ac:dyDescent="0.15">
      <c r="A10" s="6">
        <v>0.40674937965260549</v>
      </c>
      <c r="B10" s="8">
        <v>15.110709673804624</v>
      </c>
      <c r="C10" s="1">
        <v>0.1575</v>
      </c>
      <c r="D10" s="8">
        <v>6.2506593448299341</v>
      </c>
      <c r="E10" s="6">
        <v>0</v>
      </c>
      <c r="F10" s="8">
        <v>2.220831943799972</v>
      </c>
      <c r="H10" s="6" t="s">
        <v>11</v>
      </c>
      <c r="I10" s="7">
        <f>I3+J3-4</f>
        <v>52</v>
      </c>
      <c r="J10" s="8"/>
      <c r="L10" s="6" t="s">
        <v>11</v>
      </c>
      <c r="M10" s="7">
        <f>M3+N3-4</f>
        <v>42</v>
      </c>
      <c r="N10" s="8"/>
      <c r="P10" s="6" t="s">
        <v>11</v>
      </c>
      <c r="Q10" s="7">
        <f>Q3+R3-4</f>
        <v>44</v>
      </c>
      <c r="R10" s="8"/>
    </row>
    <row r="11" spans="1:18" x14ac:dyDescent="0.15">
      <c r="A11" s="6">
        <v>0.51200000000000001</v>
      </c>
      <c r="B11" s="8">
        <v>17.649402031266792</v>
      </c>
      <c r="C11" s="1">
        <v>0.24</v>
      </c>
      <c r="D11" s="8">
        <v>8.3698891</v>
      </c>
      <c r="E11" s="6">
        <v>0.22499999999999998</v>
      </c>
      <c r="F11" s="8">
        <v>6.3762158099999997</v>
      </c>
      <c r="H11" s="6" t="s">
        <v>12</v>
      </c>
      <c r="I11" s="7">
        <f>0.05</f>
        <v>0.05</v>
      </c>
      <c r="J11" s="8"/>
      <c r="L11" s="6" t="s">
        <v>12</v>
      </c>
      <c r="M11" s="7">
        <f>0.05</f>
        <v>0.05</v>
      </c>
      <c r="N11" s="8"/>
      <c r="P11" s="6" t="s">
        <v>12</v>
      </c>
      <c r="Q11" s="7">
        <f>0.05</f>
        <v>0.05</v>
      </c>
      <c r="R11" s="8"/>
    </row>
    <row r="12" spans="1:18" x14ac:dyDescent="0.15">
      <c r="A12" s="6">
        <v>0</v>
      </c>
      <c r="B12" s="8">
        <v>3.1256895260000001E-3</v>
      </c>
      <c r="C12" s="1">
        <v>0.3</v>
      </c>
      <c r="D12" s="8">
        <v>11.66295279</v>
      </c>
      <c r="E12" s="6">
        <v>0.15</v>
      </c>
      <c r="F12" s="8">
        <v>5.5757418032134698</v>
      </c>
      <c r="H12" s="6" t="s">
        <v>13</v>
      </c>
      <c r="I12" s="7">
        <f>TDIST(J9,I10,2)</f>
        <v>2.5513700302404419E-5</v>
      </c>
      <c r="J12" s="8"/>
      <c r="L12" s="6" t="s">
        <v>13</v>
      </c>
      <c r="M12" s="7">
        <f>TDIST(N9,M10,2)</f>
        <v>2.4123510923902698E-14</v>
      </c>
      <c r="N12" s="8"/>
      <c r="P12" s="6" t="s">
        <v>13</v>
      </c>
      <c r="Q12" s="7">
        <f>TDIST(R9,Q10,2)</f>
        <v>3.7616039920279612E-9</v>
      </c>
      <c r="R12" s="8"/>
    </row>
    <row r="13" spans="1:18" x14ac:dyDescent="0.15">
      <c r="A13" s="6">
        <v>8.5630407616780731E-4</v>
      </c>
      <c r="B13" s="8">
        <v>0.57891599999999999</v>
      </c>
      <c r="C13" s="1">
        <v>0</v>
      </c>
      <c r="D13" s="8">
        <v>1.4263206080389601</v>
      </c>
      <c r="E13" s="6">
        <v>1.4999999999999999E-2</v>
      </c>
      <c r="F13" s="8">
        <v>2.5351353566244001</v>
      </c>
      <c r="H13" s="6" t="s">
        <v>14</v>
      </c>
      <c r="I13" s="7">
        <f>TINV(I11,I10)</f>
        <v>2.0066468050616861</v>
      </c>
      <c r="J13" s="8"/>
      <c r="L13" s="6" t="s">
        <v>14</v>
      </c>
      <c r="M13" s="7">
        <f>TINV(M11,M10)</f>
        <v>2.0180817028184461</v>
      </c>
      <c r="N13" s="8"/>
      <c r="P13" s="6" t="s">
        <v>14</v>
      </c>
      <c r="Q13" s="7">
        <f>TINV(Q11,Q10)</f>
        <v>2.0153675744437649</v>
      </c>
      <c r="R13" s="8"/>
    </row>
    <row r="14" spans="1:18" x14ac:dyDescent="0.25">
      <c r="A14" s="15">
        <v>7.8000000000000014E-2</v>
      </c>
      <c r="B14" s="8">
        <v>2.4716790899999999</v>
      </c>
      <c r="C14" s="1">
        <v>8.9999999999999993E-3</v>
      </c>
      <c r="D14" s="16">
        <v>1.53950197334993</v>
      </c>
      <c r="E14" s="6">
        <v>0.3</v>
      </c>
      <c r="F14" s="8">
        <v>9.4593080700000005</v>
      </c>
      <c r="H14" s="11" t="s">
        <v>15</v>
      </c>
      <c r="I14" s="12" t="s">
        <v>19</v>
      </c>
      <c r="J14" s="13"/>
      <c r="L14" s="11" t="s">
        <v>15</v>
      </c>
      <c r="M14" s="12" t="s">
        <v>19</v>
      </c>
      <c r="N14" s="13"/>
      <c r="P14" s="11" t="s">
        <v>15</v>
      </c>
      <c r="Q14" s="12" t="s">
        <v>19</v>
      </c>
      <c r="R14" s="13"/>
    </row>
    <row r="15" spans="1:18" x14ac:dyDescent="0.25">
      <c r="A15" s="15">
        <v>5.2000000000000005E-2</v>
      </c>
      <c r="B15" s="8">
        <v>1.5441329207499521</v>
      </c>
      <c r="C15" s="1">
        <v>2.8700000000000003E-2</v>
      </c>
      <c r="D15" s="16">
        <v>2.2128225691808723</v>
      </c>
      <c r="E15" s="6">
        <v>7.4999999999999997E-2</v>
      </c>
      <c r="F15" s="8">
        <v>3.6758885667257002</v>
      </c>
    </row>
    <row r="16" spans="1:18" x14ac:dyDescent="0.25">
      <c r="A16" s="15">
        <v>2.7639999999999998E-2</v>
      </c>
      <c r="B16" s="8">
        <v>1.3733493312209468</v>
      </c>
      <c r="C16" s="1">
        <v>4.2350000000000006E-2</v>
      </c>
      <c r="D16" s="16">
        <v>2.5894284599678672</v>
      </c>
      <c r="E16" s="6">
        <v>0.24</v>
      </c>
      <c r="F16" s="8">
        <v>8.4223301600000049</v>
      </c>
    </row>
    <row r="17" spans="1:6" x14ac:dyDescent="0.25">
      <c r="A17" s="15">
        <v>0.1148</v>
      </c>
      <c r="B17" s="8">
        <v>3.448345866700766</v>
      </c>
      <c r="C17" s="1">
        <v>5.5024875621890554E-2</v>
      </c>
      <c r="D17" s="16">
        <v>2.99921292955952</v>
      </c>
      <c r="E17" s="6">
        <v>0</v>
      </c>
      <c r="F17" s="8">
        <v>2.2951514896840557</v>
      </c>
    </row>
    <row r="18" spans="1:6" x14ac:dyDescent="0.25">
      <c r="A18" s="15">
        <v>0.26200000000000001</v>
      </c>
      <c r="B18" s="8">
        <v>9.9458195236813705</v>
      </c>
      <c r="C18" s="1">
        <v>6.8950000000000011E-2</v>
      </c>
      <c r="D18" s="16">
        <v>3.2569295950547019</v>
      </c>
      <c r="E18" s="6">
        <v>0.22499999999999998</v>
      </c>
      <c r="F18" s="8">
        <v>6.434800077843688</v>
      </c>
    </row>
    <row r="19" spans="1:6" x14ac:dyDescent="0.25">
      <c r="A19" s="15">
        <v>0.40674937965260549</v>
      </c>
      <c r="B19" s="8">
        <v>15.627128072209839</v>
      </c>
      <c r="C19" s="1">
        <v>9.4500000000000001E-2</v>
      </c>
      <c r="D19" s="16">
        <v>3.8916728400000005</v>
      </c>
      <c r="E19" s="6">
        <v>0.15</v>
      </c>
      <c r="F19" s="8">
        <v>5.4363556499999977</v>
      </c>
    </row>
    <row r="20" spans="1:6" x14ac:dyDescent="0.25">
      <c r="A20" s="15">
        <v>0.51200000000000001</v>
      </c>
      <c r="B20" s="8">
        <v>19.317121465034582</v>
      </c>
      <c r="C20" s="1">
        <v>0.1575</v>
      </c>
      <c r="D20" s="16">
        <v>6.5055168100000031</v>
      </c>
      <c r="E20" s="6">
        <v>1.4999999999999999E-2</v>
      </c>
      <c r="F20" s="8">
        <v>2.3535662445351</v>
      </c>
    </row>
    <row r="21" spans="1:6" x14ac:dyDescent="0.15">
      <c r="A21" s="6">
        <v>0</v>
      </c>
      <c r="B21" s="8">
        <v>3.1256895260000001E-3</v>
      </c>
      <c r="C21" s="1">
        <v>0.24</v>
      </c>
      <c r="D21" s="8">
        <v>8.2583698891000008</v>
      </c>
      <c r="E21" s="6">
        <v>0.24</v>
      </c>
      <c r="F21" s="8">
        <v>8.4223301600000049</v>
      </c>
    </row>
    <row r="22" spans="1:6" x14ac:dyDescent="0.15">
      <c r="A22" s="6">
        <v>8.5630407616780731E-4</v>
      </c>
      <c r="B22" s="8">
        <v>0.49789159999999999</v>
      </c>
      <c r="C22" s="1">
        <v>0.3</v>
      </c>
      <c r="D22" s="8">
        <v>11.629527960000001</v>
      </c>
      <c r="E22" s="6"/>
      <c r="F22" s="8"/>
    </row>
    <row r="23" spans="1:6" x14ac:dyDescent="0.15">
      <c r="A23" s="6">
        <v>7.8000000000000014E-2</v>
      </c>
      <c r="B23" s="8">
        <v>2.3839275099999999</v>
      </c>
      <c r="C23" s="1">
        <v>0</v>
      </c>
      <c r="D23" s="8">
        <v>1.2657605866051114</v>
      </c>
      <c r="E23" s="6"/>
      <c r="F23" s="8"/>
    </row>
    <row r="24" spans="1:6" x14ac:dyDescent="0.15">
      <c r="A24" s="6">
        <v>5.2000000000000005E-2</v>
      </c>
      <c r="B24" s="8">
        <v>1.5051314833837992</v>
      </c>
      <c r="C24" s="1">
        <v>8.9999999999999993E-3</v>
      </c>
      <c r="D24" s="8">
        <v>1.501973349933948</v>
      </c>
      <c r="E24" s="6"/>
      <c r="F24" s="8"/>
    </row>
    <row r="25" spans="1:6" x14ac:dyDescent="0.15">
      <c r="A25" s="14">
        <v>2.7639999999999998E-2</v>
      </c>
      <c r="B25" s="8">
        <v>1.2702278655903143</v>
      </c>
      <c r="C25" s="1">
        <v>2.8700000000000003E-2</v>
      </c>
      <c r="D25" s="8">
        <v>2.203881871931646</v>
      </c>
      <c r="E25" s="6"/>
      <c r="F25" s="8"/>
    </row>
    <row r="26" spans="1:6" x14ac:dyDescent="0.15">
      <c r="A26" s="6">
        <v>0.1148</v>
      </c>
      <c r="B26" s="8">
        <v>4.2968974588452582</v>
      </c>
      <c r="C26" s="1">
        <v>4.2350000000000006E-2</v>
      </c>
      <c r="D26" s="8">
        <v>2.429688464384534</v>
      </c>
      <c r="E26" s="6"/>
      <c r="F26" s="8"/>
    </row>
    <row r="27" spans="1:6" x14ac:dyDescent="0.15">
      <c r="A27" s="6">
        <v>0.26200000000000001</v>
      </c>
      <c r="B27" s="8">
        <v>9.6103059417191705</v>
      </c>
      <c r="C27" s="1">
        <v>5.5024875621890554E-2</v>
      </c>
      <c r="D27" s="8">
        <v>2.8694260100000002</v>
      </c>
      <c r="E27" s="6"/>
      <c r="F27" s="8"/>
    </row>
    <row r="28" spans="1:6" x14ac:dyDescent="0.15">
      <c r="A28" s="6">
        <v>0.40674937965260549</v>
      </c>
      <c r="B28" s="8">
        <v>15.456975427685705</v>
      </c>
      <c r="C28" s="1">
        <v>6.8950000000000011E-2</v>
      </c>
      <c r="D28" s="8">
        <v>3.2705393498345572</v>
      </c>
      <c r="E28" s="6"/>
      <c r="F28" s="8"/>
    </row>
    <row r="29" spans="1:6" x14ac:dyDescent="0.15">
      <c r="A29" s="6">
        <v>0.51200000000000001</v>
      </c>
      <c r="B29" s="8">
        <v>18.587523316593352</v>
      </c>
      <c r="C29" s="1">
        <v>9.4500000000000001E-2</v>
      </c>
      <c r="D29" s="8">
        <v>3.8765311763595727</v>
      </c>
      <c r="E29" s="6"/>
      <c r="F29" s="8"/>
    </row>
    <row r="30" spans="1:6" x14ac:dyDescent="0.15">
      <c r="A30" s="6"/>
      <c r="B30" s="8"/>
      <c r="C30" s="1">
        <v>0.24</v>
      </c>
      <c r="D30" s="8">
        <v>8.1889136899999997</v>
      </c>
      <c r="E30" s="6"/>
      <c r="F30" s="8"/>
    </row>
    <row r="31" spans="1:6" x14ac:dyDescent="0.15">
      <c r="A31" s="11"/>
      <c r="B31" s="13"/>
      <c r="C31" s="2">
        <v>0.3</v>
      </c>
      <c r="D31" s="13">
        <v>11.52796629</v>
      </c>
      <c r="E31" s="11"/>
      <c r="F31" s="13"/>
    </row>
  </sheetData>
  <mergeCells count="6">
    <mergeCell ref="P1:R1"/>
    <mergeCell ref="A1:B1"/>
    <mergeCell ref="C1:D1"/>
    <mergeCell ref="E1:F1"/>
    <mergeCell ref="H1:J1"/>
    <mergeCell ref="L1:N1"/>
  </mergeCells>
  <phoneticPr fontId="3" type="noConversion"/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workbookViewId="0">
      <selection activeCell="E1" sqref="E1:F31"/>
    </sheetView>
  </sheetViews>
  <sheetFormatPr defaultColWidth="10.875" defaultRowHeight="15.75" x14ac:dyDescent="0.15"/>
  <cols>
    <col min="1" max="1" width="15.375" style="3" customWidth="1"/>
    <col min="2" max="2" width="20.875" style="3" customWidth="1"/>
    <col min="3" max="3" width="18" style="3" customWidth="1"/>
    <col min="4" max="4" width="22.625" style="3" customWidth="1"/>
    <col min="5" max="5" width="15.375" style="3" customWidth="1"/>
    <col min="6" max="6" width="21" style="3" customWidth="1"/>
    <col min="7" max="8" width="10.875" style="3"/>
    <col min="9" max="10" width="11" style="3" bestFit="1" customWidth="1"/>
    <col min="11" max="12" width="10.875" style="3"/>
    <col min="13" max="13" width="11" style="3" bestFit="1" customWidth="1"/>
    <col min="14" max="16384" width="10.875" style="3"/>
  </cols>
  <sheetData>
    <row r="1" spans="1:18" x14ac:dyDescent="0.15">
      <c r="A1" s="19" t="s">
        <v>31</v>
      </c>
      <c r="B1" s="20"/>
      <c r="C1" s="20" t="s">
        <v>30</v>
      </c>
      <c r="D1" s="20"/>
      <c r="E1" s="20"/>
      <c r="F1" s="21"/>
      <c r="H1" s="19" t="s">
        <v>5</v>
      </c>
      <c r="I1" s="20"/>
      <c r="J1" s="21"/>
      <c r="L1" s="19" t="s">
        <v>16</v>
      </c>
      <c r="M1" s="20"/>
      <c r="N1" s="21"/>
      <c r="P1" s="19" t="s">
        <v>17</v>
      </c>
      <c r="Q1" s="20"/>
      <c r="R1" s="21"/>
    </row>
    <row r="2" spans="1:18" x14ac:dyDescent="0.15">
      <c r="A2" s="17" t="s">
        <v>0</v>
      </c>
      <c r="B2" s="18" t="s">
        <v>1</v>
      </c>
      <c r="C2" s="17" t="s">
        <v>0</v>
      </c>
      <c r="D2" s="18" t="s">
        <v>1</v>
      </c>
      <c r="E2" s="17"/>
      <c r="F2" s="18"/>
      <c r="H2" s="6"/>
      <c r="I2" s="7" t="s">
        <v>8</v>
      </c>
      <c r="J2" s="8" t="s">
        <v>7</v>
      </c>
      <c r="L2" s="6"/>
      <c r="M2" s="7" t="s">
        <v>8</v>
      </c>
      <c r="N2" s="8" t="s">
        <v>18</v>
      </c>
      <c r="P2" s="6"/>
      <c r="Q2" s="7" t="s">
        <v>7</v>
      </c>
      <c r="R2" s="8" t="s">
        <v>18</v>
      </c>
    </row>
    <row r="3" spans="1:18" x14ac:dyDescent="0.15">
      <c r="A3" s="6">
        <v>0</v>
      </c>
      <c r="B3" s="8">
        <v>0.33453108874148185</v>
      </c>
      <c r="C3" s="1">
        <v>0</v>
      </c>
      <c r="D3" s="8">
        <v>1.3590791141437961</v>
      </c>
      <c r="E3" s="6"/>
      <c r="F3" s="8"/>
      <c r="H3" s="6" t="s">
        <v>6</v>
      </c>
      <c r="I3" s="9">
        <f>COUNT(A3:A100)</f>
        <v>13</v>
      </c>
      <c r="J3" s="10">
        <f>COUNT(C3:C87)</f>
        <v>29</v>
      </c>
      <c r="L3" s="6" t="s">
        <v>6</v>
      </c>
      <c r="M3" s="9">
        <f>COUNT(A3:A100)</f>
        <v>13</v>
      </c>
      <c r="N3" s="10">
        <f>COUNT(E3:E100)</f>
        <v>0</v>
      </c>
      <c r="P3" s="6" t="s">
        <v>6</v>
      </c>
      <c r="Q3" s="9">
        <f>COUNT(C3:C100)</f>
        <v>29</v>
      </c>
      <c r="R3" s="10">
        <f>COUNT(E3:E100)</f>
        <v>0</v>
      </c>
    </row>
    <row r="4" spans="1:18" x14ac:dyDescent="0.15">
      <c r="A4" s="6">
        <v>0.03</v>
      </c>
      <c r="B4" s="8">
        <v>0.73453415999999905</v>
      </c>
      <c r="C4" s="1">
        <v>8.9999999999999993E-3</v>
      </c>
      <c r="D4" s="8">
        <v>1.4934861900000003</v>
      </c>
      <c r="E4" s="6"/>
      <c r="F4" s="8"/>
      <c r="H4" s="6" t="s">
        <v>9</v>
      </c>
      <c r="I4" s="9">
        <f>SLOPE(B3:B100,A3:A100)</f>
        <v>37.469739825301545</v>
      </c>
      <c r="J4" s="10">
        <f>SLOPE(D3:D100,C3:C100)</f>
        <v>32.74550366784662</v>
      </c>
      <c r="L4" s="6" t="s">
        <v>9</v>
      </c>
      <c r="M4" s="9">
        <f>SLOPE(B3:B100,A3:A100)</f>
        <v>37.469739825301545</v>
      </c>
      <c r="N4" s="10" t="e">
        <f>SLOPE(F3:F100,E3:E100)</f>
        <v>#DIV/0!</v>
      </c>
      <c r="P4" s="6" t="s">
        <v>9</v>
      </c>
      <c r="Q4" s="9">
        <f>SLOPE(D3:D100,C3:C100)</f>
        <v>32.74550366784662</v>
      </c>
      <c r="R4" s="10" t="e">
        <f>SLOPE(F3:F100,E3:E100)</f>
        <v>#DIV/0!</v>
      </c>
    </row>
    <row r="5" spans="1:18" ht="18.75" x14ac:dyDescent="0.15">
      <c r="A5" s="6">
        <v>0.09</v>
      </c>
      <c r="B5" s="8">
        <v>2.8985554199999974</v>
      </c>
      <c r="C5" s="1">
        <v>2.8700000000000003E-2</v>
      </c>
      <c r="D5" s="8">
        <v>2.0901673787932005</v>
      </c>
      <c r="E5" s="6"/>
      <c r="F5" s="8"/>
      <c r="H5" s="6" t="s">
        <v>20</v>
      </c>
      <c r="I5" s="9">
        <f>STEYX(B3:B100,A3:A100)</f>
        <v>0.61241064468738204</v>
      </c>
      <c r="J5" s="10">
        <f>STEYX(D3:D100,C3:C100)</f>
        <v>0.36607546987776923</v>
      </c>
      <c r="L5" s="6" t="s">
        <v>20</v>
      </c>
      <c r="M5" s="9">
        <f>STEYX(B3:B100,A3:A100)</f>
        <v>0.61241064468738204</v>
      </c>
      <c r="N5" s="10" t="e">
        <f>STEYX(F3:F100,E3:E100)</f>
        <v>#DIV/0!</v>
      </c>
      <c r="P5" s="6" t="s">
        <v>20</v>
      </c>
      <c r="Q5" s="9">
        <f>STEYX(D3:D100,C3:C100)</f>
        <v>0.36607546987776923</v>
      </c>
      <c r="R5" s="10" t="e">
        <f>STEYX(F3:F100,E3:E100)</f>
        <v>#DIV/0!</v>
      </c>
    </row>
    <row r="6" spans="1:18" ht="18.75" x14ac:dyDescent="0.15">
      <c r="A6" s="6">
        <v>0.15</v>
      </c>
      <c r="B6" s="8">
        <v>4.3102929999999997</v>
      </c>
      <c r="C6" s="1">
        <v>4.2350000000000006E-2</v>
      </c>
      <c r="D6" s="8">
        <v>2.527495505064473</v>
      </c>
      <c r="E6" s="6"/>
      <c r="F6" s="8"/>
      <c r="H6" s="6" t="s">
        <v>21</v>
      </c>
      <c r="I6" s="9">
        <f>STDEV(A3:A100)</f>
        <v>0.10346404057597834</v>
      </c>
      <c r="J6" s="10">
        <f>STDEV(C3:C100)</f>
        <v>9.8988144599654396E-2</v>
      </c>
      <c r="L6" s="6" t="s">
        <v>21</v>
      </c>
      <c r="M6" s="9">
        <f>STDEV(A3:A100)</f>
        <v>0.10346404057597834</v>
      </c>
      <c r="N6" s="10" t="e">
        <f>STDEV(E3:E100)</f>
        <v>#DIV/0!</v>
      </c>
      <c r="P6" s="6" t="s">
        <v>21</v>
      </c>
      <c r="Q6" s="9">
        <f>STDEV(C3:C100)</f>
        <v>9.8988144599654396E-2</v>
      </c>
      <c r="R6" s="10" t="e">
        <f>STDEV(E3:E100)</f>
        <v>#DIV/0!</v>
      </c>
    </row>
    <row r="7" spans="1:18" ht="18.75" x14ac:dyDescent="0.15">
      <c r="A7" s="6">
        <v>0.24</v>
      </c>
      <c r="B7" s="8">
        <v>9.3728394300000009</v>
      </c>
      <c r="C7" s="1">
        <v>5.5024875621890554E-2</v>
      </c>
      <c r="D7" s="8">
        <v>3.0178788314985701</v>
      </c>
      <c r="E7" s="6"/>
      <c r="F7" s="8"/>
      <c r="H7" s="6" t="s">
        <v>22</v>
      </c>
      <c r="I7" s="7">
        <f>I5/(I6*SQRT(I3-1))</f>
        <v>1.7086876203389996</v>
      </c>
      <c r="J7" s="8">
        <f>J5/(J6*SQRT(J3-1))</f>
        <v>0.69888936000139634</v>
      </c>
      <c r="L7" s="6" t="s">
        <v>22</v>
      </c>
      <c r="M7" s="7">
        <f>M5/(M6*SQRT(M3-1))</f>
        <v>1.7086876203389996</v>
      </c>
      <c r="N7" s="8" t="e">
        <f>N5/(N6*SQRT(N3-1))</f>
        <v>#DIV/0!</v>
      </c>
      <c r="P7" s="6" t="s">
        <v>22</v>
      </c>
      <c r="Q7" s="7">
        <f>Q5/(Q6*SQRT(Q3-1))</f>
        <v>0.69888936000139634</v>
      </c>
      <c r="R7" s="8" t="e">
        <f>R5/(R6*SQRT(R3-1))</f>
        <v>#DIV/0!</v>
      </c>
    </row>
    <row r="8" spans="1:18" ht="18.75" x14ac:dyDescent="0.15">
      <c r="A8" s="6">
        <v>1.4999999999999999E-2</v>
      </c>
      <c r="B8" s="8">
        <v>0.48186632999999901</v>
      </c>
      <c r="C8" s="1">
        <v>6.8950000000000011E-2</v>
      </c>
      <c r="D8" s="8">
        <v>3.3945875847850071</v>
      </c>
      <c r="E8" s="6"/>
      <c r="F8" s="8"/>
      <c r="H8" s="6" t="s">
        <v>23</v>
      </c>
      <c r="I8" s="7">
        <f>SQRT(I7^2+J7^2)</f>
        <v>1.8460930966294509</v>
      </c>
      <c r="J8" s="8"/>
      <c r="L8" s="6" t="s">
        <v>23</v>
      </c>
      <c r="M8" s="7" t="e">
        <f>SQRT(M7^2+N7^2)</f>
        <v>#DIV/0!</v>
      </c>
      <c r="N8" s="8"/>
      <c r="P8" s="6" t="s">
        <v>23</v>
      </c>
      <c r="Q8" s="7" t="e">
        <f>SQRT(Q7^2+R7^2)</f>
        <v>#DIV/0!</v>
      </c>
      <c r="R8" s="8"/>
    </row>
    <row r="9" spans="1:18" x14ac:dyDescent="0.15">
      <c r="A9" s="6">
        <v>0</v>
      </c>
      <c r="B9" s="8">
        <v>0.36985532999999998</v>
      </c>
      <c r="C9" s="1">
        <v>9.4500000000000001E-2</v>
      </c>
      <c r="D9" s="8">
        <v>3.7662236849203254</v>
      </c>
      <c r="E9" s="6"/>
      <c r="F9" s="8"/>
      <c r="H9" s="6" t="s">
        <v>10</v>
      </c>
      <c r="I9" s="7">
        <f>(I4-J4)/I8</f>
        <v>2.559045459885156</v>
      </c>
      <c r="J9" s="8">
        <f>ABS(I9)</f>
        <v>2.559045459885156</v>
      </c>
      <c r="L9" s="6" t="s">
        <v>10</v>
      </c>
      <c r="M9" s="7" t="e">
        <f>(M4-N4)/M8</f>
        <v>#DIV/0!</v>
      </c>
      <c r="N9" s="8" t="e">
        <f>ABS(M9)</f>
        <v>#DIV/0!</v>
      </c>
      <c r="P9" s="6" t="s">
        <v>10</v>
      </c>
      <c r="Q9" s="7" t="e">
        <f>(Q4-R4)/Q8</f>
        <v>#DIV/0!</v>
      </c>
      <c r="R9" s="8" t="e">
        <f>ABS(Q9)</f>
        <v>#DIV/0!</v>
      </c>
    </row>
    <row r="10" spans="1:18" x14ac:dyDescent="0.15">
      <c r="A10" s="6">
        <v>0.03</v>
      </c>
      <c r="B10" s="8">
        <v>0.72885308999999765</v>
      </c>
      <c r="C10" s="1">
        <v>0.1575</v>
      </c>
      <c r="D10" s="8">
        <v>6.2506593448299341</v>
      </c>
      <c r="E10" s="6"/>
      <c r="F10" s="8"/>
      <c r="H10" s="6" t="s">
        <v>11</v>
      </c>
      <c r="I10" s="7">
        <f>I3+J3-4</f>
        <v>38</v>
      </c>
      <c r="J10" s="8"/>
      <c r="L10" s="6" t="s">
        <v>11</v>
      </c>
      <c r="M10" s="7">
        <f>M3+N3-4</f>
        <v>9</v>
      </c>
      <c r="N10" s="8"/>
      <c r="P10" s="6" t="s">
        <v>11</v>
      </c>
      <c r="Q10" s="7">
        <f>Q3+R3-4</f>
        <v>25</v>
      </c>
      <c r="R10" s="8"/>
    </row>
    <row r="11" spans="1:18" x14ac:dyDescent="0.15">
      <c r="A11" s="6">
        <v>0.09</v>
      </c>
      <c r="B11" s="8">
        <v>2.7467498299999988</v>
      </c>
      <c r="C11" s="1">
        <v>0.24</v>
      </c>
      <c r="D11" s="8">
        <v>8.3698891</v>
      </c>
      <c r="E11" s="6"/>
      <c r="F11" s="8"/>
      <c r="H11" s="6" t="s">
        <v>12</v>
      </c>
      <c r="I11" s="7">
        <f>0.05</f>
        <v>0.05</v>
      </c>
      <c r="J11" s="8"/>
      <c r="L11" s="6" t="s">
        <v>12</v>
      </c>
      <c r="M11" s="7">
        <f>0.05</f>
        <v>0.05</v>
      </c>
      <c r="N11" s="8"/>
      <c r="P11" s="6" t="s">
        <v>12</v>
      </c>
      <c r="Q11" s="7">
        <f>0.05</f>
        <v>0.05</v>
      </c>
      <c r="R11" s="8"/>
    </row>
    <row r="12" spans="1:18" x14ac:dyDescent="0.15">
      <c r="A12" s="6">
        <v>0.15</v>
      </c>
      <c r="B12" s="8">
        <v>4.2929316600000007</v>
      </c>
      <c r="C12" s="1">
        <v>0.3</v>
      </c>
      <c r="D12" s="8">
        <v>11.66295279</v>
      </c>
      <c r="E12" s="6"/>
      <c r="F12" s="8"/>
      <c r="H12" s="6" t="s">
        <v>13</v>
      </c>
      <c r="I12" s="7">
        <f>TDIST(J9,I10,2)</f>
        <v>1.460109183705355E-2</v>
      </c>
      <c r="J12" s="8"/>
      <c r="L12" s="6" t="s">
        <v>13</v>
      </c>
      <c r="M12" s="7" t="e">
        <f>TDIST(N9,M10,2)</f>
        <v>#DIV/0!</v>
      </c>
      <c r="N12" s="8"/>
      <c r="P12" s="6" t="s">
        <v>13</v>
      </c>
      <c r="Q12" s="7" t="e">
        <f>TDIST(R9,Q10,2)</f>
        <v>#DIV/0!</v>
      </c>
      <c r="R12" s="8"/>
    </row>
    <row r="13" spans="1:18" x14ac:dyDescent="0.25">
      <c r="A13" s="15">
        <v>0.24</v>
      </c>
      <c r="B13" s="8">
        <v>9.2510139500000008</v>
      </c>
      <c r="C13" s="1">
        <v>0</v>
      </c>
      <c r="D13" s="8">
        <v>1.4263206080389601</v>
      </c>
      <c r="E13" s="6"/>
      <c r="F13" s="8"/>
      <c r="H13" s="6" t="s">
        <v>14</v>
      </c>
      <c r="I13" s="7">
        <f>TINV(I11,I10)</f>
        <v>2.0243941639119702</v>
      </c>
      <c r="J13" s="8"/>
      <c r="L13" s="6" t="s">
        <v>14</v>
      </c>
      <c r="M13" s="7">
        <f>TINV(M11,M10)</f>
        <v>2.2621571627982053</v>
      </c>
      <c r="N13" s="8"/>
      <c r="P13" s="6" t="s">
        <v>14</v>
      </c>
      <c r="Q13" s="7">
        <f>TINV(Q11,Q10)</f>
        <v>2.0595385527532977</v>
      </c>
      <c r="R13" s="8"/>
    </row>
    <row r="14" spans="1:18" x14ac:dyDescent="0.25">
      <c r="A14" s="15">
        <v>1.4999999999999999E-2</v>
      </c>
      <c r="B14" s="8">
        <v>0.54296109999999942</v>
      </c>
      <c r="C14" s="1">
        <v>8.9999999999999993E-3</v>
      </c>
      <c r="D14" s="16">
        <v>1.53950197334993</v>
      </c>
      <c r="E14" s="6"/>
      <c r="F14" s="8"/>
      <c r="H14" s="11" t="s">
        <v>15</v>
      </c>
      <c r="I14" s="12" t="s">
        <v>32</v>
      </c>
      <c r="J14" s="13"/>
      <c r="L14" s="11" t="s">
        <v>15</v>
      </c>
      <c r="M14" s="12" t="s">
        <v>19</v>
      </c>
      <c r="N14" s="13"/>
      <c r="P14" s="11" t="s">
        <v>15</v>
      </c>
      <c r="Q14" s="12" t="s">
        <v>19</v>
      </c>
      <c r="R14" s="13"/>
    </row>
    <row r="15" spans="1:18" x14ac:dyDescent="0.25">
      <c r="A15" s="15">
        <v>0.3</v>
      </c>
      <c r="B15" s="8">
        <v>11.373349331220901</v>
      </c>
      <c r="C15" s="1">
        <v>2.8700000000000003E-2</v>
      </c>
      <c r="D15" s="16">
        <v>2.2128225691808723</v>
      </c>
      <c r="E15" s="6"/>
      <c r="F15" s="8"/>
    </row>
    <row r="16" spans="1:18" x14ac:dyDescent="0.25">
      <c r="C16" s="1">
        <v>4.2350000000000006E-2</v>
      </c>
      <c r="D16" s="16">
        <v>2.5894284599678672</v>
      </c>
      <c r="E16" s="6"/>
      <c r="F16" s="8"/>
    </row>
    <row r="17" spans="1:6" x14ac:dyDescent="0.25">
      <c r="A17" s="15"/>
      <c r="B17" s="8"/>
      <c r="C17" s="1">
        <v>5.5024875621890554E-2</v>
      </c>
      <c r="D17" s="16">
        <v>2.99921292955952</v>
      </c>
      <c r="E17" s="6"/>
      <c r="F17" s="8"/>
    </row>
    <row r="18" spans="1:6" x14ac:dyDescent="0.25">
      <c r="A18" s="15"/>
      <c r="B18" s="8"/>
      <c r="C18" s="1">
        <v>6.8950000000000011E-2</v>
      </c>
      <c r="D18" s="16">
        <v>3.2569295950547019</v>
      </c>
      <c r="E18" s="6"/>
      <c r="F18" s="8"/>
    </row>
    <row r="19" spans="1:6" x14ac:dyDescent="0.25">
      <c r="A19" s="15"/>
      <c r="B19" s="8"/>
      <c r="C19" s="1">
        <v>9.4500000000000001E-2</v>
      </c>
      <c r="D19" s="16">
        <v>3.8916728400000005</v>
      </c>
      <c r="E19" s="6"/>
      <c r="F19" s="8"/>
    </row>
    <row r="20" spans="1:6" x14ac:dyDescent="0.25">
      <c r="A20" s="15"/>
      <c r="B20" s="8"/>
      <c r="C20" s="1">
        <v>0.1575</v>
      </c>
      <c r="D20" s="16">
        <v>6.5055168100000031</v>
      </c>
      <c r="E20" s="6"/>
      <c r="F20" s="8"/>
    </row>
    <row r="21" spans="1:6" x14ac:dyDescent="0.15">
      <c r="A21" s="6"/>
      <c r="B21" s="8"/>
      <c r="C21" s="1">
        <v>0.24</v>
      </c>
      <c r="D21" s="8">
        <v>8.2583698891000008</v>
      </c>
      <c r="E21" s="6"/>
      <c r="F21" s="8"/>
    </row>
    <row r="22" spans="1:6" x14ac:dyDescent="0.15">
      <c r="A22" s="6"/>
      <c r="B22" s="8"/>
      <c r="C22" s="1">
        <v>0.3</v>
      </c>
      <c r="D22" s="8">
        <v>11.629527960000001</v>
      </c>
      <c r="E22" s="6"/>
      <c r="F22" s="8"/>
    </row>
    <row r="23" spans="1:6" x14ac:dyDescent="0.15">
      <c r="A23" s="6"/>
      <c r="B23" s="8"/>
      <c r="C23" s="1">
        <v>0</v>
      </c>
      <c r="D23" s="8">
        <v>1.2657605866051114</v>
      </c>
      <c r="E23" s="6"/>
      <c r="F23" s="8"/>
    </row>
    <row r="24" spans="1:6" x14ac:dyDescent="0.15">
      <c r="A24" s="6"/>
      <c r="B24" s="8"/>
      <c r="C24" s="1">
        <v>8.9999999999999993E-3</v>
      </c>
      <c r="D24" s="8">
        <v>1.501973349933948</v>
      </c>
      <c r="E24" s="6"/>
      <c r="F24" s="8"/>
    </row>
    <row r="25" spans="1:6" x14ac:dyDescent="0.15">
      <c r="A25" s="14"/>
      <c r="B25" s="8"/>
      <c r="C25" s="1">
        <v>2.8700000000000003E-2</v>
      </c>
      <c r="D25" s="8">
        <v>2.203881871931646</v>
      </c>
      <c r="E25" s="6"/>
      <c r="F25" s="8"/>
    </row>
    <row r="26" spans="1:6" x14ac:dyDescent="0.15">
      <c r="A26" s="6"/>
      <c r="B26" s="8"/>
      <c r="C26" s="1">
        <v>4.2350000000000006E-2</v>
      </c>
      <c r="D26" s="8">
        <v>2.429688464384534</v>
      </c>
      <c r="E26" s="6"/>
      <c r="F26" s="8"/>
    </row>
    <row r="27" spans="1:6" x14ac:dyDescent="0.15">
      <c r="A27" s="6"/>
      <c r="B27" s="8"/>
      <c r="C27" s="1">
        <v>5.5024875621890554E-2</v>
      </c>
      <c r="D27" s="8">
        <v>2.8694260100000002</v>
      </c>
      <c r="E27" s="6"/>
      <c r="F27" s="8"/>
    </row>
    <row r="28" spans="1:6" x14ac:dyDescent="0.15">
      <c r="A28" s="6"/>
      <c r="B28" s="8"/>
      <c r="C28" s="1">
        <v>6.8950000000000011E-2</v>
      </c>
      <c r="D28" s="8">
        <v>3.2705393498345572</v>
      </c>
      <c r="E28" s="6"/>
      <c r="F28" s="8"/>
    </row>
    <row r="29" spans="1:6" x14ac:dyDescent="0.15">
      <c r="A29" s="6"/>
      <c r="B29" s="8"/>
      <c r="C29" s="1">
        <v>9.4500000000000001E-2</v>
      </c>
      <c r="D29" s="8">
        <v>3.8765311763595727</v>
      </c>
      <c r="E29" s="6"/>
      <c r="F29" s="8"/>
    </row>
    <row r="30" spans="1:6" x14ac:dyDescent="0.15">
      <c r="A30" s="6"/>
      <c r="B30" s="8"/>
      <c r="C30" s="1">
        <v>0.24</v>
      </c>
      <c r="D30" s="8">
        <v>8.1889136899999997</v>
      </c>
      <c r="E30" s="6"/>
      <c r="F30" s="8"/>
    </row>
    <row r="31" spans="1:6" x14ac:dyDescent="0.15">
      <c r="A31" s="11"/>
      <c r="B31" s="13"/>
      <c r="C31" s="2">
        <v>0.3</v>
      </c>
      <c r="D31" s="13">
        <v>11.52796629</v>
      </c>
      <c r="E31" s="11"/>
      <c r="F31" s="13"/>
    </row>
  </sheetData>
  <mergeCells count="6">
    <mergeCell ref="P1:R1"/>
    <mergeCell ref="A1:B1"/>
    <mergeCell ref="C1:D1"/>
    <mergeCell ref="E1:F1"/>
    <mergeCell ref="H1:J1"/>
    <mergeCell ref="L1:N1"/>
  </mergeCells>
  <phoneticPr fontId="3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zoomScaleNormal="100" workbookViewId="0">
      <selection activeCell="G19" sqref="G19"/>
    </sheetView>
  </sheetViews>
  <sheetFormatPr defaultColWidth="10.875" defaultRowHeight="15.75" x14ac:dyDescent="0.15"/>
  <cols>
    <col min="1" max="1" width="15.375" style="3" customWidth="1"/>
    <col min="2" max="2" width="20.875" style="3" customWidth="1"/>
    <col min="3" max="3" width="18" style="3" customWidth="1"/>
    <col min="4" max="4" width="22.625" style="3" customWidth="1"/>
    <col min="5" max="5" width="15.375" style="3" customWidth="1"/>
    <col min="6" max="6" width="21" style="3" customWidth="1"/>
    <col min="7" max="8" width="10.875" style="3"/>
    <col min="9" max="10" width="11" style="3" bestFit="1" customWidth="1"/>
    <col min="11" max="12" width="10.875" style="3"/>
    <col min="13" max="13" width="11" style="3" bestFit="1" customWidth="1"/>
    <col min="14" max="16384" width="10.875" style="3"/>
  </cols>
  <sheetData>
    <row r="1" spans="1:18" x14ac:dyDescent="0.15">
      <c r="A1" s="19" t="s">
        <v>2</v>
      </c>
      <c r="B1" s="20"/>
      <c r="C1" s="20" t="s">
        <v>3</v>
      </c>
      <c r="D1" s="20"/>
      <c r="E1" s="20" t="s">
        <v>4</v>
      </c>
      <c r="F1" s="21"/>
      <c r="H1" s="19" t="s">
        <v>5</v>
      </c>
      <c r="I1" s="20"/>
      <c r="J1" s="21"/>
      <c r="L1" s="19" t="s">
        <v>16</v>
      </c>
      <c r="M1" s="20"/>
      <c r="N1" s="21"/>
      <c r="P1" s="19" t="s">
        <v>17</v>
      </c>
      <c r="Q1" s="20"/>
      <c r="R1" s="21"/>
    </row>
    <row r="2" spans="1:18" x14ac:dyDescent="0.15">
      <c r="A2" s="4" t="s">
        <v>0</v>
      </c>
      <c r="B2" s="5" t="s">
        <v>1</v>
      </c>
      <c r="C2" s="4" t="s">
        <v>0</v>
      </c>
      <c r="D2" s="5" t="s">
        <v>1</v>
      </c>
      <c r="E2" s="4" t="s">
        <v>0</v>
      </c>
      <c r="F2" s="5" t="s">
        <v>1</v>
      </c>
      <c r="H2" s="6"/>
      <c r="I2" s="7" t="s">
        <v>8</v>
      </c>
      <c r="J2" s="8" t="s">
        <v>7</v>
      </c>
      <c r="L2" s="6"/>
      <c r="M2" s="7" t="s">
        <v>8</v>
      </c>
      <c r="N2" s="8" t="s">
        <v>18</v>
      </c>
      <c r="P2" s="6"/>
      <c r="Q2" s="7" t="s">
        <v>7</v>
      </c>
      <c r="R2" s="8" t="s">
        <v>18</v>
      </c>
    </row>
    <row r="3" spans="1:18" x14ac:dyDescent="0.15">
      <c r="A3" s="6">
        <v>0</v>
      </c>
      <c r="B3" s="8">
        <v>3.1256895260000001E-3</v>
      </c>
      <c r="C3" s="1">
        <v>0</v>
      </c>
      <c r="D3" s="8">
        <v>1.3590791141437961</v>
      </c>
      <c r="E3" s="6">
        <v>0</v>
      </c>
      <c r="F3" s="8">
        <v>2.1643478260869564</v>
      </c>
      <c r="H3" s="6" t="s">
        <v>6</v>
      </c>
      <c r="I3" s="9">
        <f>COUNT(A3:A100)</f>
        <v>24</v>
      </c>
      <c r="J3" s="10">
        <f>COUNT(C3:C87)</f>
        <v>24</v>
      </c>
      <c r="L3" s="6" t="s">
        <v>6</v>
      </c>
      <c r="M3" s="9">
        <f>COUNT(A3:A100)</f>
        <v>24</v>
      </c>
      <c r="N3" s="10">
        <f>COUNT(E3:E100)</f>
        <v>18</v>
      </c>
      <c r="P3" s="6" t="s">
        <v>6</v>
      </c>
      <c r="Q3" s="9">
        <f>COUNT(C3:C100)</f>
        <v>24</v>
      </c>
      <c r="R3" s="10">
        <f>COUNT(E3:E100)</f>
        <v>18</v>
      </c>
    </row>
    <row r="4" spans="1:18" x14ac:dyDescent="0.15">
      <c r="A4" s="6">
        <v>2.76E-2</v>
      </c>
      <c r="B4" s="8">
        <v>0.78852681999999996</v>
      </c>
      <c r="C4" s="1">
        <v>1.0500000000000001E-2</v>
      </c>
      <c r="D4" s="8">
        <v>1.7785468267528195</v>
      </c>
      <c r="E4" s="6">
        <v>4.4999999999999998E-2</v>
      </c>
      <c r="F4" s="8">
        <v>2.7302075349234012</v>
      </c>
      <c r="H4" s="6" t="s">
        <v>9</v>
      </c>
      <c r="I4" s="9">
        <f>SLOPE(B3:B100,A3:A100)</f>
        <v>25.681691934129681</v>
      </c>
      <c r="J4" s="10">
        <f>SLOPE(D3:D100,C3:C100)</f>
        <v>20.035007338775717</v>
      </c>
      <c r="L4" s="6" t="s">
        <v>9</v>
      </c>
      <c r="M4" s="9">
        <f>SLOPE(B3:B100,A3:A100)</f>
        <v>25.681691934129681</v>
      </c>
      <c r="N4" s="10">
        <f>SLOPE(F3:F100,E3:E100)</f>
        <v>10.606508322418952</v>
      </c>
      <c r="P4" s="6" t="s">
        <v>9</v>
      </c>
      <c r="Q4" s="9">
        <f>SLOPE(D3:D100,C3:C100)</f>
        <v>20.035007338775717</v>
      </c>
      <c r="R4" s="10">
        <f>SLOPE(F3:F100,E3:E100)</f>
        <v>10.606508322418952</v>
      </c>
    </row>
    <row r="5" spans="1:18" ht="18.75" x14ac:dyDescent="0.15">
      <c r="A5" s="6">
        <v>5.1999999999999998E-2</v>
      </c>
      <c r="B5" s="8">
        <v>1.27553641</v>
      </c>
      <c r="C5" s="1">
        <v>0.03</v>
      </c>
      <c r="D5" s="8">
        <v>2.0656914999999998</v>
      </c>
      <c r="E5" s="6">
        <v>0.15</v>
      </c>
      <c r="F5" s="8">
        <v>4.0002382110000028</v>
      </c>
      <c r="H5" s="6" t="s">
        <v>20</v>
      </c>
      <c r="I5" s="9">
        <f>STEYX(B3:B100,A3:A100)</f>
        <v>0.33593443032729497</v>
      </c>
      <c r="J5" s="10">
        <f>STEYX(D3:D100,C3:C100)</f>
        <v>0.26857442581667818</v>
      </c>
      <c r="L5" s="6" t="s">
        <v>20</v>
      </c>
      <c r="M5" s="9">
        <f>STEYX(B3:B100,A3:A100)</f>
        <v>0.33593443032729497</v>
      </c>
      <c r="N5" s="10">
        <f>STEYX(F3:F100,E3:E100)</f>
        <v>0.2122811906457269</v>
      </c>
      <c r="P5" s="6" t="s">
        <v>20</v>
      </c>
      <c r="Q5" s="9">
        <f>STEYX(D3:D100,C3:C100)</f>
        <v>0.26857442581667818</v>
      </c>
      <c r="R5" s="10">
        <f>STEYX(F3:F100,E3:E100)</f>
        <v>0.2122811906457269</v>
      </c>
    </row>
    <row r="6" spans="1:18" ht="18.75" x14ac:dyDescent="0.15">
      <c r="A6" s="6">
        <v>0.1353</v>
      </c>
      <c r="B6" s="8">
        <v>3.7740918263251721</v>
      </c>
      <c r="C6" s="1">
        <v>0.06</v>
      </c>
      <c r="D6" s="8">
        <v>2.4449711100000009</v>
      </c>
      <c r="E6" s="6">
        <v>0.24</v>
      </c>
      <c r="F6" s="8">
        <v>4.6566083469727007</v>
      </c>
      <c r="H6" s="6" t="s">
        <v>21</v>
      </c>
      <c r="I6" s="9">
        <f>STDEV(A3:A100)</f>
        <v>0.24676854892617581</v>
      </c>
      <c r="J6" s="10">
        <f>STDEV(C3:C100)</f>
        <v>0.10585072677452739</v>
      </c>
      <c r="L6" s="6" t="s">
        <v>21</v>
      </c>
      <c r="M6" s="9">
        <f>STDEV(A3:A100)</f>
        <v>0.24676854892617581</v>
      </c>
      <c r="N6" s="10">
        <f>STDEV(E3:E100)</f>
        <v>0.15671489662291016</v>
      </c>
      <c r="P6" s="6" t="s">
        <v>21</v>
      </c>
      <c r="Q6" s="9">
        <f>STDEV(C3:C100)</f>
        <v>0.10585072677452739</v>
      </c>
      <c r="R6" s="10">
        <f>STDEV(E3:E100)</f>
        <v>0.15671489662291016</v>
      </c>
    </row>
    <row r="7" spans="1:18" ht="18.75" x14ac:dyDescent="0.15">
      <c r="A7" s="6">
        <v>0.29099999999999998</v>
      </c>
      <c r="B7" s="8">
        <v>7.86844923096176</v>
      </c>
      <c r="C7" s="1">
        <v>0.09</v>
      </c>
      <c r="D7" s="8">
        <v>2.5770807599999985</v>
      </c>
      <c r="E7" s="6">
        <v>0.3</v>
      </c>
      <c r="F7" s="8">
        <v>5.1399835500000002</v>
      </c>
      <c r="H7" s="6" t="s">
        <v>22</v>
      </c>
      <c r="I7" s="7">
        <f>I5/(I6*SQRT(I3-1))</f>
        <v>0.28385777363487558</v>
      </c>
      <c r="J7" s="8">
        <f>J5/(J6*SQRT(J3-1))</f>
        <v>0.52906239509501929</v>
      </c>
      <c r="L7" s="6" t="s">
        <v>22</v>
      </c>
      <c r="M7" s="7">
        <f>M5/(M6*SQRT(M3-1))</f>
        <v>0.28385777363487558</v>
      </c>
      <c r="N7" s="8">
        <f>N5/(N6*SQRT(N3-1))</f>
        <v>0.32853131620667914</v>
      </c>
      <c r="P7" s="6" t="s">
        <v>22</v>
      </c>
      <c r="Q7" s="7">
        <f>Q5/(Q6*SQRT(Q3-1))</f>
        <v>0.52906239509501929</v>
      </c>
      <c r="R7" s="8">
        <f>R5/(R6*SQRT(R3-1))</f>
        <v>0.32853131620667914</v>
      </c>
    </row>
    <row r="8" spans="1:18" ht="18.75" x14ac:dyDescent="0.15">
      <c r="A8" s="6">
        <v>0.3987</v>
      </c>
      <c r="B8" s="8">
        <v>10.452327010174219</v>
      </c>
      <c r="C8" s="1">
        <v>0.15</v>
      </c>
      <c r="D8" s="8">
        <v>4.1177856999999989</v>
      </c>
      <c r="E8" s="6">
        <v>0.44999999999999996</v>
      </c>
      <c r="F8" s="8">
        <v>7.1560204999999986</v>
      </c>
      <c r="H8" s="6" t="s">
        <v>23</v>
      </c>
      <c r="I8" s="7">
        <f>SQRT(I7^2+J7^2)</f>
        <v>0.60040174346567865</v>
      </c>
      <c r="J8" s="8"/>
      <c r="L8" s="6" t="s">
        <v>23</v>
      </c>
      <c r="M8" s="7">
        <f>SQRT(M7^2+N7^2)</f>
        <v>0.43417515058031736</v>
      </c>
      <c r="N8" s="8"/>
      <c r="P8" s="6" t="s">
        <v>23</v>
      </c>
      <c r="Q8" s="7">
        <f>SQRT(Q7^2+R7^2)</f>
        <v>0.62276788905030367</v>
      </c>
      <c r="R8" s="8"/>
    </row>
    <row r="9" spans="1:18" x14ac:dyDescent="0.15">
      <c r="A9" s="6">
        <v>0.54600000000000004</v>
      </c>
      <c r="B9" s="8">
        <v>14.995411932194937</v>
      </c>
      <c r="C9" s="1">
        <v>0.24</v>
      </c>
      <c r="D9" s="8">
        <v>5.8588891399999987</v>
      </c>
      <c r="E9" s="6">
        <v>0.375</v>
      </c>
      <c r="F9" s="8">
        <v>6.4733836700000005</v>
      </c>
      <c r="H9" s="6" t="s">
        <v>10</v>
      </c>
      <c r="I9" s="7">
        <f>(I4-J4)/I8</f>
        <v>9.404843768040708</v>
      </c>
      <c r="J9" s="8">
        <f>ABS(I9)</f>
        <v>9.404843768040708</v>
      </c>
      <c r="L9" s="6" t="s">
        <v>10</v>
      </c>
      <c r="M9" s="7">
        <f>(M4-N4)/M8</f>
        <v>34.721433484991664</v>
      </c>
      <c r="N9" s="8">
        <f>ABS(M9)</f>
        <v>34.721433484991664</v>
      </c>
      <c r="P9" s="6" t="s">
        <v>10</v>
      </c>
      <c r="Q9" s="7">
        <f>(Q4-R4)/Q8</f>
        <v>15.139667895746603</v>
      </c>
      <c r="R9" s="8">
        <f>ABS(Q9)</f>
        <v>15.139667895746603</v>
      </c>
    </row>
    <row r="10" spans="1:18" x14ac:dyDescent="0.15">
      <c r="A10" s="6">
        <v>0.69</v>
      </c>
      <c r="B10" s="8">
        <v>17.155133763261698</v>
      </c>
      <c r="C10" s="1">
        <v>0.3</v>
      </c>
      <c r="D10" s="8">
        <v>8.047690860000003</v>
      </c>
      <c r="E10" s="6">
        <v>0</v>
      </c>
      <c r="F10" s="8">
        <v>2.220831943799972</v>
      </c>
      <c r="H10" s="6" t="s">
        <v>11</v>
      </c>
      <c r="I10" s="7">
        <f>I3+J3-4</f>
        <v>44</v>
      </c>
      <c r="J10" s="8"/>
      <c r="L10" s="6" t="s">
        <v>11</v>
      </c>
      <c r="M10" s="7">
        <f>M3+N3-4</f>
        <v>38</v>
      </c>
      <c r="N10" s="8"/>
      <c r="P10" s="6" t="s">
        <v>11</v>
      </c>
      <c r="Q10" s="7">
        <f>Q3+R3-4</f>
        <v>38</v>
      </c>
      <c r="R10" s="8"/>
    </row>
    <row r="11" spans="1:18" x14ac:dyDescent="0.15">
      <c r="A11" s="6">
        <v>0</v>
      </c>
      <c r="B11" s="8">
        <v>3.1256895260000001E-3</v>
      </c>
      <c r="C11" s="1">
        <v>0</v>
      </c>
      <c r="D11" s="8">
        <v>1.4263206080389601</v>
      </c>
      <c r="E11" s="6">
        <v>4.4999999999999998E-2</v>
      </c>
      <c r="F11" s="8">
        <v>2.9667178892325383</v>
      </c>
      <c r="H11" s="6" t="s">
        <v>12</v>
      </c>
      <c r="I11" s="7">
        <f>0.05</f>
        <v>0.05</v>
      </c>
      <c r="J11" s="8"/>
      <c r="L11" s="6" t="s">
        <v>12</v>
      </c>
      <c r="M11" s="7">
        <f>0.05</f>
        <v>0.05</v>
      </c>
      <c r="N11" s="8"/>
      <c r="P11" s="6" t="s">
        <v>12</v>
      </c>
      <c r="Q11" s="7">
        <f>0.05</f>
        <v>0.05</v>
      </c>
      <c r="R11" s="8"/>
    </row>
    <row r="12" spans="1:18" x14ac:dyDescent="0.15">
      <c r="A12" s="6">
        <v>2.76E-2</v>
      </c>
      <c r="B12" s="8">
        <v>0.74216669999999851</v>
      </c>
      <c r="C12" s="1">
        <v>1.0500000000000001E-2</v>
      </c>
      <c r="D12" s="8">
        <v>1.7079525713892423</v>
      </c>
      <c r="E12" s="6">
        <v>0.15</v>
      </c>
      <c r="F12" s="8">
        <v>4.0871252200000008</v>
      </c>
      <c r="H12" s="6" t="s">
        <v>13</v>
      </c>
      <c r="I12" s="7">
        <f>TDIST(J9,I10,2)</f>
        <v>4.2813277809794166E-12</v>
      </c>
      <c r="J12" s="8"/>
      <c r="L12" s="6" t="s">
        <v>13</v>
      </c>
      <c r="M12" s="7">
        <f>TDIST(N9,M10,2)</f>
        <v>2.15124460051461E-30</v>
      </c>
      <c r="N12" s="8"/>
      <c r="P12" s="6" t="s">
        <v>13</v>
      </c>
      <c r="Q12" s="7">
        <f>TDIST(R9,Q10,2)</f>
        <v>1.1128055140167937E-17</v>
      </c>
      <c r="R12" s="8"/>
    </row>
    <row r="13" spans="1:18" x14ac:dyDescent="0.15">
      <c r="A13" s="6">
        <v>5.1999999999999998E-2</v>
      </c>
      <c r="B13" s="8">
        <v>1.37209051</v>
      </c>
      <c r="C13" s="1">
        <v>0.03</v>
      </c>
      <c r="D13" s="8">
        <v>2.0156569000000002</v>
      </c>
      <c r="E13" s="6">
        <v>0.24</v>
      </c>
      <c r="F13" s="8">
        <v>4.9105791200000004</v>
      </c>
      <c r="H13" s="6" t="s">
        <v>14</v>
      </c>
      <c r="I13" s="7">
        <f>TINV(I11,I10)</f>
        <v>2.0153675744437649</v>
      </c>
      <c r="J13" s="8"/>
      <c r="L13" s="6" t="s">
        <v>14</v>
      </c>
      <c r="M13" s="7">
        <f>TINV(M11,M10)</f>
        <v>2.0243941639119702</v>
      </c>
      <c r="N13" s="8"/>
      <c r="P13" s="6" t="s">
        <v>14</v>
      </c>
      <c r="Q13" s="7">
        <f>TINV(Q11,Q10)</f>
        <v>2.0243941639119702</v>
      </c>
      <c r="R13" s="8"/>
    </row>
    <row r="14" spans="1:18" x14ac:dyDescent="0.25">
      <c r="A14" s="15">
        <v>0.1353</v>
      </c>
      <c r="B14" s="8">
        <v>3.9182632517773999</v>
      </c>
      <c r="C14" s="1">
        <v>0.06</v>
      </c>
      <c r="D14" s="16">
        <v>2.7111444900000001</v>
      </c>
      <c r="E14" s="6">
        <v>0.3</v>
      </c>
      <c r="F14" s="8">
        <v>5.1395107700000002</v>
      </c>
      <c r="H14" s="11" t="s">
        <v>15</v>
      </c>
      <c r="I14" s="12" t="s">
        <v>19</v>
      </c>
      <c r="J14" s="13"/>
      <c r="L14" s="11" t="s">
        <v>15</v>
      </c>
      <c r="M14" s="12" t="s">
        <v>19</v>
      </c>
      <c r="N14" s="13"/>
      <c r="P14" s="11" t="s">
        <v>15</v>
      </c>
      <c r="Q14" s="12" t="s">
        <v>19</v>
      </c>
      <c r="R14" s="13"/>
    </row>
    <row r="15" spans="1:18" x14ac:dyDescent="0.25">
      <c r="A15" s="15">
        <v>0.29099999999999998</v>
      </c>
      <c r="B15" s="8">
        <v>7.9352510387399997</v>
      </c>
      <c r="C15" s="1">
        <v>0.09</v>
      </c>
      <c r="D15" s="16">
        <v>3.1192635399999986</v>
      </c>
      <c r="E15" s="6">
        <v>0.44999999999999996</v>
      </c>
      <c r="F15" s="8">
        <v>7.2338828199999989</v>
      </c>
    </row>
    <row r="16" spans="1:18" x14ac:dyDescent="0.25">
      <c r="A16" s="15">
        <v>0.3987</v>
      </c>
      <c r="B16" s="8">
        <v>10.497309893209341</v>
      </c>
      <c r="C16" s="1">
        <v>0.15</v>
      </c>
      <c r="D16" s="16">
        <v>4.2970964699999987</v>
      </c>
      <c r="E16" s="6">
        <v>0.375</v>
      </c>
      <c r="F16" s="8">
        <v>6.5210061889999995</v>
      </c>
    </row>
    <row r="17" spans="1:6" x14ac:dyDescent="0.25">
      <c r="A17" s="15">
        <v>0.54600000000000004</v>
      </c>
      <c r="B17" s="8">
        <v>14.153496274560467</v>
      </c>
      <c r="C17" s="1">
        <v>0.24</v>
      </c>
      <c r="D17" s="16">
        <v>5.8416985600000002</v>
      </c>
      <c r="E17" s="6">
        <v>0</v>
      </c>
      <c r="F17" s="8">
        <v>2.2951514896840557</v>
      </c>
    </row>
    <row r="18" spans="1:6" x14ac:dyDescent="0.25">
      <c r="A18" s="15">
        <v>0.69</v>
      </c>
      <c r="B18" s="8">
        <v>17.301258283928501</v>
      </c>
      <c r="C18" s="1">
        <v>0.3</v>
      </c>
      <c r="D18" s="16">
        <v>7.7532066600000036</v>
      </c>
      <c r="E18" s="6">
        <v>4.4999999999999998E-2</v>
      </c>
      <c r="F18" s="8">
        <v>2.9606354763886986</v>
      </c>
    </row>
    <row r="19" spans="1:6" x14ac:dyDescent="0.25">
      <c r="A19" s="6">
        <v>0</v>
      </c>
      <c r="B19" s="8">
        <v>3.1256895260000001E-3</v>
      </c>
      <c r="C19" s="1">
        <v>0</v>
      </c>
      <c r="D19" s="16">
        <v>1.2657605866051114</v>
      </c>
      <c r="E19" s="6">
        <v>0.24</v>
      </c>
      <c r="F19" s="8">
        <v>4.6316409200000006</v>
      </c>
    </row>
    <row r="20" spans="1:6" x14ac:dyDescent="0.25">
      <c r="A20" s="6">
        <v>2.76E-2</v>
      </c>
      <c r="B20" s="8">
        <v>0.79066579000000103</v>
      </c>
      <c r="C20" s="1">
        <v>1.0500000000000001E-2</v>
      </c>
      <c r="D20" s="16">
        <v>1.6029570491884471</v>
      </c>
      <c r="E20" s="6">
        <v>0.3</v>
      </c>
      <c r="F20" s="8">
        <v>5.1237748299999986</v>
      </c>
    </row>
    <row r="21" spans="1:6" x14ac:dyDescent="0.15">
      <c r="A21" s="6">
        <v>5.1999999999999998E-2</v>
      </c>
      <c r="B21" s="8">
        <v>1.2148262000000001</v>
      </c>
      <c r="C21" s="1">
        <v>0.03</v>
      </c>
      <c r="D21" s="8">
        <v>2.0569156</v>
      </c>
      <c r="F21" s="8"/>
    </row>
    <row r="22" spans="1:6" x14ac:dyDescent="0.15">
      <c r="A22" s="6">
        <v>0.1353</v>
      </c>
      <c r="B22" s="8">
        <v>3.8263251777409102</v>
      </c>
      <c r="C22" s="1">
        <v>0.06</v>
      </c>
      <c r="D22" s="8">
        <v>2.5111449700000001</v>
      </c>
      <c r="E22" s="6"/>
      <c r="F22" s="8"/>
    </row>
    <row r="23" spans="1:6" x14ac:dyDescent="0.15">
      <c r="A23" s="6">
        <v>0.29099999999999998</v>
      </c>
      <c r="B23" s="8">
        <v>7.9469369618134902</v>
      </c>
      <c r="C23" s="1">
        <v>0.09</v>
      </c>
      <c r="D23" s="8">
        <v>3.1770807599999982</v>
      </c>
      <c r="E23" s="6"/>
      <c r="F23" s="8"/>
    </row>
    <row r="24" spans="1:6" x14ac:dyDescent="0.15">
      <c r="A24" s="6">
        <v>0.3987</v>
      </c>
      <c r="B24" s="8">
        <v>10.234397514724584</v>
      </c>
      <c r="C24" s="1">
        <v>0.15</v>
      </c>
      <c r="D24" s="8">
        <v>4.4729709599999996</v>
      </c>
      <c r="E24" s="6"/>
      <c r="F24" s="8"/>
    </row>
    <row r="25" spans="1:6" x14ac:dyDescent="0.15">
      <c r="A25" s="6">
        <v>0.54600000000000004</v>
      </c>
      <c r="B25" s="8">
        <v>14.694222193611996</v>
      </c>
      <c r="C25" s="1">
        <v>0.24</v>
      </c>
      <c r="D25" s="8">
        <v>5.69856841</v>
      </c>
      <c r="E25" s="6"/>
      <c r="F25" s="8"/>
    </row>
    <row r="26" spans="1:6" x14ac:dyDescent="0.15">
      <c r="A26" s="6">
        <v>0.69</v>
      </c>
      <c r="B26" s="8">
        <v>17.7012582839285</v>
      </c>
      <c r="C26" s="1">
        <v>0.3</v>
      </c>
      <c r="D26" s="8">
        <v>7.3300428199999992</v>
      </c>
      <c r="E26" s="6"/>
      <c r="F26" s="8"/>
    </row>
    <row r="27" spans="1:6" x14ac:dyDescent="0.15">
      <c r="A27" s="6"/>
      <c r="B27" s="8"/>
      <c r="C27" s="1"/>
      <c r="D27" s="8"/>
      <c r="E27" s="6"/>
      <c r="F27" s="8"/>
    </row>
    <row r="28" spans="1:6" x14ac:dyDescent="0.15">
      <c r="A28" s="6"/>
      <c r="B28" s="8"/>
      <c r="C28" s="1"/>
      <c r="D28" s="8"/>
      <c r="E28" s="6"/>
      <c r="F28" s="8"/>
    </row>
    <row r="29" spans="1:6" x14ac:dyDescent="0.15">
      <c r="A29" s="6"/>
      <c r="B29" s="8"/>
      <c r="C29" s="1"/>
      <c r="D29" s="8"/>
      <c r="E29" s="6"/>
      <c r="F29" s="8"/>
    </row>
    <row r="30" spans="1:6" x14ac:dyDescent="0.15">
      <c r="A30" s="6"/>
      <c r="B30" s="8"/>
      <c r="C30" s="1"/>
      <c r="D30" s="8"/>
      <c r="E30" s="6"/>
      <c r="F30" s="8"/>
    </row>
    <row r="31" spans="1:6" x14ac:dyDescent="0.15">
      <c r="A31" s="11"/>
      <c r="B31" s="13"/>
      <c r="C31" s="2"/>
      <c r="D31" s="13"/>
      <c r="E31" s="11"/>
      <c r="F31" s="13"/>
    </row>
  </sheetData>
  <mergeCells count="6">
    <mergeCell ref="P1:R1"/>
    <mergeCell ref="A1:B1"/>
    <mergeCell ref="C1:D1"/>
    <mergeCell ref="E1:F1"/>
    <mergeCell ref="H1:J1"/>
    <mergeCell ref="L1:N1"/>
  </mergeCells>
  <phoneticPr fontId="3" type="noConversion"/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workbookViewId="0">
      <selection activeCell="E3" sqref="E3:F18"/>
    </sheetView>
  </sheetViews>
  <sheetFormatPr defaultColWidth="10.875" defaultRowHeight="15.75" x14ac:dyDescent="0.15"/>
  <cols>
    <col min="1" max="1" width="15.375" style="3" customWidth="1"/>
    <col min="2" max="2" width="20.875" style="3" customWidth="1"/>
    <col min="3" max="3" width="18" style="3" customWidth="1"/>
    <col min="4" max="4" width="22.625" style="3" customWidth="1"/>
    <col min="5" max="5" width="15.375" style="3" customWidth="1"/>
    <col min="6" max="6" width="21" style="3" customWidth="1"/>
    <col min="7" max="8" width="10.875" style="3"/>
    <col min="9" max="10" width="11" style="3" bestFit="1" customWidth="1"/>
    <col min="11" max="12" width="10.875" style="3"/>
    <col min="13" max="13" width="11" style="3" bestFit="1" customWidth="1"/>
    <col min="14" max="16384" width="10.875" style="3"/>
  </cols>
  <sheetData>
    <row r="1" spans="1:18" x14ac:dyDescent="0.15">
      <c r="A1" s="19" t="s">
        <v>2</v>
      </c>
      <c r="B1" s="20"/>
      <c r="C1" s="20" t="s">
        <v>3</v>
      </c>
      <c r="D1" s="20"/>
      <c r="E1" s="20" t="s">
        <v>4</v>
      </c>
      <c r="F1" s="21"/>
      <c r="H1" s="19" t="s">
        <v>5</v>
      </c>
      <c r="I1" s="20"/>
      <c r="J1" s="21"/>
      <c r="L1" s="19" t="s">
        <v>16</v>
      </c>
      <c r="M1" s="20"/>
      <c r="N1" s="21"/>
      <c r="P1" s="19" t="s">
        <v>17</v>
      </c>
      <c r="Q1" s="20"/>
      <c r="R1" s="21"/>
    </row>
    <row r="2" spans="1:18" x14ac:dyDescent="0.15">
      <c r="A2" s="4" t="s">
        <v>0</v>
      </c>
      <c r="B2" s="5" t="s">
        <v>1</v>
      </c>
      <c r="C2" s="4" t="s">
        <v>0</v>
      </c>
      <c r="D2" s="5" t="s">
        <v>1</v>
      </c>
      <c r="E2" s="4" t="s">
        <v>0</v>
      </c>
      <c r="F2" s="5" t="s">
        <v>1</v>
      </c>
      <c r="H2" s="6"/>
      <c r="I2" s="7" t="s">
        <v>8</v>
      </c>
      <c r="J2" s="8" t="s">
        <v>7</v>
      </c>
      <c r="L2" s="6"/>
      <c r="M2" s="7" t="s">
        <v>8</v>
      </c>
      <c r="N2" s="8" t="s">
        <v>18</v>
      </c>
      <c r="P2" s="6"/>
      <c r="Q2" s="7" t="s">
        <v>7</v>
      </c>
      <c r="R2" s="8" t="s">
        <v>18</v>
      </c>
    </row>
    <row r="3" spans="1:18" x14ac:dyDescent="0.15">
      <c r="A3" s="6">
        <v>0</v>
      </c>
      <c r="B3" s="8">
        <v>3.1256895260000001E-3</v>
      </c>
      <c r="C3" s="1">
        <v>0</v>
      </c>
      <c r="D3" s="8">
        <v>1.3590791141437961</v>
      </c>
      <c r="E3" s="6">
        <v>0</v>
      </c>
      <c r="F3" s="8">
        <v>2.1643478260869564</v>
      </c>
      <c r="H3" s="6" t="s">
        <v>6</v>
      </c>
      <c r="I3" s="9">
        <f>COUNT(A3:A100)</f>
        <v>18</v>
      </c>
      <c r="J3" s="10">
        <f>COUNT(C3:C87)</f>
        <v>24</v>
      </c>
      <c r="L3" s="6" t="s">
        <v>6</v>
      </c>
      <c r="M3" s="9">
        <f>COUNT(A3:A100)</f>
        <v>18</v>
      </c>
      <c r="N3" s="10">
        <f>COUNT(E3:E100)</f>
        <v>16</v>
      </c>
      <c r="P3" s="6" t="s">
        <v>6</v>
      </c>
      <c r="Q3" s="9">
        <f>COUNT(C3:C100)</f>
        <v>24</v>
      </c>
      <c r="R3" s="10">
        <f>COUNT(E3:E100)</f>
        <v>16</v>
      </c>
    </row>
    <row r="4" spans="1:18" x14ac:dyDescent="0.15">
      <c r="A4" s="6">
        <v>6.9550000000000001E-2</v>
      </c>
      <c r="B4" s="8">
        <v>0.67390505999999917</v>
      </c>
      <c r="C4" s="1">
        <v>0.03</v>
      </c>
      <c r="D4" s="8">
        <v>1.8119367219170002</v>
      </c>
      <c r="E4" s="6">
        <v>7.4999999999999997E-2</v>
      </c>
      <c r="F4" s="8">
        <v>3.2865572799999976</v>
      </c>
      <c r="H4" s="6" t="s">
        <v>9</v>
      </c>
      <c r="I4" s="9">
        <f>SLOPE(B3:B100,A3:A100)</f>
        <v>16.259862017004348</v>
      </c>
      <c r="J4" s="10">
        <f>SLOPE(D3:D100,C3:C100)</f>
        <v>13.643586487620745</v>
      </c>
      <c r="L4" s="6" t="s">
        <v>9</v>
      </c>
      <c r="M4" s="9">
        <f>SLOPE(B3:B100,A3:A100)</f>
        <v>16.259862017004348</v>
      </c>
      <c r="N4" s="10">
        <f>SLOPE(F3:F100,E3:E100)</f>
        <v>5.5585692464637946</v>
      </c>
      <c r="P4" s="6" t="s">
        <v>9</v>
      </c>
      <c r="Q4" s="9">
        <f>SLOPE(D3:D100,C3:C100)</f>
        <v>13.643586487620745</v>
      </c>
      <c r="R4" s="10">
        <f>SLOPE(F3:F100,E3:E100)</f>
        <v>5.5585692464637946</v>
      </c>
    </row>
    <row r="5" spans="1:18" ht="18.75" x14ac:dyDescent="0.15">
      <c r="A5" s="6">
        <v>0.13</v>
      </c>
      <c r="B5" s="8">
        <v>1.537148001024029</v>
      </c>
      <c r="C5" s="1">
        <v>0.06</v>
      </c>
      <c r="D5" s="8">
        <v>2.3536324099999995</v>
      </c>
      <c r="E5" s="6">
        <v>0.15</v>
      </c>
      <c r="F5" s="8">
        <v>3.7381271200000006</v>
      </c>
      <c r="H5" s="6" t="s">
        <v>20</v>
      </c>
      <c r="I5" s="9">
        <f>STEYX(B3:B100,A3:A100)</f>
        <v>0.42233013776868222</v>
      </c>
      <c r="J5" s="10">
        <f>STEYX(D3:D100,C3:C100)</f>
        <v>0.26324972378279632</v>
      </c>
      <c r="L5" s="6" t="s">
        <v>20</v>
      </c>
      <c r="M5" s="9">
        <f>STEYX(B3:B100,A3:A100)</f>
        <v>0.42233013776868222</v>
      </c>
      <c r="N5" s="10">
        <f>STEYX(F3:F100,E3:E100)</f>
        <v>0.26928943537963207</v>
      </c>
      <c r="P5" s="6" t="s">
        <v>20</v>
      </c>
      <c r="Q5" s="9">
        <f>STEYX(D3:D100,C3:C100)</f>
        <v>0.26324972378279632</v>
      </c>
      <c r="R5" s="10">
        <f>STEYX(F3:F100,E3:E100)</f>
        <v>0.26928943537963207</v>
      </c>
    </row>
    <row r="6" spans="1:18" ht="18.75" x14ac:dyDescent="0.15">
      <c r="A6" s="6">
        <v>0.26419999999999999</v>
      </c>
      <c r="B6" s="8">
        <v>4.4715020399999998</v>
      </c>
      <c r="C6" s="1">
        <v>0.12</v>
      </c>
      <c r="D6" s="8">
        <v>3.1462539799999973</v>
      </c>
      <c r="E6" s="6">
        <v>0.24</v>
      </c>
      <c r="F6" s="8">
        <v>3.9866913000000004</v>
      </c>
      <c r="H6" s="6" t="s">
        <v>21</v>
      </c>
      <c r="I6" s="9">
        <f>STDEV(A3:A100)</f>
        <v>0.18249607509881022</v>
      </c>
      <c r="J6" s="10">
        <f>STDEV(C3:C100)</f>
        <v>0.2055744866592579</v>
      </c>
      <c r="L6" s="6" t="s">
        <v>21</v>
      </c>
      <c r="M6" s="9">
        <f>STDEV(A3:A100)</f>
        <v>0.18249607509881022</v>
      </c>
      <c r="N6" s="10">
        <f>STDEV(E3:E100)</f>
        <v>0.19419062799218714</v>
      </c>
      <c r="P6" s="6" t="s">
        <v>21</v>
      </c>
      <c r="Q6" s="9">
        <f>STDEV(C3:C100)</f>
        <v>0.2055744866592579</v>
      </c>
      <c r="R6" s="10">
        <f>STDEV(E3:E100)</f>
        <v>0.19419062799218714</v>
      </c>
    </row>
    <row r="7" spans="1:18" ht="18.75" x14ac:dyDescent="0.15">
      <c r="A7" s="6">
        <v>0.38480000000000003</v>
      </c>
      <c r="B7" s="8">
        <v>6.3762072548989721</v>
      </c>
      <c r="C7" s="1">
        <v>0.24</v>
      </c>
      <c r="D7" s="8">
        <v>4.1839460300000004</v>
      </c>
      <c r="E7" s="6">
        <v>0.39</v>
      </c>
      <c r="F7" s="8">
        <v>4.8438586199999971</v>
      </c>
      <c r="H7" s="6" t="s">
        <v>22</v>
      </c>
      <c r="I7" s="7">
        <f>I5/(I6*SQRT(I3-1))</f>
        <v>0.56127291438979421</v>
      </c>
      <c r="J7" s="8">
        <f>J5/(J6*SQRT(J3-1))</f>
        <v>0.26701446661637357</v>
      </c>
      <c r="L7" s="6" t="s">
        <v>22</v>
      </c>
      <c r="M7" s="7">
        <f>M5/(M6*SQRT(M3-1))</f>
        <v>0.56127291438979421</v>
      </c>
      <c r="N7" s="8">
        <f>N5/(N6*SQRT(N3-1))</f>
        <v>0.35805143613036922</v>
      </c>
      <c r="P7" s="6" t="s">
        <v>22</v>
      </c>
      <c r="Q7" s="7">
        <f>Q5/(Q6*SQRT(Q3-1))</f>
        <v>0.26701446661637357</v>
      </c>
      <c r="R7" s="8">
        <f>R5/(R6*SQRT(R3-1))</f>
        <v>0.35805143613036922</v>
      </c>
    </row>
    <row r="8" spans="1:18" ht="18.75" x14ac:dyDescent="0.15">
      <c r="A8" s="6">
        <v>0.504</v>
      </c>
      <c r="B8" s="8">
        <v>7.7568531487496983</v>
      </c>
      <c r="C8" s="1">
        <v>0.3</v>
      </c>
      <c r="D8" s="8">
        <v>5.7421863500000008</v>
      </c>
      <c r="E8" s="6">
        <v>0.54</v>
      </c>
      <c r="F8" s="8">
        <v>5.5188613400000044</v>
      </c>
      <c r="H8" s="6" t="s">
        <v>23</v>
      </c>
      <c r="I8" s="7">
        <f>SQRT(I7^2+J7^2)</f>
        <v>0.62154968410420719</v>
      </c>
      <c r="J8" s="8"/>
      <c r="L8" s="6" t="s">
        <v>23</v>
      </c>
      <c r="M8" s="7">
        <f>SQRT(M7^2+N7^2)</f>
        <v>0.66575379483907793</v>
      </c>
      <c r="N8" s="8"/>
      <c r="P8" s="6" t="s">
        <v>23</v>
      </c>
      <c r="Q8" s="7">
        <f>SQRT(Q7^2+R7^2)</f>
        <v>0.44665149311006036</v>
      </c>
      <c r="R8" s="8"/>
    </row>
    <row r="9" spans="1:18" x14ac:dyDescent="0.15">
      <c r="A9" s="6">
        <v>0</v>
      </c>
      <c r="B9" s="8">
        <v>3.1256895260000001E-3</v>
      </c>
      <c r="C9" s="1">
        <v>0.45</v>
      </c>
      <c r="D9" s="8">
        <v>7.5069196490000003</v>
      </c>
      <c r="E9" s="6">
        <v>0</v>
      </c>
      <c r="F9" s="8">
        <v>2.220831943799972</v>
      </c>
      <c r="H9" s="6" t="s">
        <v>10</v>
      </c>
      <c r="I9" s="7">
        <f>(I4-J4)/I8</f>
        <v>4.2092781901325305</v>
      </c>
      <c r="J9" s="8">
        <f>ABS(I9)</f>
        <v>4.2092781901325305</v>
      </c>
      <c r="L9" s="6" t="s">
        <v>10</v>
      </c>
      <c r="M9" s="7">
        <f>(M4-N4)/M8</f>
        <v>16.073949339075426</v>
      </c>
      <c r="N9" s="8">
        <f>ABS(M9)</f>
        <v>16.073949339075426</v>
      </c>
      <c r="P9" s="6" t="s">
        <v>10</v>
      </c>
      <c r="Q9" s="7">
        <f>(Q4-R4)/Q8</f>
        <v>18.101399784562467</v>
      </c>
      <c r="R9" s="8">
        <f>ABS(Q9)</f>
        <v>18.101399784562467</v>
      </c>
    </row>
    <row r="10" spans="1:18" x14ac:dyDescent="0.15">
      <c r="A10" s="6">
        <v>6.9550000000000001E-2</v>
      </c>
      <c r="B10" s="8">
        <v>0.60149317999999852</v>
      </c>
      <c r="C10" s="1">
        <v>0.6</v>
      </c>
      <c r="D10" s="8">
        <v>9.7324949700000012</v>
      </c>
      <c r="E10" s="6">
        <v>7.4999999999999997E-2</v>
      </c>
      <c r="F10" s="8">
        <v>3.1394756300000011</v>
      </c>
      <c r="H10" s="6" t="s">
        <v>11</v>
      </c>
      <c r="I10" s="7">
        <f>I3+J3-4</f>
        <v>38</v>
      </c>
      <c r="J10" s="8"/>
      <c r="L10" s="6" t="s">
        <v>11</v>
      </c>
      <c r="M10" s="7">
        <f>M3+N3-4</f>
        <v>30</v>
      </c>
      <c r="N10" s="8"/>
      <c r="P10" s="6" t="s">
        <v>11</v>
      </c>
      <c r="Q10" s="7">
        <f>Q3+R3-4</f>
        <v>36</v>
      </c>
      <c r="R10" s="8"/>
    </row>
    <row r="11" spans="1:18" x14ac:dyDescent="0.15">
      <c r="A11" s="6">
        <v>0.13</v>
      </c>
      <c r="B11" s="8">
        <v>1.5405938947554638</v>
      </c>
      <c r="C11" s="1">
        <v>0</v>
      </c>
      <c r="D11" s="8">
        <v>1.4263206080389601</v>
      </c>
      <c r="E11" s="6">
        <v>0.15</v>
      </c>
      <c r="F11" s="8">
        <v>3.7028936999999988</v>
      </c>
      <c r="H11" s="6" t="s">
        <v>12</v>
      </c>
      <c r="I11" s="7">
        <f>0.05</f>
        <v>0.05</v>
      </c>
      <c r="J11" s="8"/>
      <c r="L11" s="6" t="s">
        <v>12</v>
      </c>
      <c r="M11" s="7">
        <f>0.05</f>
        <v>0.05</v>
      </c>
      <c r="N11" s="8"/>
      <c r="P11" s="6" t="s">
        <v>12</v>
      </c>
      <c r="Q11" s="7">
        <f>0.05</f>
        <v>0.05</v>
      </c>
      <c r="R11" s="8"/>
    </row>
    <row r="12" spans="1:18" x14ac:dyDescent="0.15">
      <c r="A12" s="6">
        <v>0.26419999999999999</v>
      </c>
      <c r="B12" s="8">
        <v>4.8426520200000001</v>
      </c>
      <c r="C12" s="1">
        <v>0.03</v>
      </c>
      <c r="D12" s="8">
        <v>1.7512560040507061</v>
      </c>
      <c r="E12" s="6">
        <v>0.24</v>
      </c>
      <c r="F12" s="8">
        <v>3.6013414199999998</v>
      </c>
      <c r="H12" s="6" t="s">
        <v>13</v>
      </c>
      <c r="I12" s="7">
        <f>TDIST(J9,I10,2)</f>
        <v>1.5103409230468511E-4</v>
      </c>
      <c r="J12" s="8"/>
      <c r="L12" s="6" t="s">
        <v>13</v>
      </c>
      <c r="M12" s="7">
        <f>TDIST(N9,M10,2)</f>
        <v>2.7515536921720397E-16</v>
      </c>
      <c r="N12" s="8"/>
      <c r="P12" s="6" t="s">
        <v>13</v>
      </c>
      <c r="Q12" s="7">
        <f>TDIST(R9,Q10,2)</f>
        <v>1.1563063804900575E-19</v>
      </c>
      <c r="R12" s="8"/>
    </row>
    <row r="13" spans="1:18" x14ac:dyDescent="0.15">
      <c r="A13" s="6">
        <v>0.38480000000000003</v>
      </c>
      <c r="B13" s="8">
        <v>6.4898973762072503</v>
      </c>
      <c r="C13" s="1">
        <v>0.06</v>
      </c>
      <c r="D13" s="8">
        <v>2.3671816174975007</v>
      </c>
      <c r="E13" s="6">
        <v>0.39</v>
      </c>
      <c r="F13" s="8">
        <v>4.6142410450000009</v>
      </c>
      <c r="H13" s="6" t="s">
        <v>14</v>
      </c>
      <c r="I13" s="7">
        <f>TINV(I11,I10)</f>
        <v>2.0243941639119702</v>
      </c>
      <c r="J13" s="8"/>
      <c r="L13" s="6" t="s">
        <v>14</v>
      </c>
      <c r="M13" s="7">
        <f>TINV(M11,M10)</f>
        <v>2.0422724563012378</v>
      </c>
      <c r="N13" s="8"/>
      <c r="P13" s="6" t="s">
        <v>14</v>
      </c>
      <c r="Q13" s="7">
        <f>TINV(Q11,Q10)</f>
        <v>2.028094000980452</v>
      </c>
      <c r="R13" s="8"/>
    </row>
    <row r="14" spans="1:18" x14ac:dyDescent="0.25">
      <c r="A14" s="15">
        <v>0.504</v>
      </c>
      <c r="B14" s="8">
        <v>7.5582230125797984</v>
      </c>
      <c r="C14" s="1">
        <v>0.12</v>
      </c>
      <c r="D14" s="16">
        <v>3.19846253</v>
      </c>
      <c r="E14" s="6">
        <v>0.54</v>
      </c>
      <c r="F14" s="8">
        <v>5.568569369999997</v>
      </c>
      <c r="H14" s="11" t="s">
        <v>15</v>
      </c>
      <c r="I14" s="12" t="s">
        <v>19</v>
      </c>
      <c r="J14" s="13"/>
      <c r="L14" s="11" t="s">
        <v>15</v>
      </c>
      <c r="M14" s="12" t="s">
        <v>19</v>
      </c>
      <c r="N14" s="13"/>
      <c r="P14" s="11" t="s">
        <v>15</v>
      </c>
      <c r="Q14" s="12" t="s">
        <v>19</v>
      </c>
      <c r="R14" s="13"/>
    </row>
    <row r="15" spans="1:18" x14ac:dyDescent="0.25">
      <c r="A15" s="15">
        <v>0</v>
      </c>
      <c r="B15" s="8">
        <v>3.1256895260000001E-3</v>
      </c>
      <c r="C15" s="1">
        <v>0.24</v>
      </c>
      <c r="D15" s="16">
        <v>4.0318394599999969</v>
      </c>
      <c r="E15" s="6">
        <v>0</v>
      </c>
      <c r="F15" s="8">
        <v>2.2951514896840557</v>
      </c>
    </row>
    <row r="16" spans="1:18" x14ac:dyDescent="0.25">
      <c r="A16" s="15">
        <v>6.9550000000000001E-2</v>
      </c>
      <c r="B16" s="8">
        <v>0.69364733016626989</v>
      </c>
      <c r="C16" s="1">
        <v>0.3</v>
      </c>
      <c r="D16" s="16">
        <v>5.9422344600000017</v>
      </c>
      <c r="E16" s="6">
        <v>0.15</v>
      </c>
      <c r="F16" s="8">
        <v>3.6949086100000006</v>
      </c>
    </row>
    <row r="17" spans="1:6" x14ac:dyDescent="0.25">
      <c r="A17" s="15">
        <v>0.13</v>
      </c>
      <c r="B17" s="8">
        <v>1.5397557072078101</v>
      </c>
      <c r="C17" s="1">
        <v>0.45</v>
      </c>
      <c r="D17" s="16">
        <v>7.6919494999999998</v>
      </c>
      <c r="E17" s="6">
        <v>0.24</v>
      </c>
      <c r="F17" s="8">
        <v>4.17149751</v>
      </c>
    </row>
    <row r="18" spans="1:6" x14ac:dyDescent="0.25">
      <c r="A18" s="15">
        <v>0.26419999999999999</v>
      </c>
      <c r="B18" s="8">
        <v>4.5728441399999999</v>
      </c>
      <c r="C18" s="1">
        <v>0.6</v>
      </c>
      <c r="D18" s="16">
        <v>9.3755010900000038</v>
      </c>
      <c r="E18" s="6">
        <v>0.54</v>
      </c>
      <c r="F18" s="8">
        <v>5.33646815</v>
      </c>
    </row>
    <row r="19" spans="1:6" x14ac:dyDescent="0.25">
      <c r="A19" s="6">
        <v>0.38480000000000003</v>
      </c>
      <c r="B19" s="8">
        <v>6.5489897762071996</v>
      </c>
      <c r="C19" s="1">
        <v>0</v>
      </c>
      <c r="D19" s="16">
        <v>1.2657605866051114</v>
      </c>
      <c r="E19" s="6"/>
      <c r="F19" s="8"/>
    </row>
    <row r="20" spans="1:6" x14ac:dyDescent="0.25">
      <c r="A20" s="6">
        <v>0.504</v>
      </c>
      <c r="B20" s="8">
        <v>7.382416420126912</v>
      </c>
      <c r="C20" s="1">
        <v>0.03</v>
      </c>
      <c r="D20" s="16">
        <v>1.7175125600404999</v>
      </c>
      <c r="F20" s="8"/>
    </row>
    <row r="21" spans="1:6" x14ac:dyDescent="0.15">
      <c r="A21" s="6"/>
      <c r="B21" s="8"/>
      <c r="C21" s="1">
        <v>0.06</v>
      </c>
      <c r="D21" s="8">
        <v>2.3497567181617001</v>
      </c>
      <c r="F21" s="8"/>
    </row>
    <row r="22" spans="1:6" x14ac:dyDescent="0.15">
      <c r="A22" s="6"/>
      <c r="B22" s="8"/>
      <c r="C22" s="1">
        <v>0.12</v>
      </c>
      <c r="D22" s="8">
        <v>3.2539814599999999</v>
      </c>
      <c r="E22" s="6"/>
      <c r="F22" s="8"/>
    </row>
    <row r="23" spans="1:6" x14ac:dyDescent="0.15">
      <c r="A23" s="6"/>
      <c r="B23" s="8"/>
      <c r="C23" s="1">
        <v>0.24</v>
      </c>
      <c r="D23" s="8">
        <v>4.2946031800000002</v>
      </c>
      <c r="E23" s="6"/>
      <c r="F23" s="8"/>
    </row>
    <row r="24" spans="1:6" x14ac:dyDescent="0.15">
      <c r="A24" s="6"/>
      <c r="B24" s="8"/>
      <c r="C24" s="1">
        <v>0.3</v>
      </c>
      <c r="D24" s="8">
        <v>5.92055255</v>
      </c>
      <c r="E24" s="6"/>
      <c r="F24" s="8"/>
    </row>
    <row r="25" spans="1:6" x14ac:dyDescent="0.15">
      <c r="A25" s="6"/>
      <c r="B25" s="8"/>
      <c r="C25" s="1">
        <v>0.45</v>
      </c>
      <c r="D25" s="8">
        <v>7.6495069190000002</v>
      </c>
      <c r="E25" s="6"/>
      <c r="F25" s="8"/>
    </row>
    <row r="26" spans="1:6" x14ac:dyDescent="0.15">
      <c r="A26" s="6"/>
      <c r="B26" s="8"/>
      <c r="C26" s="1">
        <v>0.6</v>
      </c>
      <c r="D26" s="8">
        <v>9.5010937500000008</v>
      </c>
      <c r="E26" s="6"/>
      <c r="F26" s="8"/>
    </row>
    <row r="27" spans="1:6" x14ac:dyDescent="0.15">
      <c r="A27" s="6"/>
      <c r="B27" s="8"/>
      <c r="C27" s="1"/>
      <c r="D27" s="8"/>
      <c r="E27" s="6"/>
      <c r="F27" s="8"/>
    </row>
    <row r="28" spans="1:6" x14ac:dyDescent="0.15">
      <c r="A28" s="6"/>
      <c r="B28" s="8"/>
      <c r="C28" s="1"/>
      <c r="D28" s="8"/>
      <c r="E28" s="6"/>
      <c r="F28" s="8"/>
    </row>
    <row r="29" spans="1:6" x14ac:dyDescent="0.15">
      <c r="A29" s="6"/>
      <c r="B29" s="8"/>
      <c r="C29" s="1"/>
      <c r="D29" s="8"/>
      <c r="E29" s="6"/>
      <c r="F29" s="8"/>
    </row>
    <row r="30" spans="1:6" x14ac:dyDescent="0.15">
      <c r="A30" s="6"/>
      <c r="B30" s="8"/>
      <c r="C30" s="1"/>
      <c r="D30" s="8"/>
      <c r="E30" s="6"/>
      <c r="F30" s="8"/>
    </row>
    <row r="31" spans="1:6" x14ac:dyDescent="0.15">
      <c r="A31" s="11"/>
      <c r="B31" s="13"/>
      <c r="C31" s="2"/>
      <c r="D31" s="13"/>
      <c r="E31" s="11"/>
      <c r="F31" s="13"/>
    </row>
  </sheetData>
  <mergeCells count="6">
    <mergeCell ref="P1:R1"/>
    <mergeCell ref="A1:B1"/>
    <mergeCell ref="C1:D1"/>
    <mergeCell ref="E1:F1"/>
    <mergeCell ref="H1:J1"/>
    <mergeCell ref="L1:N1"/>
  </mergeCells>
  <phoneticPr fontId="3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workbookViewId="0">
      <selection activeCell="H28" sqref="A1:XFD1048576"/>
    </sheetView>
  </sheetViews>
  <sheetFormatPr defaultColWidth="10.875" defaultRowHeight="15.75" x14ac:dyDescent="0.15"/>
  <cols>
    <col min="1" max="1" width="15.375" style="3" customWidth="1"/>
    <col min="2" max="2" width="20.875" style="3" customWidth="1"/>
    <col min="3" max="3" width="18" style="3" customWidth="1"/>
    <col min="4" max="4" width="22.625" style="3" customWidth="1"/>
    <col min="5" max="5" width="15.375" style="3" customWidth="1"/>
    <col min="6" max="6" width="21" style="3" customWidth="1"/>
    <col min="7" max="8" width="10.875" style="3"/>
    <col min="9" max="10" width="11" style="3" bestFit="1" customWidth="1"/>
    <col min="11" max="12" width="10.875" style="3"/>
    <col min="13" max="13" width="11" style="3" bestFit="1" customWidth="1"/>
    <col min="14" max="16384" width="10.875" style="3"/>
  </cols>
  <sheetData>
    <row r="1" spans="1:18" x14ac:dyDescent="0.15">
      <c r="A1" s="19" t="s">
        <v>24</v>
      </c>
      <c r="B1" s="20"/>
      <c r="C1" s="20" t="s">
        <v>25</v>
      </c>
      <c r="D1" s="20"/>
      <c r="E1" s="20" t="s">
        <v>26</v>
      </c>
      <c r="F1" s="21"/>
      <c r="H1" s="19" t="s">
        <v>27</v>
      </c>
      <c r="I1" s="20"/>
      <c r="J1" s="21"/>
      <c r="L1" s="19" t="s">
        <v>28</v>
      </c>
      <c r="M1" s="20"/>
      <c r="N1" s="21"/>
      <c r="P1" s="19" t="s">
        <v>29</v>
      </c>
      <c r="Q1" s="20"/>
      <c r="R1" s="21"/>
    </row>
    <row r="2" spans="1:18" x14ac:dyDescent="0.15">
      <c r="A2" s="4" t="s">
        <v>0</v>
      </c>
      <c r="B2" s="5" t="s">
        <v>1</v>
      </c>
      <c r="C2" s="4" t="s">
        <v>0</v>
      </c>
      <c r="D2" s="5" t="s">
        <v>1</v>
      </c>
      <c r="E2" s="4" t="s">
        <v>0</v>
      </c>
      <c r="F2" s="5" t="s">
        <v>1</v>
      </c>
      <c r="H2" s="6"/>
      <c r="I2" s="7" t="s">
        <v>8</v>
      </c>
      <c r="J2" s="8" t="s">
        <v>7</v>
      </c>
      <c r="L2" s="6"/>
      <c r="M2" s="7" t="s">
        <v>8</v>
      </c>
      <c r="N2" s="8" t="s">
        <v>18</v>
      </c>
      <c r="P2" s="6"/>
      <c r="Q2" s="7" t="s">
        <v>7</v>
      </c>
      <c r="R2" s="8" t="s">
        <v>18</v>
      </c>
    </row>
    <row r="3" spans="1:18" x14ac:dyDescent="0.15">
      <c r="A3" s="6">
        <v>0</v>
      </c>
      <c r="B3" s="8">
        <v>3.1256895260000001E-3</v>
      </c>
      <c r="C3" s="1">
        <v>0</v>
      </c>
      <c r="D3" s="8">
        <v>3.1256895260000001E-3</v>
      </c>
      <c r="E3" s="6">
        <v>0</v>
      </c>
      <c r="F3" s="8">
        <v>3.1256895260000001E-3</v>
      </c>
      <c r="H3" s="6" t="s">
        <v>6</v>
      </c>
      <c r="I3" s="9">
        <f>COUNT(A3:A100)</f>
        <v>27</v>
      </c>
      <c r="J3" s="10">
        <f>COUNT(C3:C87)</f>
        <v>24</v>
      </c>
      <c r="L3" s="6" t="s">
        <v>6</v>
      </c>
      <c r="M3" s="9">
        <f>COUNT(A3:A100)</f>
        <v>27</v>
      </c>
      <c r="N3" s="10">
        <f>COUNT(E3:E100)</f>
        <v>18</v>
      </c>
      <c r="P3" s="6" t="s">
        <v>6</v>
      </c>
      <c r="Q3" s="9">
        <f>COUNT(C3:C100)</f>
        <v>24</v>
      </c>
      <c r="R3" s="10">
        <f>COUNT(E3:E100)</f>
        <v>18</v>
      </c>
    </row>
    <row r="4" spans="1:18" x14ac:dyDescent="0.15">
      <c r="A4" s="6">
        <v>8.5630407616780731E-4</v>
      </c>
      <c r="B4" s="8">
        <v>0.56789100000000003</v>
      </c>
      <c r="C4" s="1">
        <v>2.76E-2</v>
      </c>
      <c r="D4" s="8">
        <v>0.78852681999999996</v>
      </c>
      <c r="E4" s="6">
        <v>6.9550000000000001E-2</v>
      </c>
      <c r="F4" s="8">
        <v>0.67390505999999917</v>
      </c>
      <c r="H4" s="6" t="s">
        <v>9</v>
      </c>
      <c r="I4" s="9">
        <f>SLOPE(B3:B100,A3:A100)</f>
        <v>36.806824601447801</v>
      </c>
      <c r="J4" s="10">
        <f>SLOPE(D3:D100,C3:C100)</f>
        <v>25.681691934129681</v>
      </c>
      <c r="L4" s="6" t="s">
        <v>9</v>
      </c>
      <c r="M4" s="9">
        <f>SLOPE(B3:B100,A3:A100)</f>
        <v>36.806824601447801</v>
      </c>
      <c r="N4" s="10">
        <f>SLOPE(F3:F100,E3:E100)</f>
        <v>16.259862017004348</v>
      </c>
      <c r="P4" s="6" t="s">
        <v>9</v>
      </c>
      <c r="Q4" s="9">
        <f>SLOPE(D3:D100,C3:C100)</f>
        <v>25.681691934129681</v>
      </c>
      <c r="R4" s="10">
        <f>SLOPE(F3:F100,E3:E100)</f>
        <v>16.259862017004348</v>
      </c>
    </row>
    <row r="5" spans="1:18" ht="18.75" x14ac:dyDescent="0.15">
      <c r="A5" s="6">
        <v>7.8000000000000014E-2</v>
      </c>
      <c r="B5" s="8">
        <v>2.2016466976193811</v>
      </c>
      <c r="C5" s="1">
        <v>5.1999999999999998E-2</v>
      </c>
      <c r="D5" s="8">
        <v>1.27553641</v>
      </c>
      <c r="E5" s="6">
        <v>0.13</v>
      </c>
      <c r="F5" s="8">
        <v>1.537148001024029</v>
      </c>
      <c r="H5" s="6" t="s">
        <v>20</v>
      </c>
      <c r="I5" s="9">
        <f>STEYX(B3:B100,A3:A100)</f>
        <v>0.49186470264444326</v>
      </c>
      <c r="J5" s="10">
        <f>STEYX(D3:D100,C3:C100)</f>
        <v>0.33593443032729497</v>
      </c>
      <c r="L5" s="6" t="s">
        <v>20</v>
      </c>
      <c r="M5" s="9">
        <f>STEYX(B3:B100,A3:A100)</f>
        <v>0.49186470264444326</v>
      </c>
      <c r="N5" s="10">
        <f>STEYX(F3:F100,E3:E100)</f>
        <v>0.42233013776868222</v>
      </c>
      <c r="P5" s="6" t="s">
        <v>20</v>
      </c>
      <c r="Q5" s="9">
        <f>STEYX(D3:D100,C3:C100)</f>
        <v>0.33593443032729497</v>
      </c>
      <c r="R5" s="10">
        <f>STEYX(F3:F100,E3:E100)</f>
        <v>0.42233013776868222</v>
      </c>
    </row>
    <row r="6" spans="1:18" ht="18.75" x14ac:dyDescent="0.15">
      <c r="A6" s="6">
        <v>5.2000000000000005E-2</v>
      </c>
      <c r="B6" s="8">
        <v>1.4218471897749723</v>
      </c>
      <c r="C6" s="1">
        <v>0.1353</v>
      </c>
      <c r="D6" s="8">
        <v>3.7740918263251721</v>
      </c>
      <c r="E6" s="6">
        <v>0.26419999999999999</v>
      </c>
      <c r="F6" s="8">
        <v>4.4715020399999998</v>
      </c>
      <c r="H6" s="6" t="s">
        <v>21</v>
      </c>
      <c r="I6" s="9">
        <f>STDEV(A3:A100)</f>
        <v>0.18103811597426095</v>
      </c>
      <c r="J6" s="10">
        <f>STDEV(C3:C100)</f>
        <v>0.24676854892617581</v>
      </c>
      <c r="L6" s="6" t="s">
        <v>21</v>
      </c>
      <c r="M6" s="9">
        <f>STDEV(A3:A100)</f>
        <v>0.18103811597426095</v>
      </c>
      <c r="N6" s="10">
        <f>STDEV(E3:E100)</f>
        <v>0.18249607509881022</v>
      </c>
      <c r="P6" s="6" t="s">
        <v>21</v>
      </c>
      <c r="Q6" s="9">
        <f>STDEV(C3:C100)</f>
        <v>0.24676854892617581</v>
      </c>
      <c r="R6" s="10">
        <f>STDEV(E3:E100)</f>
        <v>0.18249607509881022</v>
      </c>
    </row>
    <row r="7" spans="1:18" ht="18.75" x14ac:dyDescent="0.15">
      <c r="A7" s="6">
        <v>2.7639999999999998E-2</v>
      </c>
      <c r="B7" s="8">
        <v>1.17890707724737</v>
      </c>
      <c r="C7" s="1">
        <v>0.29099999999999998</v>
      </c>
      <c r="D7" s="8">
        <v>7.86844923096176</v>
      </c>
      <c r="E7" s="6">
        <v>0.38480000000000003</v>
      </c>
      <c r="F7" s="8">
        <v>6.3762072548989721</v>
      </c>
      <c r="H7" s="6" t="s">
        <v>22</v>
      </c>
      <c r="I7" s="7">
        <f>I5/(I6*SQRT(I3-1))</f>
        <v>0.53283035991843231</v>
      </c>
      <c r="J7" s="8">
        <f>J5/(J6*SQRT(J3-1))</f>
        <v>0.28385777363487558</v>
      </c>
      <c r="L7" s="6" t="s">
        <v>22</v>
      </c>
      <c r="M7" s="7">
        <f>M5/(M6*SQRT(M3-1))</f>
        <v>0.53283035991843231</v>
      </c>
      <c r="N7" s="8">
        <f>N5/(N6*SQRT(N3-1))</f>
        <v>0.56127291438979421</v>
      </c>
      <c r="P7" s="6" t="s">
        <v>22</v>
      </c>
      <c r="Q7" s="7">
        <f>Q5/(Q6*SQRT(Q3-1))</f>
        <v>0.28385777363487558</v>
      </c>
      <c r="R7" s="8">
        <f>R5/(R6*SQRT(R3-1))</f>
        <v>0.56127291438979421</v>
      </c>
    </row>
    <row r="8" spans="1:18" ht="18.75" x14ac:dyDescent="0.15">
      <c r="A8" s="6">
        <v>0.1148</v>
      </c>
      <c r="B8" s="8">
        <v>3.4894560867224307</v>
      </c>
      <c r="C8" s="1">
        <v>0.3987</v>
      </c>
      <c r="D8" s="8">
        <v>10.452327010174219</v>
      </c>
      <c r="E8" s="6">
        <v>0.504</v>
      </c>
      <c r="F8" s="8">
        <v>7.7568531487496983</v>
      </c>
      <c r="H8" s="6" t="s">
        <v>23</v>
      </c>
      <c r="I8" s="7">
        <f>SQRT(I7^2+J7^2)</f>
        <v>0.60372462936653026</v>
      </c>
      <c r="J8" s="8"/>
      <c r="L8" s="6" t="s">
        <v>23</v>
      </c>
      <c r="M8" s="7">
        <f>SQRT(M7^2+N7^2)</f>
        <v>0.77390921746573049</v>
      </c>
      <c r="N8" s="8"/>
      <c r="P8" s="6" t="s">
        <v>23</v>
      </c>
      <c r="Q8" s="7">
        <f>SQRT(Q7^2+R7^2)</f>
        <v>0.62896941108496007</v>
      </c>
      <c r="R8" s="8"/>
    </row>
    <row r="9" spans="1:18" x14ac:dyDescent="0.15">
      <c r="A9" s="6">
        <v>0.26200000000000001</v>
      </c>
      <c r="B9" s="8">
        <v>9.8408415520692802</v>
      </c>
      <c r="C9" s="1">
        <v>0.54600000000000004</v>
      </c>
      <c r="D9" s="8">
        <v>14.995411932194937</v>
      </c>
      <c r="E9" s="6">
        <v>0</v>
      </c>
      <c r="F9" s="8">
        <v>3.1256895260000001E-3</v>
      </c>
      <c r="H9" s="6" t="s">
        <v>10</v>
      </c>
      <c r="I9" s="7">
        <f>(I4-J4)/I8</f>
        <v>18.427495129677549</v>
      </c>
      <c r="J9" s="8">
        <f>ABS(I9)</f>
        <v>18.427495129677549</v>
      </c>
      <c r="L9" s="6" t="s">
        <v>10</v>
      </c>
      <c r="M9" s="7">
        <f>(M4-N4)/M8</f>
        <v>26.549577289862544</v>
      </c>
      <c r="N9" s="8">
        <f>ABS(M9)</f>
        <v>26.549577289862544</v>
      </c>
      <c r="P9" s="6" t="s">
        <v>10</v>
      </c>
      <c r="Q9" s="7">
        <f>(Q4-R4)/Q8</f>
        <v>14.979790353990122</v>
      </c>
      <c r="R9" s="8">
        <f>ABS(Q9)</f>
        <v>14.979790353990122</v>
      </c>
    </row>
    <row r="10" spans="1:18" x14ac:dyDescent="0.15">
      <c r="A10" s="6">
        <v>0.40674937965260549</v>
      </c>
      <c r="B10" s="8">
        <v>15.110709673804624</v>
      </c>
      <c r="C10" s="1">
        <v>0.69</v>
      </c>
      <c r="D10" s="8">
        <v>17.155133763261698</v>
      </c>
      <c r="E10" s="6">
        <v>6.9550000000000001E-2</v>
      </c>
      <c r="F10" s="8">
        <v>0.60149317999999852</v>
      </c>
      <c r="H10" s="6" t="s">
        <v>11</v>
      </c>
      <c r="I10" s="7">
        <f>I3+J3-4</f>
        <v>47</v>
      </c>
      <c r="J10" s="8"/>
      <c r="L10" s="6" t="s">
        <v>11</v>
      </c>
      <c r="M10" s="7">
        <f>M3+N3-4</f>
        <v>41</v>
      </c>
      <c r="N10" s="8"/>
      <c r="P10" s="6" t="s">
        <v>11</v>
      </c>
      <c r="Q10" s="7">
        <f>Q3+R3-4</f>
        <v>38</v>
      </c>
      <c r="R10" s="8"/>
    </row>
    <row r="11" spans="1:18" x14ac:dyDescent="0.15">
      <c r="A11" s="6">
        <v>0.51200000000000001</v>
      </c>
      <c r="B11" s="8">
        <v>17.649402031266792</v>
      </c>
      <c r="C11" s="1">
        <v>0</v>
      </c>
      <c r="D11" s="8">
        <v>3.1256895260000001E-3</v>
      </c>
      <c r="E11" s="6">
        <v>0.13</v>
      </c>
      <c r="F11" s="8">
        <v>1.5405938947554638</v>
      </c>
      <c r="H11" s="6" t="s">
        <v>12</v>
      </c>
      <c r="I11" s="7">
        <f>0.05</f>
        <v>0.05</v>
      </c>
      <c r="J11" s="8"/>
      <c r="L11" s="6" t="s">
        <v>12</v>
      </c>
      <c r="M11" s="7">
        <f>0.05</f>
        <v>0.05</v>
      </c>
      <c r="N11" s="8"/>
      <c r="P11" s="6" t="s">
        <v>12</v>
      </c>
      <c r="Q11" s="7">
        <f>0.05</f>
        <v>0.05</v>
      </c>
      <c r="R11" s="8"/>
    </row>
    <row r="12" spans="1:18" x14ac:dyDescent="0.15">
      <c r="A12" s="6">
        <v>0</v>
      </c>
      <c r="B12" s="8">
        <v>3.1256895260000001E-3</v>
      </c>
      <c r="C12" s="1">
        <v>2.76E-2</v>
      </c>
      <c r="D12" s="8">
        <v>0.74216669999999851</v>
      </c>
      <c r="E12" s="6">
        <v>0.26419999999999999</v>
      </c>
      <c r="F12" s="8">
        <v>4.8426520200000001</v>
      </c>
      <c r="H12" s="6" t="s">
        <v>13</v>
      </c>
      <c r="I12" s="7">
        <f>TDIST(J9,I10,2)</f>
        <v>3.8448732284343273E-23</v>
      </c>
      <c r="J12" s="8"/>
      <c r="L12" s="6" t="s">
        <v>13</v>
      </c>
      <c r="M12" s="7">
        <f>TDIST(N9,M10,2)</f>
        <v>1.8921093698640373E-27</v>
      </c>
      <c r="N12" s="8"/>
      <c r="P12" s="6" t="s">
        <v>13</v>
      </c>
      <c r="Q12" s="7">
        <f>TDIST(R9,Q10,2)</f>
        <v>1.5743546423028317E-17</v>
      </c>
      <c r="R12" s="8"/>
    </row>
    <row r="13" spans="1:18" x14ac:dyDescent="0.15">
      <c r="A13" s="6">
        <v>8.5630407616780731E-4</v>
      </c>
      <c r="B13" s="8">
        <v>0.57891599999999999</v>
      </c>
      <c r="C13" s="1">
        <v>5.1999999999999998E-2</v>
      </c>
      <c r="D13" s="8">
        <v>1.37209051</v>
      </c>
      <c r="E13" s="6">
        <v>0.38480000000000003</v>
      </c>
      <c r="F13" s="8">
        <v>6.4898973762072503</v>
      </c>
      <c r="H13" s="6" t="s">
        <v>14</v>
      </c>
      <c r="I13" s="7">
        <f>TINV(I11,I10)</f>
        <v>2.0117405137297668</v>
      </c>
      <c r="J13" s="8"/>
      <c r="L13" s="6" t="s">
        <v>14</v>
      </c>
      <c r="M13" s="7">
        <f>TINV(M11,M10)</f>
        <v>2.0195409704413767</v>
      </c>
      <c r="N13" s="8"/>
      <c r="P13" s="6" t="s">
        <v>14</v>
      </c>
      <c r="Q13" s="7">
        <f>TINV(Q11,Q10)</f>
        <v>2.0243941639119702</v>
      </c>
      <c r="R13" s="8"/>
    </row>
    <row r="14" spans="1:18" x14ac:dyDescent="0.25">
      <c r="A14" s="15">
        <v>7.8000000000000014E-2</v>
      </c>
      <c r="B14" s="8">
        <v>2.4716790899999999</v>
      </c>
      <c r="C14" s="1">
        <v>0.1353</v>
      </c>
      <c r="D14" s="16">
        <v>3.9182632517773999</v>
      </c>
      <c r="E14" s="6">
        <v>0.504</v>
      </c>
      <c r="F14" s="8">
        <v>7.5582230125797984</v>
      </c>
      <c r="H14" s="11" t="s">
        <v>15</v>
      </c>
      <c r="I14" s="12" t="s">
        <v>19</v>
      </c>
      <c r="J14" s="13"/>
      <c r="L14" s="11" t="s">
        <v>15</v>
      </c>
      <c r="M14" s="12" t="s">
        <v>19</v>
      </c>
      <c r="N14" s="13"/>
      <c r="P14" s="11" t="s">
        <v>15</v>
      </c>
      <c r="Q14" s="12" t="s">
        <v>19</v>
      </c>
      <c r="R14" s="13"/>
    </row>
    <row r="15" spans="1:18" x14ac:dyDescent="0.25">
      <c r="A15" s="15">
        <v>5.2000000000000005E-2</v>
      </c>
      <c r="B15" s="8">
        <v>1.5441329207499521</v>
      </c>
      <c r="C15" s="1">
        <v>0.29099999999999998</v>
      </c>
      <c r="D15" s="16">
        <v>7.9352510387399997</v>
      </c>
      <c r="E15" s="6">
        <v>0</v>
      </c>
      <c r="F15" s="8">
        <v>3.1256895260000001E-3</v>
      </c>
    </row>
    <row r="16" spans="1:18" x14ac:dyDescent="0.25">
      <c r="A16" s="15">
        <v>2.7639999999999998E-2</v>
      </c>
      <c r="B16" s="8">
        <v>1.3733493312209468</v>
      </c>
      <c r="C16" s="1">
        <v>0.3987</v>
      </c>
      <c r="D16" s="16">
        <v>10.497309893209341</v>
      </c>
      <c r="E16" s="6">
        <v>6.9550000000000001E-2</v>
      </c>
      <c r="F16" s="8">
        <v>0.69364733016626989</v>
      </c>
    </row>
    <row r="17" spans="1:6" x14ac:dyDescent="0.25">
      <c r="A17" s="15">
        <v>0.1148</v>
      </c>
      <c r="B17" s="8">
        <v>3.448345866700766</v>
      </c>
      <c r="C17" s="1">
        <v>0.54600000000000004</v>
      </c>
      <c r="D17" s="16">
        <v>14.153496274560467</v>
      </c>
      <c r="E17" s="6">
        <v>0.13</v>
      </c>
      <c r="F17" s="8">
        <v>1.5397557072078101</v>
      </c>
    </row>
    <row r="18" spans="1:6" x14ac:dyDescent="0.25">
      <c r="A18" s="15">
        <v>0.26200000000000001</v>
      </c>
      <c r="B18" s="8">
        <v>9.9458195236813705</v>
      </c>
      <c r="C18" s="1">
        <v>0.69</v>
      </c>
      <c r="D18" s="16">
        <v>17.301258283928501</v>
      </c>
      <c r="E18" s="6">
        <v>0.26419999999999999</v>
      </c>
      <c r="F18" s="8">
        <v>4.5728441399999999</v>
      </c>
    </row>
    <row r="19" spans="1:6" x14ac:dyDescent="0.25">
      <c r="A19" s="15">
        <v>0.40674937965260549</v>
      </c>
      <c r="B19" s="8">
        <v>15.627128072209839</v>
      </c>
      <c r="C19" s="1">
        <v>0</v>
      </c>
      <c r="D19" s="16">
        <v>3.1256895260000001E-3</v>
      </c>
      <c r="E19" s="6">
        <v>0.38480000000000003</v>
      </c>
      <c r="F19" s="8">
        <v>6.5489897762071996</v>
      </c>
    </row>
    <row r="20" spans="1:6" x14ac:dyDescent="0.25">
      <c r="A20" s="15">
        <v>0.51200000000000001</v>
      </c>
      <c r="B20" s="8">
        <v>19.317121465034582</v>
      </c>
      <c r="C20" s="1">
        <v>2.76E-2</v>
      </c>
      <c r="D20" s="16">
        <v>0.79066579000000103</v>
      </c>
      <c r="E20" s="6">
        <v>0.504</v>
      </c>
      <c r="F20" s="8">
        <v>7.382416420126912</v>
      </c>
    </row>
    <row r="21" spans="1:6" x14ac:dyDescent="0.15">
      <c r="A21" s="6">
        <v>0</v>
      </c>
      <c r="B21" s="8">
        <v>3.1256895260000001E-3</v>
      </c>
      <c r="C21" s="1">
        <v>5.1999999999999998E-2</v>
      </c>
      <c r="D21" s="8">
        <v>1.2148262000000001</v>
      </c>
      <c r="E21" s="6"/>
      <c r="F21" s="8"/>
    </row>
    <row r="22" spans="1:6" x14ac:dyDescent="0.15">
      <c r="A22" s="6">
        <v>8.5630407616780731E-4</v>
      </c>
      <c r="B22" s="8">
        <v>0.49789159999999999</v>
      </c>
      <c r="C22" s="1">
        <v>0.1353</v>
      </c>
      <c r="D22" s="8">
        <v>3.8263251777409102</v>
      </c>
      <c r="E22" s="6"/>
      <c r="F22" s="8"/>
    </row>
    <row r="23" spans="1:6" x14ac:dyDescent="0.15">
      <c r="A23" s="6">
        <v>7.8000000000000014E-2</v>
      </c>
      <c r="B23" s="8">
        <v>2.3839275099999999</v>
      </c>
      <c r="C23" s="1">
        <v>0.29099999999999998</v>
      </c>
      <c r="D23" s="8">
        <v>7.9469369618134902</v>
      </c>
      <c r="E23" s="6"/>
      <c r="F23" s="8"/>
    </row>
    <row r="24" spans="1:6" x14ac:dyDescent="0.15">
      <c r="A24" s="6">
        <v>5.2000000000000005E-2</v>
      </c>
      <c r="B24" s="8">
        <v>1.5051314833837992</v>
      </c>
      <c r="C24" s="1">
        <v>0.3987</v>
      </c>
      <c r="D24" s="8">
        <v>10.234397514724584</v>
      </c>
      <c r="E24" s="6"/>
      <c r="F24" s="8"/>
    </row>
    <row r="25" spans="1:6" x14ac:dyDescent="0.15">
      <c r="A25" s="14">
        <v>2.7639999999999998E-2</v>
      </c>
      <c r="B25" s="8">
        <v>1.2702278655903143</v>
      </c>
      <c r="C25" s="1">
        <v>0.54600000000000004</v>
      </c>
      <c r="D25" s="8">
        <v>14.694222193611996</v>
      </c>
      <c r="E25" s="6"/>
      <c r="F25" s="8"/>
    </row>
    <row r="26" spans="1:6" x14ac:dyDescent="0.15">
      <c r="A26" s="6">
        <v>0.1148</v>
      </c>
      <c r="B26" s="8">
        <v>4.2968974588452582</v>
      </c>
      <c r="C26" s="1">
        <v>0.69</v>
      </c>
      <c r="D26" s="8">
        <v>17.7012582839285</v>
      </c>
      <c r="E26" s="6"/>
      <c r="F26" s="8"/>
    </row>
    <row r="27" spans="1:6" x14ac:dyDescent="0.15">
      <c r="A27" s="6">
        <v>0.26200000000000001</v>
      </c>
      <c r="B27" s="8">
        <v>9.6103059417191705</v>
      </c>
      <c r="C27" s="1"/>
      <c r="D27" s="8"/>
      <c r="E27" s="6"/>
      <c r="F27" s="8"/>
    </row>
    <row r="28" spans="1:6" x14ac:dyDescent="0.15">
      <c r="A28" s="6">
        <v>0.40674937965260549</v>
      </c>
      <c r="B28" s="8">
        <v>15.456975427685705</v>
      </c>
      <c r="C28" s="1"/>
      <c r="D28" s="8"/>
      <c r="E28" s="6"/>
      <c r="F28" s="8"/>
    </row>
    <row r="29" spans="1:6" x14ac:dyDescent="0.15">
      <c r="A29" s="6">
        <v>0.51200000000000001</v>
      </c>
      <c r="B29" s="8">
        <v>18.587523316593352</v>
      </c>
      <c r="C29" s="1"/>
      <c r="D29" s="8"/>
      <c r="E29" s="6"/>
      <c r="F29" s="8"/>
    </row>
    <row r="30" spans="1:6" x14ac:dyDescent="0.15">
      <c r="A30" s="6"/>
      <c r="B30" s="8"/>
      <c r="C30" s="1"/>
      <c r="D30" s="8"/>
      <c r="E30" s="6"/>
      <c r="F30" s="8"/>
    </row>
    <row r="31" spans="1:6" x14ac:dyDescent="0.15">
      <c r="A31" s="11"/>
      <c r="B31" s="13"/>
      <c r="C31" s="2"/>
      <c r="D31" s="13"/>
      <c r="E31" s="11"/>
      <c r="F31" s="13"/>
    </row>
  </sheetData>
  <mergeCells count="6">
    <mergeCell ref="P1:R1"/>
    <mergeCell ref="A1:B1"/>
    <mergeCell ref="C1:D1"/>
    <mergeCell ref="E1:F1"/>
    <mergeCell ref="H1:J1"/>
    <mergeCell ref="L1:N1"/>
  </mergeCells>
  <phoneticPr fontId="3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workbookViewId="0">
      <selection activeCell="H27" sqref="A1:XFD1048576"/>
    </sheetView>
  </sheetViews>
  <sheetFormatPr defaultColWidth="10.875" defaultRowHeight="15.75" x14ac:dyDescent="0.15"/>
  <cols>
    <col min="1" max="1" width="15.375" style="3" customWidth="1"/>
    <col min="2" max="2" width="20.875" style="3" customWidth="1"/>
    <col min="3" max="3" width="18" style="3" customWidth="1"/>
    <col min="4" max="4" width="22.625" style="3" customWidth="1"/>
    <col min="5" max="5" width="15.375" style="3" customWidth="1"/>
    <col min="6" max="6" width="21" style="3" customWidth="1"/>
    <col min="7" max="8" width="10.875" style="3"/>
    <col min="9" max="10" width="11" style="3" bestFit="1" customWidth="1"/>
    <col min="11" max="12" width="10.875" style="3"/>
    <col min="13" max="13" width="11" style="3" bestFit="1" customWidth="1"/>
    <col min="14" max="16384" width="10.875" style="3"/>
  </cols>
  <sheetData>
    <row r="1" spans="1:18" x14ac:dyDescent="0.15">
      <c r="A1" s="19" t="s">
        <v>24</v>
      </c>
      <c r="B1" s="20"/>
      <c r="C1" s="20" t="s">
        <v>25</v>
      </c>
      <c r="D1" s="20"/>
      <c r="E1" s="20" t="s">
        <v>26</v>
      </c>
      <c r="F1" s="21"/>
      <c r="H1" s="19" t="s">
        <v>27</v>
      </c>
      <c r="I1" s="20"/>
      <c r="J1" s="21"/>
      <c r="L1" s="19" t="s">
        <v>28</v>
      </c>
      <c r="M1" s="20"/>
      <c r="N1" s="21"/>
      <c r="P1" s="19" t="s">
        <v>29</v>
      </c>
      <c r="Q1" s="20"/>
      <c r="R1" s="21"/>
    </row>
    <row r="2" spans="1:18" x14ac:dyDescent="0.15">
      <c r="A2" s="4" t="s">
        <v>0</v>
      </c>
      <c r="B2" s="5" t="s">
        <v>1</v>
      </c>
      <c r="C2" s="4" t="s">
        <v>0</v>
      </c>
      <c r="D2" s="5" t="s">
        <v>1</v>
      </c>
      <c r="E2" s="4" t="s">
        <v>0</v>
      </c>
      <c r="F2" s="5" t="s">
        <v>1</v>
      </c>
      <c r="H2" s="6"/>
      <c r="I2" s="7" t="s">
        <v>8</v>
      </c>
      <c r="J2" s="8" t="s">
        <v>7</v>
      </c>
      <c r="L2" s="6"/>
      <c r="M2" s="7" t="s">
        <v>8</v>
      </c>
      <c r="N2" s="8" t="s">
        <v>18</v>
      </c>
      <c r="P2" s="6"/>
      <c r="Q2" s="7" t="s">
        <v>7</v>
      </c>
      <c r="R2" s="8" t="s">
        <v>18</v>
      </c>
    </row>
    <row r="3" spans="1:18" x14ac:dyDescent="0.15">
      <c r="A3" s="6">
        <v>0</v>
      </c>
      <c r="B3" s="8">
        <v>1.3590791141437961</v>
      </c>
      <c r="C3" s="1">
        <v>0</v>
      </c>
      <c r="D3" s="8">
        <v>1.3590791141437961</v>
      </c>
      <c r="E3" s="6">
        <v>0</v>
      </c>
      <c r="F3" s="8">
        <v>1.3590791141437961</v>
      </c>
      <c r="H3" s="6" t="s">
        <v>6</v>
      </c>
      <c r="I3" s="9">
        <f>COUNT(A3:A100)</f>
        <v>29</v>
      </c>
      <c r="J3" s="10">
        <f>COUNT(C3:C87)</f>
        <v>24</v>
      </c>
      <c r="L3" s="6" t="s">
        <v>6</v>
      </c>
      <c r="M3" s="9">
        <f>COUNT(A3:A100)</f>
        <v>29</v>
      </c>
      <c r="N3" s="10">
        <f>COUNT(E3:E100)</f>
        <v>24</v>
      </c>
      <c r="P3" s="6" t="s">
        <v>6</v>
      </c>
      <c r="Q3" s="9">
        <f>COUNT(C3:C100)</f>
        <v>24</v>
      </c>
      <c r="R3" s="10">
        <f>COUNT(E3:E100)</f>
        <v>24</v>
      </c>
    </row>
    <row r="4" spans="1:18" x14ac:dyDescent="0.15">
      <c r="A4" s="6">
        <v>8.9999999999999993E-3</v>
      </c>
      <c r="B4" s="8">
        <v>1.4934861900000003</v>
      </c>
      <c r="C4" s="1">
        <v>1.0500000000000001E-2</v>
      </c>
      <c r="D4" s="8">
        <v>1.7785468267528195</v>
      </c>
      <c r="E4" s="6">
        <v>0.03</v>
      </c>
      <c r="F4" s="8">
        <v>1.8119367219170002</v>
      </c>
      <c r="H4" s="6" t="s">
        <v>9</v>
      </c>
      <c r="I4" s="9">
        <f>SLOPE(B3:B100,A3:A100)</f>
        <v>32.74550366784662</v>
      </c>
      <c r="J4" s="10">
        <f>SLOPE(D3:D100,C3:C100)</f>
        <v>20.035007338775717</v>
      </c>
      <c r="L4" s="6" t="s">
        <v>9</v>
      </c>
      <c r="M4" s="9">
        <f>SLOPE(B3:B100,A3:A100)</f>
        <v>32.74550366784662</v>
      </c>
      <c r="N4" s="10">
        <f>SLOPE(F3:F100,E3:E100)</f>
        <v>13.643586487620745</v>
      </c>
      <c r="P4" s="6" t="s">
        <v>9</v>
      </c>
      <c r="Q4" s="9">
        <f>SLOPE(D3:D100,C3:C100)</f>
        <v>20.035007338775717</v>
      </c>
      <c r="R4" s="10">
        <f>SLOPE(F3:F100,E3:E100)</f>
        <v>13.643586487620745</v>
      </c>
    </row>
    <row r="5" spans="1:18" ht="18.75" x14ac:dyDescent="0.15">
      <c r="A5" s="6">
        <v>2.8700000000000003E-2</v>
      </c>
      <c r="B5" s="8">
        <v>2.0901673787932005</v>
      </c>
      <c r="C5" s="1">
        <v>0.03</v>
      </c>
      <c r="D5" s="8">
        <v>2.0656914999999998</v>
      </c>
      <c r="E5" s="6">
        <v>0.06</v>
      </c>
      <c r="F5" s="8">
        <v>2.3536324099999995</v>
      </c>
      <c r="H5" s="6" t="s">
        <v>20</v>
      </c>
      <c r="I5" s="9">
        <f>STEYX(B3:B100,A3:A100)</f>
        <v>0.36607546987776923</v>
      </c>
      <c r="J5" s="10">
        <f>STEYX(D3:D100,C3:C100)</f>
        <v>0.26857442581667818</v>
      </c>
      <c r="L5" s="6" t="s">
        <v>20</v>
      </c>
      <c r="M5" s="9">
        <f>STEYX(B3:B100,A3:A100)</f>
        <v>0.36607546987776923</v>
      </c>
      <c r="N5" s="10">
        <f>STEYX(F3:F100,E3:E100)</f>
        <v>0.26324972378279632</v>
      </c>
      <c r="P5" s="6" t="s">
        <v>20</v>
      </c>
      <c r="Q5" s="9">
        <f>STEYX(D3:D100,C3:C100)</f>
        <v>0.26857442581667818</v>
      </c>
      <c r="R5" s="10">
        <f>STEYX(F3:F100,E3:E100)</f>
        <v>0.26324972378279632</v>
      </c>
    </row>
    <row r="6" spans="1:18" ht="18.75" x14ac:dyDescent="0.15">
      <c r="A6" s="6">
        <v>4.2350000000000006E-2</v>
      </c>
      <c r="B6" s="8">
        <v>2.527495505064473</v>
      </c>
      <c r="C6" s="1">
        <v>0.06</v>
      </c>
      <c r="D6" s="8">
        <v>2.4449711100000009</v>
      </c>
      <c r="E6" s="6">
        <v>0.12</v>
      </c>
      <c r="F6" s="8">
        <v>3.1462539799999973</v>
      </c>
      <c r="H6" s="6" t="s">
        <v>21</v>
      </c>
      <c r="I6" s="9">
        <f>STDEV(A3:A100)</f>
        <v>9.8988144599654396E-2</v>
      </c>
      <c r="J6" s="10">
        <f>STDEV(C3:C100)</f>
        <v>0.10585072677452739</v>
      </c>
      <c r="L6" s="6" t="s">
        <v>21</v>
      </c>
      <c r="M6" s="9">
        <f>STDEV(A3:A100)</f>
        <v>9.8988144599654396E-2</v>
      </c>
      <c r="N6" s="10">
        <f>STDEV(E3:E100)</f>
        <v>0.2055744866592579</v>
      </c>
      <c r="P6" s="6" t="s">
        <v>21</v>
      </c>
      <c r="Q6" s="9">
        <f>STDEV(C3:C100)</f>
        <v>0.10585072677452739</v>
      </c>
      <c r="R6" s="10">
        <f>STDEV(E3:E100)</f>
        <v>0.2055744866592579</v>
      </c>
    </row>
    <row r="7" spans="1:18" ht="18.75" x14ac:dyDescent="0.15">
      <c r="A7" s="6">
        <v>5.5024875621890554E-2</v>
      </c>
      <c r="B7" s="8">
        <v>3.0178788314985701</v>
      </c>
      <c r="C7" s="1">
        <v>0.09</v>
      </c>
      <c r="D7" s="8">
        <v>2.5770807599999985</v>
      </c>
      <c r="E7" s="6">
        <v>0.24</v>
      </c>
      <c r="F7" s="8">
        <v>4.1839460300000004</v>
      </c>
      <c r="H7" s="6" t="s">
        <v>22</v>
      </c>
      <c r="I7" s="7">
        <f>I5/(I6*SQRT(I3-1))</f>
        <v>0.69888936000139634</v>
      </c>
      <c r="J7" s="8">
        <f>J5/(J6*SQRT(J3-1))</f>
        <v>0.52906239509501929</v>
      </c>
      <c r="L7" s="6" t="s">
        <v>22</v>
      </c>
      <c r="M7" s="7">
        <f>M5/(M6*SQRT(M3-1))</f>
        <v>0.69888936000139634</v>
      </c>
      <c r="N7" s="8">
        <f>N5/(N6*SQRT(N3-1))</f>
        <v>0.26701446661637357</v>
      </c>
      <c r="P7" s="6" t="s">
        <v>22</v>
      </c>
      <c r="Q7" s="7">
        <f>Q5/(Q6*SQRT(Q3-1))</f>
        <v>0.52906239509501929</v>
      </c>
      <c r="R7" s="8">
        <f>R5/(R6*SQRT(R3-1))</f>
        <v>0.26701446661637357</v>
      </c>
    </row>
    <row r="8" spans="1:18" ht="18.75" x14ac:dyDescent="0.15">
      <c r="A8" s="6">
        <v>6.8950000000000011E-2</v>
      </c>
      <c r="B8" s="8">
        <v>3.3945875847850071</v>
      </c>
      <c r="C8" s="1">
        <v>0.15</v>
      </c>
      <c r="D8" s="8">
        <v>4.1177856999999989</v>
      </c>
      <c r="E8" s="6">
        <v>0.3</v>
      </c>
      <c r="F8" s="8">
        <v>5.7421863500000008</v>
      </c>
      <c r="H8" s="6" t="s">
        <v>23</v>
      </c>
      <c r="I8" s="7">
        <f>SQRT(I7^2+J7^2)</f>
        <v>0.87655767375959903</v>
      </c>
      <c r="J8" s="8"/>
      <c r="L8" s="6" t="s">
        <v>23</v>
      </c>
      <c r="M8" s="7">
        <f>SQRT(M7^2+N7^2)</f>
        <v>0.74815978434127817</v>
      </c>
      <c r="N8" s="8"/>
      <c r="P8" s="6" t="s">
        <v>23</v>
      </c>
      <c r="Q8" s="7">
        <f>SQRT(Q7^2+R7^2)</f>
        <v>0.59262445383742368</v>
      </c>
      <c r="R8" s="8"/>
    </row>
    <row r="9" spans="1:18" x14ac:dyDescent="0.15">
      <c r="A9" s="6">
        <v>9.4500000000000001E-2</v>
      </c>
      <c r="B9" s="8">
        <v>3.7662236849203254</v>
      </c>
      <c r="C9" s="1">
        <v>0.24</v>
      </c>
      <c r="D9" s="8">
        <v>5.8588891399999987</v>
      </c>
      <c r="E9" s="6">
        <v>0.45</v>
      </c>
      <c r="F9" s="8">
        <v>7.5069196490000003</v>
      </c>
      <c r="H9" s="6" t="s">
        <v>10</v>
      </c>
      <c r="I9" s="7">
        <f>(I4-J4)/I8</f>
        <v>14.500467806704558</v>
      </c>
      <c r="J9" s="8">
        <f>ABS(I9)</f>
        <v>14.500467806704558</v>
      </c>
      <c r="L9" s="6" t="s">
        <v>10</v>
      </c>
      <c r="M9" s="7">
        <f>(M4-N4)/M8</f>
        <v>25.531868432415511</v>
      </c>
      <c r="N9" s="8">
        <f>ABS(M9)</f>
        <v>25.531868432415511</v>
      </c>
      <c r="P9" s="6" t="s">
        <v>10</v>
      </c>
      <c r="Q9" s="7">
        <f>(Q4-R4)/Q8</f>
        <v>10.784942824698808</v>
      </c>
      <c r="R9" s="8">
        <f>ABS(Q9)</f>
        <v>10.784942824698808</v>
      </c>
    </row>
    <row r="10" spans="1:18" x14ac:dyDescent="0.15">
      <c r="A10" s="6">
        <v>0.1575</v>
      </c>
      <c r="B10" s="8">
        <v>6.2506593448299341</v>
      </c>
      <c r="C10" s="1">
        <v>0.3</v>
      </c>
      <c r="D10" s="8">
        <v>8.047690860000003</v>
      </c>
      <c r="E10" s="6">
        <v>0.6</v>
      </c>
      <c r="F10" s="8">
        <v>9.7324949700000012</v>
      </c>
      <c r="H10" s="6" t="s">
        <v>11</v>
      </c>
      <c r="I10" s="7">
        <f>I3+J3-4</f>
        <v>49</v>
      </c>
      <c r="J10" s="8"/>
      <c r="L10" s="6" t="s">
        <v>11</v>
      </c>
      <c r="M10" s="7">
        <f>M3+N3-4</f>
        <v>49</v>
      </c>
      <c r="N10" s="8"/>
      <c r="P10" s="6" t="s">
        <v>11</v>
      </c>
      <c r="Q10" s="7">
        <f>Q3+R3-4</f>
        <v>44</v>
      </c>
      <c r="R10" s="8"/>
    </row>
    <row r="11" spans="1:18" x14ac:dyDescent="0.15">
      <c r="A11" s="6">
        <v>0.24</v>
      </c>
      <c r="B11" s="8">
        <v>8.3698891</v>
      </c>
      <c r="C11" s="1">
        <v>0</v>
      </c>
      <c r="D11" s="8">
        <v>1.4263206080389601</v>
      </c>
      <c r="E11" s="6">
        <v>0</v>
      </c>
      <c r="F11" s="8">
        <v>1.4263206080389601</v>
      </c>
      <c r="H11" s="6" t="s">
        <v>12</v>
      </c>
      <c r="I11" s="7">
        <f>0.05</f>
        <v>0.05</v>
      </c>
      <c r="J11" s="8"/>
      <c r="L11" s="6" t="s">
        <v>12</v>
      </c>
      <c r="M11" s="7">
        <f>0.05</f>
        <v>0.05</v>
      </c>
      <c r="N11" s="8"/>
      <c r="P11" s="6" t="s">
        <v>12</v>
      </c>
      <c r="Q11" s="7">
        <f>0.05</f>
        <v>0.05</v>
      </c>
      <c r="R11" s="8"/>
    </row>
    <row r="12" spans="1:18" x14ac:dyDescent="0.15">
      <c r="A12" s="6">
        <v>0.3</v>
      </c>
      <c r="B12" s="8">
        <v>11.66295279</v>
      </c>
      <c r="C12" s="1">
        <v>1.0500000000000001E-2</v>
      </c>
      <c r="D12" s="8">
        <v>1.7079525713892423</v>
      </c>
      <c r="E12" s="6">
        <v>0.03</v>
      </c>
      <c r="F12" s="8">
        <v>1.7512560040507061</v>
      </c>
      <c r="H12" s="6" t="s">
        <v>13</v>
      </c>
      <c r="I12" s="7">
        <f>TDIST(J9,I10,2)</f>
        <v>2.3511983866259861E-19</v>
      </c>
      <c r="J12" s="8"/>
      <c r="L12" s="6" t="s">
        <v>13</v>
      </c>
      <c r="M12" s="7">
        <f>TDIST(N9,M10,2)</f>
        <v>5.7718736475942977E-30</v>
      </c>
      <c r="N12" s="8"/>
      <c r="P12" s="6" t="s">
        <v>13</v>
      </c>
      <c r="Q12" s="7">
        <f>TDIST(R9,Q10,2)</f>
        <v>6.17219021795793E-14</v>
      </c>
      <c r="R12" s="8"/>
    </row>
    <row r="13" spans="1:18" x14ac:dyDescent="0.15">
      <c r="A13" s="6">
        <v>0</v>
      </c>
      <c r="B13" s="8">
        <v>1.4263206080389601</v>
      </c>
      <c r="C13" s="1">
        <v>0.03</v>
      </c>
      <c r="D13" s="8">
        <v>2.0156569000000002</v>
      </c>
      <c r="E13" s="6">
        <v>0.06</v>
      </c>
      <c r="F13" s="8">
        <v>2.3671816174975007</v>
      </c>
      <c r="H13" s="6" t="s">
        <v>14</v>
      </c>
      <c r="I13" s="7">
        <f>TINV(I11,I10)</f>
        <v>2.0095752371292388</v>
      </c>
      <c r="J13" s="8"/>
      <c r="L13" s="6" t="s">
        <v>14</v>
      </c>
      <c r="M13" s="7">
        <f>TINV(M11,M10)</f>
        <v>2.0095752371292388</v>
      </c>
      <c r="N13" s="8"/>
      <c r="P13" s="6" t="s">
        <v>14</v>
      </c>
      <c r="Q13" s="7">
        <f>TINV(Q11,Q10)</f>
        <v>2.0153675744437649</v>
      </c>
      <c r="R13" s="8"/>
    </row>
    <row r="14" spans="1:18" x14ac:dyDescent="0.25">
      <c r="A14" s="15">
        <v>8.9999999999999993E-3</v>
      </c>
      <c r="B14" s="8">
        <v>1.53950197334993</v>
      </c>
      <c r="C14" s="1">
        <v>0.06</v>
      </c>
      <c r="D14" s="16">
        <v>2.7111444900000001</v>
      </c>
      <c r="E14" s="6">
        <v>0.12</v>
      </c>
      <c r="F14" s="8">
        <v>3.19846253</v>
      </c>
      <c r="H14" s="11" t="s">
        <v>15</v>
      </c>
      <c r="I14" s="12" t="s">
        <v>19</v>
      </c>
      <c r="J14" s="13"/>
      <c r="L14" s="11" t="s">
        <v>15</v>
      </c>
      <c r="M14" s="12" t="s">
        <v>19</v>
      </c>
      <c r="N14" s="13"/>
      <c r="P14" s="11" t="s">
        <v>15</v>
      </c>
      <c r="Q14" s="12" t="s">
        <v>19</v>
      </c>
      <c r="R14" s="13"/>
    </row>
    <row r="15" spans="1:18" x14ac:dyDescent="0.25">
      <c r="A15" s="15">
        <v>2.8700000000000003E-2</v>
      </c>
      <c r="B15" s="8">
        <v>2.2128225691808723</v>
      </c>
      <c r="C15" s="1">
        <v>0.09</v>
      </c>
      <c r="D15" s="16">
        <v>3.1192635399999986</v>
      </c>
      <c r="E15" s="6">
        <v>0.24</v>
      </c>
      <c r="F15" s="8">
        <v>4.0318394599999969</v>
      </c>
    </row>
    <row r="16" spans="1:18" x14ac:dyDescent="0.25">
      <c r="A16" s="15">
        <v>4.2350000000000006E-2</v>
      </c>
      <c r="B16" s="8">
        <v>2.5894284599678672</v>
      </c>
      <c r="C16" s="1">
        <v>0.15</v>
      </c>
      <c r="D16" s="16">
        <v>4.2970964699999987</v>
      </c>
      <c r="E16" s="6">
        <v>0.3</v>
      </c>
      <c r="F16" s="8">
        <v>5.9422344600000017</v>
      </c>
    </row>
    <row r="17" spans="1:6" x14ac:dyDescent="0.25">
      <c r="A17" s="15">
        <v>5.5024875621890554E-2</v>
      </c>
      <c r="B17" s="8">
        <v>2.99921292955952</v>
      </c>
      <c r="C17" s="1">
        <v>0.24</v>
      </c>
      <c r="D17" s="16">
        <v>5.8416985600000002</v>
      </c>
      <c r="E17" s="6">
        <v>0.45</v>
      </c>
      <c r="F17" s="8">
        <v>7.6919494999999998</v>
      </c>
    </row>
    <row r="18" spans="1:6" x14ac:dyDescent="0.25">
      <c r="A18" s="15">
        <v>6.8950000000000011E-2</v>
      </c>
      <c r="B18" s="8">
        <v>3.2569295950547019</v>
      </c>
      <c r="C18" s="1">
        <v>0.3</v>
      </c>
      <c r="D18" s="16">
        <v>7.7532066600000036</v>
      </c>
      <c r="E18" s="6">
        <v>0.6</v>
      </c>
      <c r="F18" s="8">
        <v>9.3755010900000038</v>
      </c>
    </row>
    <row r="19" spans="1:6" x14ac:dyDescent="0.25">
      <c r="A19" s="15">
        <v>9.4500000000000001E-2</v>
      </c>
      <c r="B19" s="8">
        <v>3.8916728400000005</v>
      </c>
      <c r="C19" s="1">
        <v>0</v>
      </c>
      <c r="D19" s="16">
        <v>1.2657605866051114</v>
      </c>
      <c r="E19" s="6">
        <v>0</v>
      </c>
      <c r="F19" s="8">
        <v>1.2657605866051114</v>
      </c>
    </row>
    <row r="20" spans="1:6" x14ac:dyDescent="0.25">
      <c r="A20" s="15">
        <v>0.1575</v>
      </c>
      <c r="B20" s="8">
        <v>6.5055168100000031</v>
      </c>
      <c r="C20" s="1">
        <v>1.0500000000000001E-2</v>
      </c>
      <c r="D20" s="16">
        <v>1.6029570491884471</v>
      </c>
      <c r="E20" s="6">
        <v>0.03</v>
      </c>
      <c r="F20" s="8">
        <v>1.7175125600404999</v>
      </c>
    </row>
    <row r="21" spans="1:6" x14ac:dyDescent="0.15">
      <c r="A21" s="6">
        <v>0.24</v>
      </c>
      <c r="B21" s="8">
        <v>8.2583698891000008</v>
      </c>
      <c r="C21" s="1">
        <v>0.03</v>
      </c>
      <c r="D21" s="8">
        <v>2.0569156</v>
      </c>
      <c r="E21" s="6">
        <v>0.06</v>
      </c>
      <c r="F21" s="8">
        <v>2.3497567181617001</v>
      </c>
    </row>
    <row r="22" spans="1:6" x14ac:dyDescent="0.15">
      <c r="A22" s="6">
        <v>0.3</v>
      </c>
      <c r="B22" s="8">
        <v>11.629527960000001</v>
      </c>
      <c r="C22" s="1">
        <v>0.06</v>
      </c>
      <c r="D22" s="8">
        <v>2.5111449700000001</v>
      </c>
      <c r="E22" s="6">
        <v>0.12</v>
      </c>
      <c r="F22" s="8">
        <v>3.2539814599999999</v>
      </c>
    </row>
    <row r="23" spans="1:6" x14ac:dyDescent="0.15">
      <c r="A23" s="6">
        <v>0</v>
      </c>
      <c r="B23" s="8">
        <v>1.2657605866051114</v>
      </c>
      <c r="C23" s="1">
        <v>0.09</v>
      </c>
      <c r="D23" s="8">
        <v>3.1770807599999982</v>
      </c>
      <c r="E23" s="6">
        <v>0.24</v>
      </c>
      <c r="F23" s="8">
        <v>4.2946031800000002</v>
      </c>
    </row>
    <row r="24" spans="1:6" x14ac:dyDescent="0.15">
      <c r="A24" s="6">
        <v>8.9999999999999993E-3</v>
      </c>
      <c r="B24" s="8">
        <v>1.501973349933948</v>
      </c>
      <c r="C24" s="1">
        <v>0.15</v>
      </c>
      <c r="D24" s="8">
        <v>4.4729709599999996</v>
      </c>
      <c r="E24" s="6">
        <v>0.3</v>
      </c>
      <c r="F24" s="8">
        <v>5.92055255</v>
      </c>
    </row>
    <row r="25" spans="1:6" x14ac:dyDescent="0.15">
      <c r="A25" s="14">
        <v>2.8700000000000003E-2</v>
      </c>
      <c r="B25" s="8">
        <v>2.203881871931646</v>
      </c>
      <c r="C25" s="1">
        <v>0.24</v>
      </c>
      <c r="D25" s="8">
        <v>5.69856841</v>
      </c>
      <c r="E25" s="6">
        <v>0.45</v>
      </c>
      <c r="F25" s="8">
        <v>7.6495069190000002</v>
      </c>
    </row>
    <row r="26" spans="1:6" x14ac:dyDescent="0.15">
      <c r="A26" s="6">
        <v>4.2350000000000006E-2</v>
      </c>
      <c r="B26" s="8">
        <v>2.429688464384534</v>
      </c>
      <c r="C26" s="1">
        <v>0.3</v>
      </c>
      <c r="D26" s="8">
        <v>7.3300428199999992</v>
      </c>
      <c r="E26" s="6">
        <v>0.6</v>
      </c>
      <c r="F26" s="8">
        <v>9.5010937500000008</v>
      </c>
    </row>
    <row r="27" spans="1:6" x14ac:dyDescent="0.15">
      <c r="A27" s="6">
        <v>5.5024875621890554E-2</v>
      </c>
      <c r="B27" s="8">
        <v>2.8694260100000002</v>
      </c>
      <c r="C27" s="1"/>
      <c r="D27" s="8"/>
      <c r="E27" s="6"/>
      <c r="F27" s="8"/>
    </row>
    <row r="28" spans="1:6" x14ac:dyDescent="0.15">
      <c r="A28" s="6">
        <v>6.8950000000000011E-2</v>
      </c>
      <c r="B28" s="8">
        <v>3.2705393498345572</v>
      </c>
      <c r="C28" s="1"/>
      <c r="D28" s="8"/>
      <c r="E28" s="6"/>
      <c r="F28" s="8"/>
    </row>
    <row r="29" spans="1:6" x14ac:dyDescent="0.15">
      <c r="A29" s="6">
        <v>9.4500000000000001E-2</v>
      </c>
      <c r="B29" s="8">
        <v>3.8765311763595727</v>
      </c>
      <c r="C29" s="1"/>
      <c r="D29" s="8"/>
      <c r="E29" s="6"/>
      <c r="F29" s="8"/>
    </row>
    <row r="30" spans="1:6" x14ac:dyDescent="0.15">
      <c r="A30" s="6">
        <v>0.24</v>
      </c>
      <c r="B30" s="8">
        <v>8.1889136899999997</v>
      </c>
      <c r="C30" s="1"/>
      <c r="D30" s="8"/>
      <c r="E30" s="6"/>
      <c r="F30" s="8"/>
    </row>
    <row r="31" spans="1:6" x14ac:dyDescent="0.15">
      <c r="A31" s="11">
        <v>0.3</v>
      </c>
      <c r="B31" s="13">
        <v>11.52796629</v>
      </c>
      <c r="C31" s="2"/>
      <c r="D31" s="13"/>
      <c r="E31" s="11"/>
      <c r="F31" s="13"/>
    </row>
  </sheetData>
  <mergeCells count="6">
    <mergeCell ref="P1:R1"/>
    <mergeCell ref="A1:B1"/>
    <mergeCell ref="C1:D1"/>
    <mergeCell ref="E1:F1"/>
    <mergeCell ref="H1:J1"/>
    <mergeCell ref="L1:N1"/>
  </mergeCells>
  <phoneticPr fontId="3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topLeftCell="A4" workbookViewId="0">
      <selection activeCell="D36" sqref="D36"/>
    </sheetView>
  </sheetViews>
  <sheetFormatPr defaultColWidth="10.875" defaultRowHeight="15.75" x14ac:dyDescent="0.15"/>
  <cols>
    <col min="1" max="1" width="15.375" style="3" customWidth="1"/>
    <col min="2" max="2" width="20.875" style="3" customWidth="1"/>
    <col min="3" max="3" width="18" style="3" customWidth="1"/>
    <col min="4" max="4" width="22.625" style="3" customWidth="1"/>
    <col min="5" max="5" width="15.375" style="3" customWidth="1"/>
    <col min="6" max="6" width="21" style="3" customWidth="1"/>
    <col min="7" max="8" width="10.875" style="3"/>
    <col min="9" max="10" width="11" style="3" bestFit="1" customWidth="1"/>
    <col min="11" max="12" width="10.875" style="3"/>
    <col min="13" max="13" width="11" style="3" bestFit="1" customWidth="1"/>
    <col min="14" max="16384" width="10.875" style="3"/>
  </cols>
  <sheetData>
    <row r="1" spans="1:18" x14ac:dyDescent="0.15">
      <c r="A1" s="19" t="s">
        <v>24</v>
      </c>
      <c r="B1" s="20"/>
      <c r="C1" s="20" t="s">
        <v>25</v>
      </c>
      <c r="D1" s="20"/>
      <c r="E1" s="20" t="s">
        <v>26</v>
      </c>
      <c r="F1" s="21"/>
      <c r="H1" s="19" t="s">
        <v>27</v>
      </c>
      <c r="I1" s="20"/>
      <c r="J1" s="21"/>
      <c r="L1" s="19" t="s">
        <v>28</v>
      </c>
      <c r="M1" s="20"/>
      <c r="N1" s="21"/>
      <c r="P1" s="19" t="s">
        <v>29</v>
      </c>
      <c r="Q1" s="20"/>
      <c r="R1" s="21"/>
    </row>
    <row r="2" spans="1:18" x14ac:dyDescent="0.15">
      <c r="A2" s="4" t="s">
        <v>0</v>
      </c>
      <c r="B2" s="5" t="s">
        <v>1</v>
      </c>
      <c r="C2" s="4" t="s">
        <v>0</v>
      </c>
      <c r="D2" s="5" t="s">
        <v>1</v>
      </c>
      <c r="E2" s="4" t="s">
        <v>0</v>
      </c>
      <c r="F2" s="5" t="s">
        <v>1</v>
      </c>
      <c r="H2" s="6"/>
      <c r="I2" s="7" t="s">
        <v>8</v>
      </c>
      <c r="J2" s="8" t="s">
        <v>7</v>
      </c>
      <c r="L2" s="6"/>
      <c r="M2" s="7" t="s">
        <v>8</v>
      </c>
      <c r="N2" s="8" t="s">
        <v>18</v>
      </c>
      <c r="P2" s="6"/>
      <c r="Q2" s="7" t="s">
        <v>7</v>
      </c>
      <c r="R2" s="8" t="s">
        <v>18</v>
      </c>
    </row>
    <row r="3" spans="1:18" x14ac:dyDescent="0.15">
      <c r="A3" s="6">
        <v>0</v>
      </c>
      <c r="B3" s="8">
        <v>2.1643478260869564</v>
      </c>
      <c r="C3" s="1">
        <v>0</v>
      </c>
      <c r="D3" s="8">
        <v>2.1643478260869564</v>
      </c>
      <c r="E3" s="6">
        <v>0</v>
      </c>
      <c r="F3" s="8">
        <v>2.1643478260869564</v>
      </c>
      <c r="H3" s="6" t="s">
        <v>6</v>
      </c>
      <c r="I3" s="9">
        <f>COUNT(A3:A100)</f>
        <v>19</v>
      </c>
      <c r="J3" s="10">
        <f>COUNT(C3:C87)</f>
        <v>18</v>
      </c>
      <c r="L3" s="6" t="s">
        <v>6</v>
      </c>
      <c r="M3" s="9">
        <f>COUNT(A3:A100)</f>
        <v>19</v>
      </c>
      <c r="N3" s="10">
        <f>COUNT(E3:E100)</f>
        <v>16</v>
      </c>
      <c r="P3" s="6" t="s">
        <v>6</v>
      </c>
      <c r="Q3" s="9">
        <f>COUNT(C3:C100)</f>
        <v>18</v>
      </c>
      <c r="R3" s="10">
        <f>COUNT(E3:E100)</f>
        <v>16</v>
      </c>
    </row>
    <row r="4" spans="1:18" x14ac:dyDescent="0.15">
      <c r="A4" s="6">
        <v>0.22499999999999998</v>
      </c>
      <c r="B4" s="8">
        <v>6.8480604476961009</v>
      </c>
      <c r="C4" s="1">
        <v>4.4999999999999998E-2</v>
      </c>
      <c r="D4" s="8">
        <v>2.7302075349234012</v>
      </c>
      <c r="E4" s="6">
        <v>7.4999999999999997E-2</v>
      </c>
      <c r="F4" s="8">
        <v>3.2865572799999976</v>
      </c>
      <c r="H4" s="6" t="s">
        <v>9</v>
      </c>
      <c r="I4" s="9">
        <f>SLOPE(B3:B100,A3:A100)</f>
        <v>21.948717490639421</v>
      </c>
      <c r="J4" s="10">
        <f>SLOPE(D3:D100,C3:C100)</f>
        <v>10.606508322418952</v>
      </c>
      <c r="L4" s="6" t="s">
        <v>9</v>
      </c>
      <c r="M4" s="9">
        <f>SLOPE(B3:B100,A3:A100)</f>
        <v>21.948717490639421</v>
      </c>
      <c r="N4" s="10">
        <f>SLOPE(F3:F100,E3:E100)</f>
        <v>5.5585692464637946</v>
      </c>
      <c r="P4" s="6" t="s">
        <v>9</v>
      </c>
      <c r="Q4" s="9">
        <f>SLOPE(D3:D100,C3:C100)</f>
        <v>10.606508322418952</v>
      </c>
      <c r="R4" s="10">
        <f>SLOPE(F3:F100,E3:E100)</f>
        <v>5.5585692464637946</v>
      </c>
    </row>
    <row r="5" spans="1:18" ht="18.75" x14ac:dyDescent="0.15">
      <c r="A5" s="6">
        <v>0.15</v>
      </c>
      <c r="B5" s="8">
        <v>5.4348000778436916</v>
      </c>
      <c r="C5" s="1">
        <v>0.15</v>
      </c>
      <c r="D5" s="8">
        <v>4.0002382110000028</v>
      </c>
      <c r="E5" s="6">
        <v>0.15</v>
      </c>
      <c r="F5" s="8">
        <v>3.7381271200000006</v>
      </c>
      <c r="H5" s="6" t="s">
        <v>20</v>
      </c>
      <c r="I5" s="9">
        <f>STEYX(B3:B100,A3:A100)</f>
        <v>0.3582253118496827</v>
      </c>
      <c r="J5" s="10">
        <f>STEYX(D3:D100,C3:C100)</f>
        <v>0.2122811906457269</v>
      </c>
      <c r="L5" s="6" t="s">
        <v>20</v>
      </c>
      <c r="M5" s="9">
        <f>STEYX(B3:B100,A3:A100)</f>
        <v>0.3582253118496827</v>
      </c>
      <c r="N5" s="10">
        <f>STEYX(F3:F100,E3:E100)</f>
        <v>0.26928943537963207</v>
      </c>
      <c r="P5" s="6" t="s">
        <v>20</v>
      </c>
      <c r="Q5" s="9">
        <f>STEYX(D3:D100,C3:C100)</f>
        <v>0.2122811906457269</v>
      </c>
      <c r="R5" s="10">
        <f>STEYX(F3:F100,E3:E100)</f>
        <v>0.26928943537963207</v>
      </c>
    </row>
    <row r="6" spans="1:18" ht="18.75" x14ac:dyDescent="0.15">
      <c r="A6" s="6">
        <v>1.4999999999999999E-2</v>
      </c>
      <c r="B6" s="8">
        <v>2.6624453513534991</v>
      </c>
      <c r="C6" s="1">
        <v>0.24</v>
      </c>
      <c r="D6" s="8">
        <v>4.6566083469727007</v>
      </c>
      <c r="E6" s="6">
        <v>0.24</v>
      </c>
      <c r="F6" s="8">
        <v>3.9866913000000004</v>
      </c>
      <c r="H6" s="6" t="s">
        <v>21</v>
      </c>
      <c r="I6" s="9">
        <f>STDEV(A3:A100)</f>
        <v>0.1098683422628145</v>
      </c>
      <c r="J6" s="10">
        <f>STDEV(C3:C100)</f>
        <v>0.15671489662291016</v>
      </c>
      <c r="L6" s="6" t="s">
        <v>21</v>
      </c>
      <c r="M6" s="9">
        <f>STDEV(A3:A100)</f>
        <v>0.1098683422628145</v>
      </c>
      <c r="N6" s="10">
        <f>STDEV(E3:E100)</f>
        <v>0.19419062799218714</v>
      </c>
      <c r="P6" s="6" t="s">
        <v>21</v>
      </c>
      <c r="Q6" s="9">
        <f>STDEV(C3:C100)</f>
        <v>0.15671489662291016</v>
      </c>
      <c r="R6" s="10">
        <f>STDEV(E3:E100)</f>
        <v>0.19419062799218714</v>
      </c>
    </row>
    <row r="7" spans="1:18" ht="18.75" x14ac:dyDescent="0.15">
      <c r="A7" s="6">
        <v>0.3</v>
      </c>
      <c r="B7" s="8">
        <v>9.42023408271276</v>
      </c>
      <c r="C7" s="1">
        <v>0.3</v>
      </c>
      <c r="D7" s="8">
        <v>5.1399835500000002</v>
      </c>
      <c r="E7" s="6">
        <v>0.39</v>
      </c>
      <c r="F7" s="8">
        <v>4.8438586199999971</v>
      </c>
      <c r="H7" s="6" t="s">
        <v>22</v>
      </c>
      <c r="I7" s="7">
        <f>I5/(I6*SQRT(I3-1))</f>
        <v>0.76850632306696842</v>
      </c>
      <c r="J7" s="8">
        <f>J5/(J6*SQRT(J3-1))</f>
        <v>0.32853131620667914</v>
      </c>
      <c r="L7" s="6" t="s">
        <v>22</v>
      </c>
      <c r="M7" s="7">
        <f>M5/(M6*SQRT(M3-1))</f>
        <v>0.76850632306696842</v>
      </c>
      <c r="N7" s="8">
        <f>N5/(N6*SQRT(N3-1))</f>
        <v>0.35805143613036922</v>
      </c>
      <c r="P7" s="6" t="s">
        <v>22</v>
      </c>
      <c r="Q7" s="7">
        <f>Q5/(Q6*SQRT(Q3-1))</f>
        <v>0.32853131620667914</v>
      </c>
      <c r="R7" s="8">
        <f>R5/(R6*SQRT(R3-1))</f>
        <v>0.35805143613036922</v>
      </c>
    </row>
    <row r="8" spans="1:18" ht="18.75" x14ac:dyDescent="0.15">
      <c r="A8" s="6">
        <v>7.4999999999999997E-2</v>
      </c>
      <c r="B8" s="8">
        <v>3.9631394352400364</v>
      </c>
      <c r="C8" s="1">
        <v>0.44999999999999996</v>
      </c>
      <c r="D8" s="8">
        <v>7.1560204999999986</v>
      </c>
      <c r="E8" s="6">
        <v>0.54</v>
      </c>
      <c r="F8" s="8">
        <v>5.5188613400000044</v>
      </c>
      <c r="H8" s="6" t="s">
        <v>23</v>
      </c>
      <c r="I8" s="7">
        <f>SQRT(I7^2+J7^2)</f>
        <v>0.83578393997635825</v>
      </c>
      <c r="J8" s="8"/>
      <c r="L8" s="6" t="s">
        <v>23</v>
      </c>
      <c r="M8" s="7">
        <f>SQRT(M7^2+N7^2)</f>
        <v>0.84782238677032562</v>
      </c>
      <c r="N8" s="8"/>
      <c r="P8" s="6" t="s">
        <v>23</v>
      </c>
      <c r="Q8" s="7">
        <f>SQRT(Q7^2+R7^2)</f>
        <v>0.48593585651144622</v>
      </c>
      <c r="R8" s="8"/>
    </row>
    <row r="9" spans="1:18" x14ac:dyDescent="0.15">
      <c r="A9" s="6">
        <v>0.24</v>
      </c>
      <c r="B9" s="8">
        <v>7.2818572499999981</v>
      </c>
      <c r="C9" s="1">
        <v>0.375</v>
      </c>
      <c r="D9" s="8">
        <v>6.4733836700000005</v>
      </c>
      <c r="E9" s="6">
        <v>0</v>
      </c>
      <c r="F9" s="8">
        <v>2.220831943799972</v>
      </c>
      <c r="H9" s="6" t="s">
        <v>10</v>
      </c>
      <c r="I9" s="7">
        <f>(I4-J4)/I8</f>
        <v>13.570743137923069</v>
      </c>
      <c r="J9" s="8">
        <f>ABS(I9)</f>
        <v>13.570743137923069</v>
      </c>
      <c r="L9" s="6" t="s">
        <v>10</v>
      </c>
      <c r="M9" s="7">
        <f>(M4-N4)/M8</f>
        <v>19.33205409521193</v>
      </c>
      <c r="N9" s="8">
        <f>ABS(M9)</f>
        <v>19.33205409521193</v>
      </c>
      <c r="P9" s="6" t="s">
        <v>10</v>
      </c>
      <c r="Q9" s="7">
        <f>(Q4-R4)/Q8</f>
        <v>10.388076961833034</v>
      </c>
      <c r="R9" s="8">
        <f>ABS(Q9)</f>
        <v>10.388076961833034</v>
      </c>
    </row>
    <row r="10" spans="1:18" x14ac:dyDescent="0.15">
      <c r="A10" s="6">
        <v>0</v>
      </c>
      <c r="B10" s="8">
        <v>2.220831943799972</v>
      </c>
      <c r="C10" s="1">
        <v>0</v>
      </c>
      <c r="D10" s="8">
        <v>2.220831943799972</v>
      </c>
      <c r="E10" s="6">
        <v>7.4999999999999997E-2</v>
      </c>
      <c r="F10" s="8">
        <v>3.1394756300000011</v>
      </c>
      <c r="H10" s="6" t="s">
        <v>11</v>
      </c>
      <c r="I10" s="7">
        <f>I3+J3-4</f>
        <v>33</v>
      </c>
      <c r="J10" s="8"/>
      <c r="L10" s="6" t="s">
        <v>11</v>
      </c>
      <c r="M10" s="7">
        <f>M3+N3-4</f>
        <v>31</v>
      </c>
      <c r="N10" s="8"/>
      <c r="P10" s="6" t="s">
        <v>11</v>
      </c>
      <c r="Q10" s="7">
        <f>Q3+R3-4</f>
        <v>30</v>
      </c>
      <c r="R10" s="8"/>
    </row>
    <row r="11" spans="1:18" x14ac:dyDescent="0.15">
      <c r="A11" s="6">
        <v>0.22499999999999998</v>
      </c>
      <c r="B11" s="8">
        <v>6.3762158099999997</v>
      </c>
      <c r="C11" s="1">
        <v>4.4999999999999998E-2</v>
      </c>
      <c r="D11" s="8">
        <v>2.9667178892325383</v>
      </c>
      <c r="E11" s="6">
        <v>0.15</v>
      </c>
      <c r="F11" s="8">
        <v>3.7028936999999988</v>
      </c>
      <c r="H11" s="6" t="s">
        <v>12</v>
      </c>
      <c r="I11" s="7">
        <f>0.05</f>
        <v>0.05</v>
      </c>
      <c r="J11" s="8"/>
      <c r="L11" s="6" t="s">
        <v>12</v>
      </c>
      <c r="M11" s="7">
        <f>0.05</f>
        <v>0.05</v>
      </c>
      <c r="N11" s="8"/>
      <c r="P11" s="6" t="s">
        <v>12</v>
      </c>
      <c r="Q11" s="7">
        <f>0.05</f>
        <v>0.05</v>
      </c>
      <c r="R11" s="8"/>
    </row>
    <row r="12" spans="1:18" x14ac:dyDescent="0.15">
      <c r="A12" s="6">
        <v>0.15</v>
      </c>
      <c r="B12" s="8">
        <v>5.5757418032134698</v>
      </c>
      <c r="C12" s="1">
        <v>0.15</v>
      </c>
      <c r="D12" s="8">
        <v>4.0871252200000008</v>
      </c>
      <c r="E12" s="6">
        <v>0.24</v>
      </c>
      <c r="F12" s="8">
        <v>3.6013414199999998</v>
      </c>
      <c r="H12" s="6" t="s">
        <v>13</v>
      </c>
      <c r="I12" s="7">
        <f>TDIST(J9,I10,2)</f>
        <v>4.6928096012857028E-15</v>
      </c>
      <c r="J12" s="8"/>
      <c r="L12" s="6" t="s">
        <v>13</v>
      </c>
      <c r="M12" s="7">
        <f>TDIST(N9,M10,2)</f>
        <v>7.4824969022428704E-19</v>
      </c>
      <c r="N12" s="8"/>
      <c r="P12" s="6" t="s">
        <v>13</v>
      </c>
      <c r="Q12" s="7">
        <f>TDIST(R9,Q10,2)</f>
        <v>1.8711506095827487E-11</v>
      </c>
      <c r="R12" s="8"/>
    </row>
    <row r="13" spans="1:18" x14ac:dyDescent="0.15">
      <c r="A13" s="6">
        <v>1.4999999999999999E-2</v>
      </c>
      <c r="B13" s="8">
        <v>2.5351353566244001</v>
      </c>
      <c r="C13" s="1">
        <v>0.24</v>
      </c>
      <c r="D13" s="8">
        <v>4.9105791200000004</v>
      </c>
      <c r="E13" s="6">
        <v>0.39</v>
      </c>
      <c r="F13" s="8">
        <v>4.6142410450000009</v>
      </c>
      <c r="H13" s="6" t="s">
        <v>14</v>
      </c>
      <c r="I13" s="7">
        <f>TINV(I11,I10)</f>
        <v>2.0345152974493397</v>
      </c>
      <c r="J13" s="8"/>
      <c r="L13" s="6" t="s">
        <v>14</v>
      </c>
      <c r="M13" s="7">
        <f>TINV(M11,M10)</f>
        <v>2.0395134463964082</v>
      </c>
      <c r="N13" s="8"/>
      <c r="P13" s="6" t="s">
        <v>14</v>
      </c>
      <c r="Q13" s="7">
        <f>TINV(Q11,Q10)</f>
        <v>2.0422724563012378</v>
      </c>
      <c r="R13" s="8"/>
    </row>
    <row r="14" spans="1:18" x14ac:dyDescent="0.25">
      <c r="A14" s="15">
        <v>0.3</v>
      </c>
      <c r="B14" s="8">
        <v>9.4593080700000005</v>
      </c>
      <c r="C14" s="1">
        <v>0.3</v>
      </c>
      <c r="D14" s="16">
        <v>5.1395107700000002</v>
      </c>
      <c r="E14" s="6">
        <v>0.54</v>
      </c>
      <c r="F14" s="8">
        <v>5.568569369999997</v>
      </c>
      <c r="H14" s="11" t="s">
        <v>15</v>
      </c>
      <c r="I14" s="12" t="s">
        <v>19</v>
      </c>
      <c r="J14" s="13"/>
      <c r="L14" s="11" t="s">
        <v>15</v>
      </c>
      <c r="M14" s="12" t="s">
        <v>19</v>
      </c>
      <c r="N14" s="13"/>
      <c r="P14" s="11" t="s">
        <v>15</v>
      </c>
      <c r="Q14" s="12" t="s">
        <v>19</v>
      </c>
      <c r="R14" s="13"/>
    </row>
    <row r="15" spans="1:18" x14ac:dyDescent="0.25">
      <c r="A15" s="15">
        <v>7.4999999999999997E-2</v>
      </c>
      <c r="B15" s="8">
        <v>3.6758885667257002</v>
      </c>
      <c r="C15" s="1">
        <v>0.44999999999999996</v>
      </c>
      <c r="D15" s="16">
        <v>7.2338828199999989</v>
      </c>
      <c r="E15" s="6">
        <v>0</v>
      </c>
      <c r="F15" s="8">
        <v>2.2951514896840557</v>
      </c>
    </row>
    <row r="16" spans="1:18" x14ac:dyDescent="0.25">
      <c r="A16" s="15">
        <v>0.24</v>
      </c>
      <c r="B16" s="8">
        <v>7.2818572499999981</v>
      </c>
      <c r="C16" s="1">
        <v>0.375</v>
      </c>
      <c r="D16" s="16">
        <v>6.5210061889999995</v>
      </c>
      <c r="E16" s="6">
        <v>0.15</v>
      </c>
      <c r="F16" s="8">
        <v>3.6949086100000006</v>
      </c>
    </row>
    <row r="17" spans="1:6" x14ac:dyDescent="0.25">
      <c r="A17" s="15">
        <v>0</v>
      </c>
      <c r="B17" s="8">
        <v>2.2951514896840557</v>
      </c>
      <c r="C17" s="1">
        <v>0</v>
      </c>
      <c r="D17" s="16">
        <v>2.2951514896840557</v>
      </c>
      <c r="E17" s="6">
        <v>0.24</v>
      </c>
      <c r="F17" s="8">
        <v>4.17149751</v>
      </c>
    </row>
    <row r="18" spans="1:6" x14ac:dyDescent="0.25">
      <c r="A18" s="15">
        <v>0.22499999999999998</v>
      </c>
      <c r="B18" s="8">
        <v>6.434800077843688</v>
      </c>
      <c r="C18" s="1">
        <v>4.4999999999999998E-2</v>
      </c>
      <c r="D18" s="16">
        <v>2.9606354763886986</v>
      </c>
      <c r="E18" s="6">
        <v>0.54</v>
      </c>
      <c r="F18" s="8">
        <v>5.33646815</v>
      </c>
    </row>
    <row r="19" spans="1:6" x14ac:dyDescent="0.25">
      <c r="A19" s="15">
        <v>0.15</v>
      </c>
      <c r="B19" s="8">
        <v>5.4363556499999977</v>
      </c>
      <c r="C19" s="1">
        <v>0.24</v>
      </c>
      <c r="D19" s="16">
        <v>4.6316409200000006</v>
      </c>
      <c r="E19" s="6"/>
      <c r="F19" s="8"/>
    </row>
    <row r="20" spans="1:6" x14ac:dyDescent="0.25">
      <c r="A20" s="15">
        <v>1.4999999999999999E-2</v>
      </c>
      <c r="B20" s="8">
        <v>2.3535662445351</v>
      </c>
      <c r="C20" s="1">
        <v>0.3</v>
      </c>
      <c r="D20" s="16">
        <v>5.1237748299999986</v>
      </c>
      <c r="E20" s="6"/>
      <c r="F20" s="8"/>
    </row>
    <row r="21" spans="1:6" x14ac:dyDescent="0.15">
      <c r="A21" s="6">
        <v>0.24</v>
      </c>
      <c r="B21" s="8">
        <v>7.2818572499999981</v>
      </c>
      <c r="C21" s="1"/>
      <c r="D21" s="8"/>
      <c r="E21" s="6"/>
      <c r="F21" s="8"/>
    </row>
    <row r="22" spans="1:6" x14ac:dyDescent="0.15">
      <c r="A22" s="6"/>
      <c r="B22" s="8"/>
      <c r="C22" s="1"/>
      <c r="D22" s="8"/>
      <c r="E22" s="6"/>
      <c r="F22" s="8"/>
    </row>
    <row r="23" spans="1:6" x14ac:dyDescent="0.15">
      <c r="A23" s="6"/>
      <c r="B23" s="8"/>
      <c r="C23" s="1"/>
      <c r="D23" s="8"/>
      <c r="E23" s="6"/>
      <c r="F23" s="8"/>
    </row>
    <row r="24" spans="1:6" x14ac:dyDescent="0.15">
      <c r="A24" s="6"/>
      <c r="B24" s="8"/>
      <c r="C24" s="1"/>
      <c r="D24" s="8"/>
      <c r="E24" s="6"/>
      <c r="F24" s="8"/>
    </row>
    <row r="25" spans="1:6" x14ac:dyDescent="0.15">
      <c r="A25" s="14"/>
      <c r="B25" s="8"/>
      <c r="C25" s="1"/>
      <c r="D25" s="8"/>
      <c r="E25" s="6"/>
      <c r="F25" s="8"/>
    </row>
    <row r="26" spans="1:6" x14ac:dyDescent="0.15">
      <c r="A26" s="6"/>
      <c r="B26" s="8"/>
      <c r="C26" s="1"/>
      <c r="D26" s="8"/>
      <c r="E26" s="6"/>
      <c r="F26" s="8"/>
    </row>
    <row r="27" spans="1:6" x14ac:dyDescent="0.15">
      <c r="A27" s="6"/>
      <c r="B27" s="8"/>
      <c r="C27" s="1"/>
      <c r="D27" s="8"/>
      <c r="E27" s="6"/>
      <c r="F27" s="8"/>
    </row>
    <row r="28" spans="1:6" x14ac:dyDescent="0.15">
      <c r="A28" s="6"/>
      <c r="B28" s="8"/>
      <c r="C28" s="1"/>
      <c r="D28" s="8"/>
      <c r="E28" s="6"/>
      <c r="F28" s="8"/>
    </row>
    <row r="29" spans="1:6" x14ac:dyDescent="0.15">
      <c r="A29" s="6"/>
      <c r="B29" s="8"/>
      <c r="C29" s="1"/>
      <c r="D29" s="8"/>
      <c r="E29" s="6"/>
      <c r="F29" s="8"/>
    </row>
    <row r="30" spans="1:6" x14ac:dyDescent="0.15">
      <c r="A30" s="6"/>
      <c r="B30" s="8"/>
      <c r="C30" s="1"/>
      <c r="D30" s="8"/>
      <c r="E30" s="6"/>
      <c r="F30" s="8"/>
    </row>
    <row r="31" spans="1:6" x14ac:dyDescent="0.15">
      <c r="A31" s="11"/>
      <c r="B31" s="13"/>
      <c r="C31" s="2"/>
      <c r="D31" s="13"/>
      <c r="E31" s="11"/>
      <c r="F31" s="13"/>
    </row>
  </sheetData>
  <mergeCells count="6">
    <mergeCell ref="P1:R1"/>
    <mergeCell ref="A1:B1"/>
    <mergeCell ref="C1:D1"/>
    <mergeCell ref="E1:F1"/>
    <mergeCell ref="H1:J1"/>
    <mergeCell ref="L1:N1"/>
  </mergeCells>
  <phoneticPr fontId="3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MWCNT</vt:lpstr>
      <vt:lpstr>Soil-MWCNT-Mass</vt:lpstr>
      <vt:lpstr>SWCNT</vt:lpstr>
      <vt:lpstr>MWCNT-COOH</vt:lpstr>
      <vt:lpstr>Sand</vt:lpstr>
      <vt:lpstr>Soil</vt:lpstr>
      <vt:lpstr>Sludge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</dc:creator>
  <cp:lastModifiedBy>YangHe</cp:lastModifiedBy>
  <dcterms:created xsi:type="dcterms:W3CDTF">2016-02-07T21:26:28Z</dcterms:created>
  <dcterms:modified xsi:type="dcterms:W3CDTF">2016-02-12T04:23:31Z</dcterms:modified>
</cp:coreProperties>
</file>