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F:\updatedFiles\"/>
    </mc:Choice>
  </mc:AlternateContent>
  <bookViews>
    <workbookView xWindow="0" yWindow="0" windowWidth="20490" windowHeight="7755"/>
  </bookViews>
  <sheets>
    <sheet name="Data" sheetId="1" r:id="rId1"/>
    <sheet name="Readme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3" i="1" l="1"/>
  <c r="B121" i="1"/>
  <c r="G124" i="1"/>
  <c r="G123" i="1"/>
  <c r="G122" i="1"/>
  <c r="G121" i="1"/>
  <c r="G120" i="1"/>
  <c r="G119" i="1"/>
  <c r="B115" i="1"/>
  <c r="B113" i="1"/>
  <c r="G116" i="1"/>
  <c r="G115" i="1"/>
  <c r="G114" i="1"/>
  <c r="G113" i="1"/>
  <c r="G112" i="1"/>
  <c r="G111" i="1"/>
  <c r="B107" i="1"/>
  <c r="B105" i="1"/>
  <c r="G108" i="1"/>
  <c r="G107" i="1"/>
  <c r="G106" i="1"/>
  <c r="G105" i="1"/>
  <c r="G104" i="1"/>
  <c r="G103" i="1"/>
  <c r="G99" i="1"/>
  <c r="G98" i="1"/>
  <c r="G97" i="1"/>
  <c r="G96" i="1"/>
  <c r="B89" i="1" l="1"/>
  <c r="G92" i="1"/>
  <c r="G91" i="1"/>
  <c r="G90" i="1"/>
  <c r="G89" i="1"/>
  <c r="G88" i="1"/>
  <c r="G87" i="1"/>
  <c r="B81" i="1"/>
  <c r="G84" i="1"/>
  <c r="G83" i="1"/>
  <c r="G82" i="1"/>
  <c r="G81" i="1"/>
  <c r="G80" i="1"/>
  <c r="G79" i="1"/>
  <c r="B73" i="1"/>
  <c r="G76" i="1"/>
  <c r="G75" i="1"/>
  <c r="G74" i="1"/>
  <c r="G73" i="1"/>
  <c r="G72" i="1"/>
  <c r="G71" i="1"/>
  <c r="B67" i="1"/>
  <c r="G68" i="1"/>
  <c r="G67" i="1"/>
  <c r="G66" i="1"/>
  <c r="G65" i="1"/>
  <c r="M56" i="1" l="1"/>
  <c r="M48" i="1"/>
  <c r="R59" i="1"/>
  <c r="R58" i="1"/>
  <c r="R57" i="1"/>
  <c r="R56" i="1"/>
  <c r="R55" i="1"/>
  <c r="R54" i="1"/>
  <c r="M40" i="1"/>
  <c r="R51" i="1"/>
  <c r="R50" i="1"/>
  <c r="R49" i="1"/>
  <c r="R48" i="1"/>
  <c r="R47" i="1"/>
  <c r="R46" i="1"/>
  <c r="R43" i="1"/>
  <c r="R42" i="1"/>
  <c r="R41" i="1"/>
  <c r="R40" i="1"/>
  <c r="R39" i="1"/>
  <c r="R38" i="1"/>
  <c r="M32" i="1"/>
  <c r="R35" i="1"/>
  <c r="R34" i="1"/>
  <c r="R33" i="1"/>
  <c r="R32" i="1"/>
  <c r="R31" i="1"/>
  <c r="R30" i="1"/>
  <c r="M24" i="1"/>
  <c r="R27" i="1"/>
  <c r="R26" i="1"/>
  <c r="R25" i="1"/>
  <c r="R24" i="1"/>
  <c r="R23" i="1"/>
  <c r="R22" i="1"/>
  <c r="M16" i="1"/>
  <c r="R19" i="1"/>
  <c r="R18" i="1"/>
  <c r="R17" i="1"/>
  <c r="R16" i="1"/>
  <c r="R15" i="1"/>
  <c r="R14" i="1"/>
  <c r="R66" i="1"/>
  <c r="R65" i="1"/>
  <c r="R64" i="1"/>
  <c r="R63" i="1"/>
  <c r="B55" i="1" l="1"/>
  <c r="G58" i="1"/>
  <c r="G57" i="1"/>
  <c r="G56" i="1"/>
  <c r="G55" i="1"/>
  <c r="G54" i="1"/>
  <c r="G53" i="1"/>
  <c r="B47" i="1"/>
  <c r="G50" i="1"/>
  <c r="G49" i="1"/>
  <c r="G48" i="1"/>
  <c r="G47" i="1"/>
  <c r="G46" i="1"/>
  <c r="G45" i="1"/>
  <c r="B39" i="1"/>
  <c r="G42" i="1"/>
  <c r="G41" i="1"/>
  <c r="G40" i="1"/>
  <c r="G39" i="1"/>
  <c r="G38" i="1"/>
  <c r="G37" i="1"/>
  <c r="G32" i="1"/>
  <c r="B31" i="1"/>
  <c r="G34" i="1"/>
  <c r="G33" i="1"/>
  <c r="G31" i="1"/>
  <c r="G30" i="1"/>
  <c r="G29" i="1"/>
  <c r="B23" i="1"/>
  <c r="B17" i="1"/>
  <c r="B15" i="1"/>
  <c r="G26" i="1"/>
  <c r="G25" i="1"/>
  <c r="G24" i="1"/>
  <c r="G23" i="1"/>
  <c r="G22" i="1"/>
  <c r="G21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<sst xmlns="http://schemas.openxmlformats.org/spreadsheetml/2006/main" count="208" uniqueCount="68">
  <si>
    <t>Power (W)</t>
  </si>
  <si>
    <t>Time (sec)</t>
  </si>
  <si>
    <t>T</t>
  </si>
  <si>
    <r>
      <t>T</t>
    </r>
    <r>
      <rPr>
        <vertAlign val="subscript"/>
        <sz val="11"/>
        <color theme="1"/>
        <rFont val="Calibri"/>
        <family val="2"/>
      </rPr>
      <t>○</t>
    </r>
  </si>
  <si>
    <r>
      <rPr>
        <sz val="11"/>
        <color theme="1"/>
        <rFont val="Calibri"/>
        <family val="2"/>
      </rPr>
      <t>∆</t>
    </r>
    <r>
      <rPr>
        <sz val="11"/>
        <color theme="1"/>
        <rFont val="Calibri"/>
        <family val="2"/>
        <scheme val="minor"/>
      </rPr>
      <t>T</t>
    </r>
  </si>
  <si>
    <t>soil only</t>
  </si>
  <si>
    <t>M-COOH-CT</t>
  </si>
  <si>
    <t>M-OH-CT</t>
  </si>
  <si>
    <t>M-COOH-USR</t>
  </si>
  <si>
    <t>M-OH-USR</t>
  </si>
  <si>
    <t>M-COOH-SI</t>
  </si>
  <si>
    <t>M-OH-SI</t>
  </si>
  <si>
    <t>M-CT &lt;8</t>
  </si>
  <si>
    <t>M-CT 20-30</t>
  </si>
  <si>
    <t>M-CT 13-18</t>
  </si>
  <si>
    <t>USR</t>
  </si>
  <si>
    <t>CT</t>
  </si>
  <si>
    <t>SI</t>
  </si>
  <si>
    <t>US Reasearch Nanomaterial</t>
  </si>
  <si>
    <t>Cheaptubes</t>
  </si>
  <si>
    <t>Sun Innovations</t>
  </si>
  <si>
    <t>MWCNT-SI</t>
  </si>
  <si>
    <t>MWCNT-USR Industrial grade</t>
  </si>
  <si>
    <t>0.3 ml of each MWCNT dispersion was added to 0.1g soil sample</t>
    <phoneticPr fontId="6" type="noConversion"/>
  </si>
  <si>
    <t>MWCNT-URS Dispersion : 0.3mg/ml</t>
    <phoneticPr fontId="6" type="noConversion"/>
  </si>
  <si>
    <t>MWCNT-CT Dispersion</t>
    <phoneticPr fontId="6" type="noConversion"/>
  </si>
  <si>
    <t>MWCNT-SI Dispersion</t>
    <phoneticPr fontId="6" type="noConversion"/>
  </si>
  <si>
    <t xml:space="preserve"> 0.3mg/ml</t>
  </si>
  <si>
    <t>MWCNT-USR purity &gt;95%</t>
    <phoneticPr fontId="6" type="noConversion"/>
  </si>
  <si>
    <t>MWCNT-CT O.D 13-18</t>
    <phoneticPr fontId="6" type="noConversion"/>
  </si>
  <si>
    <t>sample mass (g)</t>
    <phoneticPr fontId="6" type="noConversion"/>
  </si>
  <si>
    <t>4/28/2016 MWCNT with different functional groups (from different suppliers)</t>
    <phoneticPr fontId="6" type="noConversion"/>
  </si>
  <si>
    <t>M-COOH (SI) dispersion</t>
    <phoneticPr fontId="6" type="noConversion"/>
  </si>
  <si>
    <t>M-OH(SI) dispersion</t>
    <phoneticPr fontId="6" type="noConversion"/>
  </si>
  <si>
    <t>M-COOH(CT) dispersion</t>
    <phoneticPr fontId="6" type="noConversion"/>
  </si>
  <si>
    <t>M-OH(CT)dispersion</t>
    <phoneticPr fontId="6" type="noConversion"/>
  </si>
  <si>
    <t>M-COOH(USR)dispersion</t>
    <phoneticPr fontId="6" type="noConversion"/>
  </si>
  <si>
    <t>M-OH(USR)dispersion</t>
    <phoneticPr fontId="6" type="noConversion"/>
  </si>
  <si>
    <t>Analyst :Yang He</t>
    <phoneticPr fontId="6" type="noConversion"/>
  </si>
  <si>
    <t>soil only (No MWCNT)</t>
    <phoneticPr fontId="6" type="noConversion"/>
  </si>
  <si>
    <t>sample vial was broken</t>
    <phoneticPr fontId="6" type="noConversion"/>
  </si>
  <si>
    <t>MWCNT-CT O.D &gt;50</t>
    <phoneticPr fontId="6" type="noConversion"/>
  </si>
  <si>
    <t>4/27/2016 MWCNT from different suppliers and with different length and diameter</t>
    <phoneticPr fontId="6" type="noConversion"/>
  </si>
  <si>
    <t>MWCNT-CT O.D 13-18 dispersion</t>
    <phoneticPr fontId="6" type="noConversion"/>
  </si>
  <si>
    <t>MWCNT-CT O.D &gt;50 dispersion</t>
    <phoneticPr fontId="6" type="noConversion"/>
  </si>
  <si>
    <t>Analyst:Yang He</t>
    <phoneticPr fontId="6" type="noConversion"/>
  </si>
  <si>
    <t>Short MWCNT-USR dispersion</t>
    <phoneticPr fontId="6" type="noConversion"/>
  </si>
  <si>
    <t>Short MWCNT-USR</t>
    <phoneticPr fontId="6" type="noConversion"/>
  </si>
  <si>
    <t xml:space="preserve">SWCNT-URS </t>
    <phoneticPr fontId="6" type="noConversion"/>
  </si>
  <si>
    <t>CNT suppliers:</t>
    <phoneticPr fontId="6" type="noConversion"/>
  </si>
  <si>
    <t xml:space="preserve">SWCNT-URS dispersion </t>
    <phoneticPr fontId="6" type="noConversion"/>
  </si>
  <si>
    <t>4/29/2016 Repeat experiments of MWCNT with different diameters and length  by using new MWCNT dispersion</t>
    <phoneticPr fontId="6" type="noConversion"/>
  </si>
  <si>
    <t>5/2/2016 Repeat experiments of MWCNT with different diameters</t>
    <phoneticPr fontId="6" type="noConversion"/>
  </si>
  <si>
    <t xml:space="preserve">WA 16 </t>
    <phoneticPr fontId="1" type="noConversion"/>
  </si>
  <si>
    <t>QAPP: L19953-QP-1</t>
    <phoneticPr fontId="1" type="noConversion"/>
  </si>
  <si>
    <t>Title: Quantitative detection of carbon nanotubes in environmental samples by microwave induced heating</t>
    <phoneticPr fontId="1" type="noConversion"/>
  </si>
  <si>
    <t>Analyst:</t>
    <phoneticPr fontId="1" type="noConversion"/>
  </si>
  <si>
    <t>Yang He</t>
  </si>
  <si>
    <t>Balances: AB54, used for weighing CNTs and environmental samples in nanohood</t>
    <phoneticPr fontId="1" type="noConversion"/>
  </si>
  <si>
    <t>Microwave induced heating system: Lab 131. Microwave condition: Power /Time</t>
  </si>
  <si>
    <t>Abbreviations</t>
    <phoneticPr fontId="1" type="noConversion"/>
  </si>
  <si>
    <t>CNT: Carbon nanotubes</t>
    <phoneticPr fontId="1" type="noConversion"/>
  </si>
  <si>
    <t>MWCNT:Multi walled CNT</t>
    <phoneticPr fontId="1" type="noConversion"/>
  </si>
  <si>
    <t>SWCMT:Single walled CNT</t>
    <phoneticPr fontId="1" type="noConversion"/>
  </si>
  <si>
    <t>O.D</t>
  </si>
  <si>
    <t>outer diameter</t>
  </si>
  <si>
    <t>M-COOH:Carboxylated MWCNT</t>
  </si>
  <si>
    <t>M-OH: Hydroxylated MWCNT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</si>
</sst>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sz val="9"/>
      <name val="Calibri"/>
      <family val="3"/>
      <charset val="134"/>
      <scheme val="minor"/>
    </font>
    <font>
      <sz val="11"/>
      <color rgb="FF7030A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2" borderId="0" xfId="0" applyNumberFormat="1" applyFill="1"/>
    <xf numFmtId="16" fontId="0" fillId="3" borderId="0" xfId="0" applyNumberFormat="1" applyFill="1"/>
    <xf numFmtId="16" fontId="0" fillId="3" borderId="0" xfId="0" applyNumberFormat="1" applyFill="1" applyAlignment="1">
      <alignment horizontal="left"/>
    </xf>
    <xf numFmtId="0" fontId="0" fillId="3" borderId="0" xfId="0" applyFill="1"/>
    <xf numFmtId="16" fontId="0" fillId="0" borderId="0" xfId="0" applyNumberFormat="1" applyFill="1"/>
    <xf numFmtId="16" fontId="0" fillId="0" borderId="0" xfId="0" applyNumberFormat="1" applyFill="1" applyAlignment="1">
      <alignment horizontal="left"/>
    </xf>
    <xf numFmtId="0" fontId="0" fillId="0" borderId="0" xfId="0" applyFill="1"/>
    <xf numFmtId="14" fontId="0" fillId="3" borderId="0" xfId="0" applyNumberFormat="1" applyFill="1" applyAlignment="1">
      <alignment horizontal="left"/>
    </xf>
    <xf numFmtId="0" fontId="0" fillId="3" borderId="0" xfId="0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abSelected="1" workbookViewId="0">
      <selection activeCell="C2" sqref="C2:E4"/>
    </sheetView>
  </sheetViews>
  <sheetFormatPr defaultRowHeight="15"/>
  <cols>
    <col min="1" max="1" width="1.5703125" customWidth="1"/>
    <col min="2" max="2" width="23.28515625" customWidth="1"/>
    <col min="3" max="3" width="10.5703125" customWidth="1"/>
    <col min="4" max="4" width="10.7109375" customWidth="1"/>
    <col min="6" max="6" width="21" customWidth="1"/>
    <col min="8" max="8" width="12.7109375" style="18" bestFit="1" customWidth="1"/>
    <col min="13" max="13" width="15.5703125" customWidth="1"/>
  </cols>
  <sheetData>
    <row r="1" spans="2:21" s="41" customFormat="1">
      <c r="B1" s="47" t="s">
        <v>38</v>
      </c>
      <c r="C1" s="48"/>
      <c r="D1" s="48"/>
    </row>
    <row r="2" spans="2:21" s="41" customFormat="1">
      <c r="B2" s="41" t="s">
        <v>49</v>
      </c>
      <c r="C2" s="34" t="s">
        <v>15</v>
      </c>
      <c r="D2" s="41" t="s">
        <v>18</v>
      </c>
      <c r="I2" s="41" t="s">
        <v>50</v>
      </c>
      <c r="L2" s="41" t="s">
        <v>27</v>
      </c>
      <c r="M2" s="47"/>
      <c r="N2" s="48"/>
      <c r="O2" s="48"/>
      <c r="P2" s="48"/>
      <c r="Q2" s="48"/>
      <c r="R2" s="48"/>
      <c r="S2" s="48"/>
      <c r="T2" s="48"/>
      <c r="U2" s="48"/>
    </row>
    <row r="3" spans="2:21" s="41" customFormat="1">
      <c r="C3" s="41" t="s">
        <v>16</v>
      </c>
      <c r="D3" s="41" t="s">
        <v>19</v>
      </c>
      <c r="I3" s="41" t="s">
        <v>32</v>
      </c>
      <c r="L3" s="41" t="s">
        <v>27</v>
      </c>
    </row>
    <row r="4" spans="2:21" s="41" customFormat="1">
      <c r="C4" s="41" t="s">
        <v>17</v>
      </c>
      <c r="D4" s="41" t="s">
        <v>20</v>
      </c>
      <c r="I4" s="41" t="s">
        <v>33</v>
      </c>
      <c r="L4" s="41" t="s">
        <v>27</v>
      </c>
    </row>
    <row r="5" spans="2:21" s="41" customFormat="1">
      <c r="B5" t="s">
        <v>24</v>
      </c>
      <c r="C5"/>
      <c r="D5"/>
      <c r="E5" t="s">
        <v>43</v>
      </c>
      <c r="F5"/>
      <c r="G5" s="41" t="s">
        <v>27</v>
      </c>
      <c r="I5" s="41" t="s">
        <v>34</v>
      </c>
      <c r="L5" s="41" t="s">
        <v>27</v>
      </c>
    </row>
    <row r="6" spans="2:21">
      <c r="B6" s="41" t="s">
        <v>25</v>
      </c>
      <c r="C6" s="41" t="s">
        <v>27</v>
      </c>
      <c r="D6" s="41"/>
      <c r="E6" s="41" t="s">
        <v>44</v>
      </c>
      <c r="F6" s="41"/>
      <c r="G6" s="41" t="s">
        <v>27</v>
      </c>
      <c r="I6" t="s">
        <v>35</v>
      </c>
      <c r="L6" s="41" t="s">
        <v>27</v>
      </c>
    </row>
    <row r="7" spans="2:21" s="41" customFormat="1">
      <c r="B7" s="41" t="s">
        <v>26</v>
      </c>
      <c r="C7" s="41" t="s">
        <v>27</v>
      </c>
      <c r="E7" s="41" t="s">
        <v>46</v>
      </c>
      <c r="G7" s="41" t="s">
        <v>27</v>
      </c>
      <c r="I7" s="46" t="s">
        <v>36</v>
      </c>
      <c r="L7" s="41" t="s">
        <v>27</v>
      </c>
    </row>
    <row r="8" spans="2:21" s="41" customFormat="1">
      <c r="B8" s="41" t="s">
        <v>23</v>
      </c>
      <c r="I8" s="46" t="s">
        <v>37</v>
      </c>
      <c r="L8" s="41" t="s">
        <v>27</v>
      </c>
    </row>
    <row r="9" spans="2:21" s="41" customFormat="1">
      <c r="M9" s="46"/>
    </row>
    <row r="10" spans="2:21" s="41" customFormat="1">
      <c r="B10" s="44" t="s">
        <v>42</v>
      </c>
      <c r="C10" s="45"/>
      <c r="D10" s="45"/>
      <c r="E10" s="45"/>
      <c r="F10" s="45"/>
      <c r="G10" s="45"/>
      <c r="H10" s="45"/>
      <c r="M10" s="43" t="s">
        <v>31</v>
      </c>
      <c r="N10" s="45"/>
      <c r="O10" s="45"/>
      <c r="P10" s="45"/>
      <c r="Q10" s="45"/>
      <c r="R10" s="45"/>
      <c r="S10" s="45"/>
      <c r="T10" s="45"/>
      <c r="U10" s="45"/>
    </row>
    <row r="11" spans="2:21" s="41" customFormat="1">
      <c r="B11" s="30" t="s">
        <v>39</v>
      </c>
      <c r="M11" s="11"/>
      <c r="N11" s="11"/>
      <c r="O11" s="11"/>
      <c r="P11" s="11"/>
    </row>
    <row r="12" spans="2:21" ht="18">
      <c r="B12" t="s">
        <v>30</v>
      </c>
      <c r="C12" s="1" t="s">
        <v>0</v>
      </c>
      <c r="D12" s="2" t="s">
        <v>1</v>
      </c>
      <c r="E12" s="2" t="s">
        <v>3</v>
      </c>
      <c r="F12" s="2" t="s">
        <v>2</v>
      </c>
      <c r="G12" s="3" t="s">
        <v>4</v>
      </c>
      <c r="M12" s="30" t="s">
        <v>6</v>
      </c>
    </row>
    <row r="13" spans="2:21" ht="18">
      <c r="B13">
        <v>9.9000000000000005E-2</v>
      </c>
      <c r="C13" s="35">
        <v>100</v>
      </c>
      <c r="D13" s="5">
        <v>20</v>
      </c>
      <c r="E13" s="5">
        <v>27.50799224</v>
      </c>
      <c r="F13" s="5">
        <v>29.212033250000001</v>
      </c>
      <c r="G13" s="6">
        <f t="shared" ref="G13:G18" si="0">F13-E13</f>
        <v>1.704041010000001</v>
      </c>
      <c r="M13" s="41" t="s">
        <v>30</v>
      </c>
      <c r="N13" s="1" t="s">
        <v>0</v>
      </c>
      <c r="O13" s="2" t="s">
        <v>1</v>
      </c>
      <c r="P13" s="2" t="s">
        <v>3</v>
      </c>
      <c r="Q13" s="2" t="s">
        <v>2</v>
      </c>
      <c r="R13" s="3" t="s">
        <v>4</v>
      </c>
      <c r="S13" s="11"/>
      <c r="T13" s="23"/>
      <c r="U13" s="23"/>
    </row>
    <row r="14" spans="2:21">
      <c r="C14" s="36">
        <v>133</v>
      </c>
      <c r="D14" s="8">
        <v>15</v>
      </c>
      <c r="E14" s="8">
        <v>25.970471710000002</v>
      </c>
      <c r="F14" s="8">
        <v>28.504507449999998</v>
      </c>
      <c r="G14" s="9">
        <f t="shared" si="0"/>
        <v>2.5340357399999967</v>
      </c>
      <c r="M14" s="23">
        <v>9.9699999999999997E-2</v>
      </c>
      <c r="N14" s="4">
        <v>100</v>
      </c>
      <c r="O14" s="5">
        <v>20</v>
      </c>
      <c r="P14" s="5">
        <v>27.318933739999999</v>
      </c>
      <c r="Q14" s="5">
        <v>29.22395418</v>
      </c>
      <c r="R14" s="6">
        <f t="shared" ref="R14:R19" si="1">Q14-P14</f>
        <v>1.9050204400000013</v>
      </c>
      <c r="S14" s="19"/>
      <c r="T14" s="23"/>
      <c r="U14" s="23"/>
    </row>
    <row r="15" spans="2:21">
      <c r="B15">
        <f>0.1013-0.0002</f>
        <v>0.1011</v>
      </c>
      <c r="C15" s="35">
        <v>100</v>
      </c>
      <c r="D15" s="5">
        <v>20</v>
      </c>
      <c r="E15" s="5">
        <v>26.985985899999999</v>
      </c>
      <c r="F15" s="5">
        <v>28.52741799</v>
      </c>
      <c r="G15" s="6">
        <f t="shared" si="0"/>
        <v>1.5414320900000007</v>
      </c>
      <c r="K15" s="22"/>
      <c r="M15" s="23"/>
      <c r="N15" s="7">
        <v>133</v>
      </c>
      <c r="O15" s="8">
        <v>15</v>
      </c>
      <c r="P15" s="8">
        <v>25.968329669999999</v>
      </c>
      <c r="Q15" s="8">
        <v>28.53645182</v>
      </c>
      <c r="R15" s="9">
        <f t="shared" si="1"/>
        <v>2.5681221500000007</v>
      </c>
      <c r="S15" s="19"/>
      <c r="T15" s="23"/>
      <c r="U15" s="23"/>
    </row>
    <row r="16" spans="2:21">
      <c r="C16" s="36">
        <v>133</v>
      </c>
      <c r="D16" s="8">
        <v>15</v>
      </c>
      <c r="E16" s="8">
        <v>27.50715405</v>
      </c>
      <c r="F16" s="8">
        <v>29.383303489999999</v>
      </c>
      <c r="G16" s="9">
        <f t="shared" si="0"/>
        <v>1.8761494399999989</v>
      </c>
      <c r="K16" s="22"/>
      <c r="M16" s="23">
        <f>0.1027</f>
        <v>0.1027</v>
      </c>
      <c r="N16" s="4">
        <v>100</v>
      </c>
      <c r="O16" s="5">
        <v>20</v>
      </c>
      <c r="P16" s="5">
        <v>26.307144839999999</v>
      </c>
      <c r="Q16" s="5">
        <v>28.531422679999999</v>
      </c>
      <c r="R16" s="6">
        <f t="shared" si="1"/>
        <v>2.2242778399999992</v>
      </c>
      <c r="S16" s="19"/>
      <c r="T16" s="23"/>
      <c r="U16" s="23"/>
    </row>
    <row r="17" spans="2:21">
      <c r="B17">
        <f>0.1029-0.0012</f>
        <v>0.1017</v>
      </c>
      <c r="C17" s="35">
        <v>100</v>
      </c>
      <c r="D17" s="5">
        <v>20</v>
      </c>
      <c r="E17" s="5">
        <v>27.834886480000002</v>
      </c>
      <c r="F17" s="5">
        <v>29.216969259999999</v>
      </c>
      <c r="G17" s="6">
        <f t="shared" si="0"/>
        <v>1.3820827799999975</v>
      </c>
      <c r="H17" s="19"/>
      <c r="I17" s="26"/>
      <c r="M17" s="23"/>
      <c r="N17" s="7">
        <v>133</v>
      </c>
      <c r="O17" s="8">
        <v>15</v>
      </c>
      <c r="P17" s="8">
        <v>25.639572780000002</v>
      </c>
      <c r="Q17" s="8">
        <v>28.194563280000001</v>
      </c>
      <c r="R17" s="9">
        <f t="shared" si="1"/>
        <v>2.5549904999999988</v>
      </c>
      <c r="S17" s="19"/>
      <c r="T17" s="23"/>
      <c r="U17" s="23"/>
    </row>
    <row r="18" spans="2:21">
      <c r="C18" s="36">
        <v>133</v>
      </c>
      <c r="D18" s="8">
        <v>15</v>
      </c>
      <c r="E18" s="8">
        <v>26.988873000000002</v>
      </c>
      <c r="F18" s="8">
        <v>28.87638458</v>
      </c>
      <c r="G18" s="9">
        <f t="shared" si="0"/>
        <v>1.8875115799999982</v>
      </c>
      <c r="H18" s="19"/>
      <c r="M18" s="23">
        <v>0.10340000000000001</v>
      </c>
      <c r="N18" s="4">
        <v>100</v>
      </c>
      <c r="O18" s="5">
        <v>20</v>
      </c>
      <c r="P18" s="5">
        <v>25.97512832</v>
      </c>
      <c r="Q18" s="5">
        <v>28.23982556</v>
      </c>
      <c r="R18" s="6">
        <f t="shared" si="1"/>
        <v>2.2646972400000003</v>
      </c>
      <c r="S18" s="19"/>
      <c r="T18" s="26"/>
      <c r="U18" s="23"/>
    </row>
    <row r="19" spans="2:21">
      <c r="B19" s="30" t="s">
        <v>21</v>
      </c>
      <c r="C19" s="37"/>
      <c r="M19" s="23"/>
      <c r="N19" s="7">
        <v>133</v>
      </c>
      <c r="O19" s="8">
        <v>15</v>
      </c>
      <c r="P19" s="8">
        <v>26.467146069999998</v>
      </c>
      <c r="Q19" s="8">
        <v>29.219297569999998</v>
      </c>
      <c r="R19" s="9">
        <f t="shared" si="1"/>
        <v>2.7521515000000001</v>
      </c>
      <c r="S19" s="19"/>
      <c r="T19" s="23"/>
      <c r="U19" s="23"/>
    </row>
    <row r="20" spans="2:21" ht="18">
      <c r="B20" s="41" t="s">
        <v>30</v>
      </c>
      <c r="C20" s="1" t="s">
        <v>0</v>
      </c>
      <c r="D20" s="2" t="s">
        <v>1</v>
      </c>
      <c r="E20" s="2" t="s">
        <v>3</v>
      </c>
      <c r="F20" s="2" t="s">
        <v>2</v>
      </c>
      <c r="G20" s="3" t="s">
        <v>4</v>
      </c>
      <c r="H20" s="11"/>
      <c r="M20" s="30" t="s">
        <v>7</v>
      </c>
    </row>
    <row r="21" spans="2:21" ht="18">
      <c r="B21" s="12">
        <v>0.1012</v>
      </c>
      <c r="C21" s="35">
        <v>100</v>
      </c>
      <c r="D21" s="5">
        <v>20</v>
      </c>
      <c r="E21" s="5">
        <v>26.301184370000001</v>
      </c>
      <c r="F21" s="5">
        <v>29.715413139999999</v>
      </c>
      <c r="G21" s="6">
        <f t="shared" ref="G21:G26" si="2">F21-E21</f>
        <v>3.4142287699999976</v>
      </c>
      <c r="H21" s="19"/>
      <c r="M21" s="41" t="s">
        <v>30</v>
      </c>
      <c r="N21" s="1" t="s">
        <v>0</v>
      </c>
      <c r="O21" s="2" t="s">
        <v>1</v>
      </c>
      <c r="P21" s="2" t="s">
        <v>3</v>
      </c>
      <c r="Q21" s="2" t="s">
        <v>2</v>
      </c>
      <c r="R21" s="3" t="s">
        <v>4</v>
      </c>
      <c r="S21" s="11"/>
      <c r="T21" s="24"/>
      <c r="U21" s="24"/>
    </row>
    <row r="22" spans="2:21">
      <c r="B22" s="12"/>
      <c r="C22" s="36">
        <v>133</v>
      </c>
      <c r="D22" s="8">
        <v>15</v>
      </c>
      <c r="E22" s="8">
        <v>27.330016480000001</v>
      </c>
      <c r="F22" s="8">
        <v>31.25535511</v>
      </c>
      <c r="G22" s="9">
        <f t="shared" si="2"/>
        <v>3.9253386299999988</v>
      </c>
      <c r="H22" s="19"/>
      <c r="M22" s="24">
        <v>9.9699999999999997E-2</v>
      </c>
      <c r="N22" s="4">
        <v>100</v>
      </c>
      <c r="O22" s="5">
        <v>20</v>
      </c>
      <c r="P22" s="5"/>
      <c r="Q22" s="5"/>
      <c r="R22" s="6">
        <f t="shared" ref="R22:R27" si="3">Q22-P22</f>
        <v>0</v>
      </c>
      <c r="S22" s="19" t="s">
        <v>40</v>
      </c>
      <c r="T22" s="24"/>
      <c r="U22" s="24"/>
    </row>
    <row r="23" spans="2:21">
      <c r="B23" s="12">
        <f>0.1025-0.0009</f>
        <v>0.1016</v>
      </c>
      <c r="C23" s="35">
        <v>100</v>
      </c>
      <c r="D23" s="5">
        <v>20</v>
      </c>
      <c r="E23" s="5">
        <v>27.32638433</v>
      </c>
      <c r="F23" s="5">
        <v>30.943455159999999</v>
      </c>
      <c r="G23" s="6">
        <f t="shared" si="2"/>
        <v>3.6170708299999994</v>
      </c>
      <c r="H23" s="19"/>
      <c r="I23" s="14"/>
      <c r="J23" s="14"/>
      <c r="M23" s="24"/>
      <c r="N23" s="7">
        <v>133</v>
      </c>
      <c r="O23" s="8">
        <v>15</v>
      </c>
      <c r="P23" s="8"/>
      <c r="Q23" s="8"/>
      <c r="R23" s="9">
        <f t="shared" si="3"/>
        <v>0</v>
      </c>
      <c r="S23" s="19"/>
      <c r="T23" s="24"/>
      <c r="U23" s="24"/>
    </row>
    <row r="24" spans="2:21">
      <c r="B24" s="12"/>
      <c r="C24" s="36">
        <v>133</v>
      </c>
      <c r="D24" s="8">
        <v>15</v>
      </c>
      <c r="E24" s="8">
        <v>26.66328261</v>
      </c>
      <c r="F24" s="8">
        <v>30.747225480000001</v>
      </c>
      <c r="G24" s="9">
        <f t="shared" si="2"/>
        <v>4.0839428700000013</v>
      </c>
      <c r="H24" s="19"/>
      <c r="I24" s="14"/>
      <c r="J24" s="14"/>
      <c r="M24" s="24">
        <f>0.1032</f>
        <v>0.1032</v>
      </c>
      <c r="N24" s="4">
        <v>100</v>
      </c>
      <c r="O24" s="5">
        <v>20</v>
      </c>
      <c r="P24" s="5">
        <v>26.58421332</v>
      </c>
      <c r="Q24" s="5">
        <v>28.530025689999999</v>
      </c>
      <c r="R24" s="6">
        <f t="shared" si="3"/>
        <v>1.9458123699999987</v>
      </c>
      <c r="S24" s="19"/>
      <c r="T24" s="24"/>
      <c r="U24" s="24"/>
    </row>
    <row r="25" spans="2:21">
      <c r="B25" s="12">
        <v>0.1023</v>
      </c>
      <c r="C25" s="35">
        <v>100</v>
      </c>
      <c r="D25" s="5">
        <v>20</v>
      </c>
      <c r="E25" s="5">
        <v>27.321075789999998</v>
      </c>
      <c r="F25" s="5">
        <v>30.81903045</v>
      </c>
      <c r="G25" s="6">
        <f t="shared" si="2"/>
        <v>3.4979546600000013</v>
      </c>
      <c r="H25" s="19"/>
      <c r="I25" s="26"/>
      <c r="J25" s="14"/>
      <c r="M25" s="24"/>
      <c r="N25" s="7">
        <v>133</v>
      </c>
      <c r="O25" s="8">
        <v>15</v>
      </c>
      <c r="P25" s="8">
        <v>25.967863999999999</v>
      </c>
      <c r="Q25" s="8">
        <v>28.181431629999999</v>
      </c>
      <c r="R25" s="9">
        <f t="shared" si="3"/>
        <v>2.21356763</v>
      </c>
      <c r="S25" s="19"/>
      <c r="T25" s="24"/>
      <c r="U25" s="24"/>
    </row>
    <row r="26" spans="2:21">
      <c r="B26" s="12"/>
      <c r="C26" s="36">
        <v>133</v>
      </c>
      <c r="D26" s="8">
        <v>15</v>
      </c>
      <c r="E26" s="8">
        <v>27.318374949999999</v>
      </c>
      <c r="F26" s="8">
        <v>31.251722950000001</v>
      </c>
      <c r="G26" s="9">
        <f t="shared" si="2"/>
        <v>3.9333480000000023</v>
      </c>
      <c r="H26" s="19"/>
      <c r="M26" s="24">
        <v>0.10199999999999999</v>
      </c>
      <c r="N26" s="4">
        <v>100</v>
      </c>
      <c r="O26" s="5">
        <v>20</v>
      </c>
      <c r="P26" s="5">
        <v>25.578943670000001</v>
      </c>
      <c r="Q26" s="5">
        <v>27.505384530000001</v>
      </c>
      <c r="R26" s="6">
        <f t="shared" si="3"/>
        <v>1.9264408599999996</v>
      </c>
      <c r="S26" s="19"/>
      <c r="T26" s="24"/>
      <c r="U26" s="24"/>
    </row>
    <row r="27" spans="2:21">
      <c r="B27" s="30" t="s">
        <v>28</v>
      </c>
      <c r="C27" s="37"/>
      <c r="M27" s="24"/>
      <c r="N27" s="7">
        <v>133</v>
      </c>
      <c r="O27" s="8">
        <v>15</v>
      </c>
      <c r="P27" s="8">
        <v>26.300159919999999</v>
      </c>
      <c r="Q27" s="8">
        <v>28.8654881</v>
      </c>
      <c r="R27" s="9">
        <f t="shared" si="3"/>
        <v>2.5653281800000016</v>
      </c>
      <c r="S27" s="19"/>
      <c r="T27" s="24"/>
      <c r="U27" s="24"/>
    </row>
    <row r="28" spans="2:21" ht="18">
      <c r="B28" s="41" t="s">
        <v>30</v>
      </c>
      <c r="C28" s="1" t="s">
        <v>0</v>
      </c>
      <c r="D28" s="2" t="s">
        <v>1</v>
      </c>
      <c r="E28" s="2" t="s">
        <v>3</v>
      </c>
      <c r="F28" s="2" t="s">
        <v>2</v>
      </c>
      <c r="G28" s="3" t="s">
        <v>4</v>
      </c>
      <c r="H28" s="11"/>
      <c r="M28" s="30" t="s">
        <v>8</v>
      </c>
    </row>
    <row r="29" spans="2:21" ht="18">
      <c r="B29" s="13">
        <v>0.10150000000000001</v>
      </c>
      <c r="C29" s="35">
        <v>100</v>
      </c>
      <c r="D29" s="5">
        <v>20</v>
      </c>
      <c r="E29" s="5">
        <v>27.31548785</v>
      </c>
      <c r="F29" s="5">
        <v>29.702281490000001</v>
      </c>
      <c r="G29" s="6">
        <f t="shared" ref="G29:G34" si="4">F29-E29</f>
        <v>2.3867936400000005</v>
      </c>
      <c r="H29" s="19"/>
      <c r="M29" s="41" t="s">
        <v>30</v>
      </c>
      <c r="N29" s="1" t="s">
        <v>0</v>
      </c>
      <c r="O29" s="2" t="s">
        <v>1</v>
      </c>
      <c r="P29" s="2" t="s">
        <v>3</v>
      </c>
      <c r="Q29" s="2" t="s">
        <v>2</v>
      </c>
      <c r="R29" s="3" t="s">
        <v>4</v>
      </c>
      <c r="S29" s="11"/>
      <c r="T29" s="25"/>
      <c r="U29" s="25"/>
    </row>
    <row r="30" spans="2:21">
      <c r="B30" s="13"/>
      <c r="C30" s="36">
        <v>133</v>
      </c>
      <c r="D30" s="8">
        <v>15</v>
      </c>
      <c r="E30" s="8">
        <v>26.292802470000002</v>
      </c>
      <c r="F30" s="8">
        <v>29.373338329999999</v>
      </c>
      <c r="G30" s="9">
        <f t="shared" si="4"/>
        <v>3.0805358599999977</v>
      </c>
      <c r="H30" s="19"/>
      <c r="M30" s="25">
        <v>0.1014</v>
      </c>
      <c r="N30" s="4">
        <v>100</v>
      </c>
      <c r="O30" s="5">
        <v>20</v>
      </c>
      <c r="P30" s="5">
        <v>26.30490966</v>
      </c>
      <c r="Q30" s="5">
        <v>28.424879369999999</v>
      </c>
      <c r="R30" s="6">
        <f t="shared" ref="R30:R35" si="5">Q30-P30</f>
        <v>2.1199697099999995</v>
      </c>
      <c r="S30" s="19"/>
      <c r="T30" s="25"/>
      <c r="U30" s="25"/>
    </row>
    <row r="31" spans="2:21">
      <c r="B31" s="13">
        <f>0.1012</f>
        <v>0.1012</v>
      </c>
      <c r="C31" s="35">
        <v>100</v>
      </c>
      <c r="D31" s="5">
        <v>20</v>
      </c>
      <c r="E31" s="5">
        <v>26.982446880000001</v>
      </c>
      <c r="F31" s="5">
        <v>29.202626899999998</v>
      </c>
      <c r="G31" s="6">
        <f t="shared" si="4"/>
        <v>2.2201800199999973</v>
      </c>
      <c r="H31" s="19"/>
      <c r="I31" s="14"/>
      <c r="J31" s="18"/>
      <c r="M31" s="25"/>
      <c r="N31" s="7">
        <v>133</v>
      </c>
      <c r="O31" s="8">
        <v>15</v>
      </c>
      <c r="P31" s="8">
        <v>25.977736019999998</v>
      </c>
      <c r="Q31" s="8">
        <v>28.189813539999999</v>
      </c>
      <c r="R31" s="9">
        <f t="shared" si="5"/>
        <v>2.2120775200000011</v>
      </c>
      <c r="S31" s="19"/>
      <c r="T31" s="25"/>
      <c r="U31" s="25"/>
    </row>
    <row r="32" spans="2:21">
      <c r="B32" s="13"/>
      <c r="C32" s="36">
        <v>133</v>
      </c>
      <c r="D32" s="8">
        <v>15</v>
      </c>
      <c r="E32" s="8">
        <v>27.309993049999999</v>
      </c>
      <c r="F32" s="8">
        <v>29.803050599999999</v>
      </c>
      <c r="G32" s="9">
        <f t="shared" si="4"/>
        <v>2.4930575499999996</v>
      </c>
      <c r="H32" s="19"/>
      <c r="I32" s="14"/>
      <c r="J32" s="18"/>
      <c r="M32" s="25">
        <f>0.103</f>
        <v>0.10299999999999999</v>
      </c>
      <c r="N32" s="4">
        <v>100</v>
      </c>
      <c r="O32" s="5">
        <v>20</v>
      </c>
      <c r="P32" s="5">
        <v>25.979878070000002</v>
      </c>
      <c r="Q32" s="5">
        <v>27.851836550000002</v>
      </c>
      <c r="R32" s="6">
        <f t="shared" si="5"/>
        <v>1.87195848</v>
      </c>
      <c r="S32" s="19"/>
      <c r="T32" s="25"/>
      <c r="U32" s="25"/>
    </row>
    <row r="33" spans="2:21">
      <c r="B33" s="13">
        <v>0.10150000000000001</v>
      </c>
      <c r="C33" s="35">
        <v>100</v>
      </c>
      <c r="D33" s="5">
        <v>20</v>
      </c>
      <c r="E33" s="5">
        <v>26.98579964</v>
      </c>
      <c r="F33" s="5">
        <v>29.384327939999999</v>
      </c>
      <c r="G33" s="6">
        <f t="shared" si="4"/>
        <v>2.3985282999999988</v>
      </c>
      <c r="H33" s="19"/>
      <c r="I33" s="26"/>
      <c r="J33" s="14"/>
      <c r="M33" s="25"/>
      <c r="N33" s="7">
        <v>133</v>
      </c>
      <c r="O33" s="8">
        <v>15</v>
      </c>
      <c r="P33" s="8">
        <v>26.306865439999999</v>
      </c>
      <c r="Q33" s="8">
        <v>28.529280629999999</v>
      </c>
      <c r="R33" s="9">
        <f t="shared" si="5"/>
        <v>2.2224151899999995</v>
      </c>
      <c r="S33" s="19"/>
      <c r="T33" s="25"/>
      <c r="U33" s="25"/>
    </row>
    <row r="34" spans="2:21">
      <c r="B34" s="13"/>
      <c r="C34" s="36">
        <v>133</v>
      </c>
      <c r="D34" s="8">
        <v>15</v>
      </c>
      <c r="E34" s="8">
        <v>27.506688390000001</v>
      </c>
      <c r="F34" s="8">
        <v>30.06065444</v>
      </c>
      <c r="G34" s="9">
        <f t="shared" si="4"/>
        <v>2.5539660499999997</v>
      </c>
      <c r="H34" s="19"/>
      <c r="M34" s="25">
        <v>0.1036</v>
      </c>
      <c r="N34" s="4">
        <v>100</v>
      </c>
      <c r="O34" s="5">
        <v>20</v>
      </c>
      <c r="P34" s="5">
        <v>26.315526739999999</v>
      </c>
      <c r="Q34" s="5">
        <v>28.410909530000001</v>
      </c>
      <c r="R34" s="6">
        <f t="shared" si="5"/>
        <v>2.0953827900000022</v>
      </c>
      <c r="S34" s="19"/>
      <c r="T34" s="26"/>
      <c r="U34" s="25"/>
    </row>
    <row r="35" spans="2:21">
      <c r="B35" s="30" t="s">
        <v>22</v>
      </c>
      <c r="C35" s="37"/>
      <c r="M35" s="25"/>
      <c r="N35" s="7">
        <v>133</v>
      </c>
      <c r="O35" s="8">
        <v>15</v>
      </c>
      <c r="P35" s="8">
        <v>25.794731129999999</v>
      </c>
      <c r="Q35" s="8">
        <v>28.190651729999999</v>
      </c>
      <c r="R35" s="9">
        <f t="shared" si="5"/>
        <v>2.3959206000000002</v>
      </c>
      <c r="S35" s="19"/>
      <c r="T35" s="25"/>
      <c r="U35" s="25"/>
    </row>
    <row r="36" spans="2:21" ht="18">
      <c r="B36" s="41" t="s">
        <v>30</v>
      </c>
      <c r="C36" s="1" t="s">
        <v>0</v>
      </c>
      <c r="D36" s="2" t="s">
        <v>1</v>
      </c>
      <c r="E36" s="2" t="s">
        <v>3</v>
      </c>
      <c r="F36" s="2" t="s">
        <v>2</v>
      </c>
      <c r="G36" s="3" t="s">
        <v>4</v>
      </c>
      <c r="H36" s="11"/>
      <c r="I36" s="15"/>
      <c r="J36" s="15"/>
      <c r="M36" s="30" t="s">
        <v>9</v>
      </c>
    </row>
    <row r="37" spans="2:21" ht="18">
      <c r="B37" s="15">
        <v>0.1028</v>
      </c>
      <c r="C37" s="35">
        <v>100</v>
      </c>
      <c r="D37" s="5">
        <v>20</v>
      </c>
      <c r="E37" s="5">
        <v>27.502031769999999</v>
      </c>
      <c r="F37" s="5">
        <v>31.08054585</v>
      </c>
      <c r="G37" s="6">
        <f t="shared" ref="G37:G42" si="6">F37-E37</f>
        <v>3.5785140800000015</v>
      </c>
      <c r="H37" s="19"/>
      <c r="I37" s="15"/>
      <c r="J37" s="15"/>
      <c r="M37" s="41" t="s">
        <v>30</v>
      </c>
      <c r="N37" s="1" t="s">
        <v>0</v>
      </c>
      <c r="O37" s="2" t="s">
        <v>1</v>
      </c>
      <c r="P37" s="2" t="s">
        <v>3</v>
      </c>
      <c r="Q37" s="2" t="s">
        <v>2</v>
      </c>
      <c r="R37" s="3" t="s">
        <v>4</v>
      </c>
      <c r="S37" s="11"/>
      <c r="T37" s="27"/>
      <c r="U37" s="27"/>
    </row>
    <row r="38" spans="2:21">
      <c r="B38" s="15"/>
      <c r="C38" s="36">
        <v>133</v>
      </c>
      <c r="D38" s="8">
        <v>15</v>
      </c>
      <c r="E38" s="8">
        <v>26.651641080000001</v>
      </c>
      <c r="F38" s="8">
        <v>30.734652619999999</v>
      </c>
      <c r="G38" s="9">
        <f t="shared" si="6"/>
        <v>4.0830115399999976</v>
      </c>
      <c r="H38" s="19"/>
      <c r="I38" s="15"/>
      <c r="J38" s="15"/>
      <c r="M38" s="27">
        <v>0.10580000000000001</v>
      </c>
      <c r="N38" s="4">
        <v>100</v>
      </c>
      <c r="O38" s="5">
        <v>20</v>
      </c>
      <c r="P38" s="5">
        <v>25.970192310000002</v>
      </c>
      <c r="Q38" s="5">
        <v>28.197543509999999</v>
      </c>
      <c r="R38" s="6">
        <f t="shared" ref="R38:R43" si="7">Q38-P38</f>
        <v>2.2273511999999975</v>
      </c>
      <c r="S38" s="19"/>
      <c r="T38" s="27"/>
      <c r="U38" s="27"/>
    </row>
    <row r="39" spans="2:21">
      <c r="B39" s="15">
        <f>0.1014</f>
        <v>0.1014</v>
      </c>
      <c r="C39" s="35">
        <v>100</v>
      </c>
      <c r="D39" s="5">
        <v>20</v>
      </c>
      <c r="E39" s="5">
        <v>26.64698447</v>
      </c>
      <c r="F39" s="5">
        <v>29.713271089999999</v>
      </c>
      <c r="G39" s="6">
        <f t="shared" si="6"/>
        <v>3.0662866199999996</v>
      </c>
      <c r="H39" s="19"/>
      <c r="I39" s="15"/>
      <c r="J39" s="18"/>
      <c r="M39" s="27"/>
      <c r="N39" s="7">
        <v>133</v>
      </c>
      <c r="O39" s="8">
        <v>15</v>
      </c>
      <c r="P39" s="8">
        <v>26.3131053</v>
      </c>
      <c r="Q39" s="8">
        <v>28.8741494</v>
      </c>
      <c r="R39" s="9">
        <f t="shared" si="7"/>
        <v>2.5610441000000002</v>
      </c>
      <c r="S39" s="19"/>
      <c r="T39" s="27"/>
      <c r="U39" s="27"/>
    </row>
    <row r="40" spans="2:21">
      <c r="B40" s="15"/>
      <c r="C40" s="36">
        <v>133</v>
      </c>
      <c r="D40" s="8">
        <v>15</v>
      </c>
      <c r="E40" s="8">
        <v>27.358142430000001</v>
      </c>
      <c r="F40" s="8">
        <v>31.085016199999998</v>
      </c>
      <c r="G40" s="9">
        <f t="shared" si="6"/>
        <v>3.7268737699999974</v>
      </c>
      <c r="H40" s="19"/>
      <c r="I40" s="15"/>
      <c r="J40" s="18"/>
      <c r="M40" s="27">
        <f>0.1027</f>
        <v>0.1027</v>
      </c>
      <c r="N40" s="4">
        <v>100</v>
      </c>
      <c r="O40" s="5">
        <v>20</v>
      </c>
      <c r="P40" s="5">
        <v>26.317761919999999</v>
      </c>
      <c r="Q40" s="5">
        <v>28.192421240000002</v>
      </c>
      <c r="R40" s="6">
        <f t="shared" si="7"/>
        <v>1.8746593200000028</v>
      </c>
      <c r="S40" s="19"/>
      <c r="T40" s="27"/>
      <c r="U40" s="27"/>
    </row>
    <row r="41" spans="2:21">
      <c r="B41" s="15">
        <v>0.1031</v>
      </c>
      <c r="C41" s="35">
        <v>100</v>
      </c>
      <c r="D41" s="5">
        <v>20</v>
      </c>
      <c r="E41" s="5">
        <v>27.329178290000002</v>
      </c>
      <c r="F41" s="5">
        <v>31.252281740000001</v>
      </c>
      <c r="G41" s="6">
        <f t="shared" si="6"/>
        <v>3.9231034499999993</v>
      </c>
      <c r="H41" s="19"/>
      <c r="I41" s="26"/>
      <c r="J41" s="15"/>
      <c r="M41" s="27"/>
      <c r="N41" s="7">
        <v>133</v>
      </c>
      <c r="O41" s="8">
        <v>15</v>
      </c>
      <c r="P41" s="8">
        <v>25.978853610000002</v>
      </c>
      <c r="Q41" s="8">
        <v>28.18525005</v>
      </c>
      <c r="R41" s="9">
        <f t="shared" si="7"/>
        <v>2.2063964399999989</v>
      </c>
      <c r="S41" s="19"/>
      <c r="T41" s="27"/>
      <c r="U41" s="27"/>
    </row>
    <row r="42" spans="2:21">
      <c r="B42" s="15"/>
      <c r="C42" s="36">
        <v>133</v>
      </c>
      <c r="D42" s="8">
        <v>15</v>
      </c>
      <c r="E42" s="8">
        <v>26.986824089999999</v>
      </c>
      <c r="F42" s="8">
        <v>31.586160899999999</v>
      </c>
      <c r="G42" s="9">
        <f t="shared" si="6"/>
        <v>4.5993368100000005</v>
      </c>
      <c r="H42" s="19"/>
      <c r="I42" s="26"/>
      <c r="J42" s="15"/>
      <c r="M42" s="27">
        <v>0.10050000000000001</v>
      </c>
      <c r="N42" s="4">
        <v>100</v>
      </c>
      <c r="O42" s="5">
        <v>20</v>
      </c>
      <c r="P42" s="5">
        <v>25.98267203</v>
      </c>
      <c r="Q42" s="5">
        <v>27.853047270000001</v>
      </c>
      <c r="R42" s="6">
        <f t="shared" si="7"/>
        <v>1.8703752400000013</v>
      </c>
      <c r="S42" s="19"/>
      <c r="T42" s="27"/>
      <c r="U42" s="27"/>
    </row>
    <row r="43" spans="2:21">
      <c r="B43" s="30" t="s">
        <v>29</v>
      </c>
      <c r="C43" s="37"/>
      <c r="M43" s="27"/>
      <c r="N43" s="7">
        <v>133</v>
      </c>
      <c r="O43" s="8">
        <v>15</v>
      </c>
      <c r="P43" s="8">
        <v>26.308355559999999</v>
      </c>
      <c r="Q43" s="8">
        <v>28.86763015</v>
      </c>
      <c r="R43" s="9">
        <f t="shared" si="7"/>
        <v>2.5592745900000011</v>
      </c>
      <c r="S43" s="19"/>
      <c r="T43" s="27"/>
      <c r="U43" s="27"/>
    </row>
    <row r="44" spans="2:21" ht="18">
      <c r="B44" s="41" t="s">
        <v>30</v>
      </c>
      <c r="C44" s="1" t="s">
        <v>0</v>
      </c>
      <c r="D44" s="2" t="s">
        <v>1</v>
      </c>
      <c r="E44" s="2" t="s">
        <v>3</v>
      </c>
      <c r="F44" s="2" t="s">
        <v>2</v>
      </c>
      <c r="G44" s="3" t="s">
        <v>4</v>
      </c>
      <c r="H44" s="11"/>
      <c r="I44" s="16"/>
      <c r="J44" s="16"/>
      <c r="M44" s="30" t="s">
        <v>10</v>
      </c>
    </row>
    <row r="45" spans="2:21" ht="18">
      <c r="B45" s="16">
        <v>0.1037</v>
      </c>
      <c r="C45" s="35">
        <v>100</v>
      </c>
      <c r="D45" s="5">
        <v>20</v>
      </c>
      <c r="E45" s="5">
        <v>28.525089680000001</v>
      </c>
      <c r="F45" s="5">
        <v>39.421843850000002</v>
      </c>
      <c r="G45" s="6">
        <f t="shared" ref="G45:G50" si="8">F45-E45</f>
        <v>10.896754170000001</v>
      </c>
      <c r="H45" s="19"/>
      <c r="I45" s="16"/>
      <c r="J45" s="16"/>
      <c r="M45" s="41" t="s">
        <v>30</v>
      </c>
      <c r="N45" s="1" t="s">
        <v>0</v>
      </c>
      <c r="O45" s="2" t="s">
        <v>1</v>
      </c>
      <c r="P45" s="2" t="s">
        <v>3</v>
      </c>
      <c r="Q45" s="2" t="s">
        <v>2</v>
      </c>
      <c r="R45" s="3" t="s">
        <v>4</v>
      </c>
      <c r="S45" s="11"/>
      <c r="T45" s="28"/>
      <c r="U45" s="28"/>
    </row>
    <row r="46" spans="2:21">
      <c r="B46" s="16"/>
      <c r="C46" s="36">
        <v>133</v>
      </c>
      <c r="D46" s="8">
        <v>15</v>
      </c>
      <c r="E46" s="8">
        <v>27.477631120000002</v>
      </c>
      <c r="F46" s="17">
        <v>40.726813121248085</v>
      </c>
      <c r="G46" s="9">
        <f t="shared" si="8"/>
        <v>13.249182001248084</v>
      </c>
      <c r="H46" s="19"/>
      <c r="I46" s="16"/>
      <c r="J46" s="16"/>
      <c r="M46" s="28">
        <v>0.10349999999999999</v>
      </c>
      <c r="N46" s="4">
        <v>100</v>
      </c>
      <c r="O46" s="5">
        <v>20</v>
      </c>
      <c r="P46" s="5">
        <v>26.307889899999999</v>
      </c>
      <c r="Q46" s="5">
        <v>28.703531099999999</v>
      </c>
      <c r="R46" s="6">
        <f t="shared" ref="R46:R51" si="9">Q46-P46</f>
        <v>2.3956412</v>
      </c>
      <c r="S46" s="19"/>
      <c r="T46" s="28"/>
      <c r="U46" s="28"/>
    </row>
    <row r="47" spans="2:21">
      <c r="B47" s="16">
        <f>0.1003</f>
        <v>0.1003</v>
      </c>
      <c r="C47" s="35">
        <v>100</v>
      </c>
      <c r="D47" s="5">
        <v>20</v>
      </c>
      <c r="E47" s="5">
        <v>27.503242490000002</v>
      </c>
      <c r="F47" s="5">
        <v>38.915483739999999</v>
      </c>
      <c r="G47" s="6">
        <f t="shared" si="8"/>
        <v>11.412241249999997</v>
      </c>
      <c r="H47" s="19"/>
      <c r="I47" s="16"/>
      <c r="J47" s="21"/>
      <c r="M47" s="28"/>
      <c r="N47" s="7">
        <v>133</v>
      </c>
      <c r="O47" s="8">
        <v>15</v>
      </c>
      <c r="P47" s="8">
        <v>26.3136641</v>
      </c>
      <c r="Q47" s="8">
        <v>28.877222769999999</v>
      </c>
      <c r="R47" s="9">
        <f t="shared" si="9"/>
        <v>2.563558669999999</v>
      </c>
      <c r="S47" s="19"/>
      <c r="T47" s="28"/>
      <c r="U47" s="28"/>
    </row>
    <row r="48" spans="2:21">
      <c r="B48" s="16"/>
      <c r="C48" s="36">
        <v>133</v>
      </c>
      <c r="D48" s="8">
        <v>15</v>
      </c>
      <c r="E48" s="8">
        <v>26.43641242</v>
      </c>
      <c r="F48" s="20">
        <v>39.374253265515172</v>
      </c>
      <c r="G48" s="9">
        <f t="shared" si="8"/>
        <v>12.937840845515172</v>
      </c>
      <c r="H48" s="19"/>
      <c r="I48" s="16"/>
      <c r="J48" s="21"/>
      <c r="M48" s="28">
        <f>0.104</f>
        <v>0.104</v>
      </c>
      <c r="N48" s="4">
        <v>100</v>
      </c>
      <c r="O48" s="5">
        <v>20</v>
      </c>
      <c r="P48" s="5">
        <v>25.63538183</v>
      </c>
      <c r="Q48" s="5">
        <v>27.85779702</v>
      </c>
      <c r="R48" s="6">
        <f t="shared" si="9"/>
        <v>2.2224151899999995</v>
      </c>
      <c r="S48" s="19"/>
      <c r="T48" s="28"/>
      <c r="U48" s="28"/>
    </row>
    <row r="49" spans="1:21">
      <c r="B49" s="16">
        <v>0.1052</v>
      </c>
      <c r="C49" s="35">
        <v>100</v>
      </c>
      <c r="D49" s="5">
        <v>20</v>
      </c>
      <c r="E49" s="5">
        <v>27.504173819999998</v>
      </c>
      <c r="F49" s="5">
        <v>41.634387019999998</v>
      </c>
      <c r="G49" s="6">
        <f t="shared" si="8"/>
        <v>14.1302132</v>
      </c>
      <c r="H49" s="19"/>
      <c r="I49" s="26"/>
      <c r="J49" s="16"/>
      <c r="M49" s="28"/>
      <c r="N49" s="7">
        <v>133</v>
      </c>
      <c r="O49" s="8">
        <v>15</v>
      </c>
      <c r="P49" s="8">
        <v>26.309752540000002</v>
      </c>
      <c r="Q49" s="8">
        <v>28.87638458</v>
      </c>
      <c r="R49" s="9">
        <f t="shared" si="9"/>
        <v>2.5666320399999982</v>
      </c>
      <c r="S49" s="19"/>
      <c r="T49" s="28"/>
      <c r="U49" s="28"/>
    </row>
    <row r="50" spans="1:21">
      <c r="B50" s="16"/>
      <c r="C50" s="36">
        <v>133</v>
      </c>
      <c r="D50" s="8">
        <v>15</v>
      </c>
      <c r="E50" s="8">
        <v>27.50855103</v>
      </c>
      <c r="F50" s="8">
        <v>43.757709490000003</v>
      </c>
      <c r="G50" s="9">
        <f t="shared" si="8"/>
        <v>16.249158460000004</v>
      </c>
      <c r="H50" s="19"/>
      <c r="I50" s="16"/>
      <c r="J50" s="16"/>
      <c r="M50" s="28">
        <v>0.10340000000000001</v>
      </c>
      <c r="N50" s="4">
        <v>100</v>
      </c>
      <c r="O50" s="5">
        <v>20</v>
      </c>
      <c r="P50" s="5">
        <v>26.30621352</v>
      </c>
      <c r="Q50" s="5">
        <v>28.83205362</v>
      </c>
      <c r="R50" s="6">
        <f t="shared" si="9"/>
        <v>2.5258400999999999</v>
      </c>
      <c r="S50" s="19"/>
      <c r="T50" s="28"/>
      <c r="U50" s="28"/>
    </row>
    <row r="51" spans="1:21">
      <c r="B51" s="30" t="s">
        <v>41</v>
      </c>
      <c r="C51" s="37"/>
      <c r="M51" s="28"/>
      <c r="N51" s="7">
        <v>133</v>
      </c>
      <c r="O51" s="8">
        <v>15</v>
      </c>
      <c r="P51" s="8">
        <v>26.302674490000001</v>
      </c>
      <c r="Q51" s="8">
        <v>29.0952454</v>
      </c>
      <c r="R51" s="9">
        <f t="shared" si="9"/>
        <v>2.7925709099999985</v>
      </c>
      <c r="S51" s="19"/>
      <c r="T51" s="28"/>
      <c r="U51" s="28"/>
    </row>
    <row r="52" spans="1:21" ht="18">
      <c r="B52" s="41" t="s">
        <v>30</v>
      </c>
      <c r="C52" s="1" t="s">
        <v>0</v>
      </c>
      <c r="D52" s="2" t="s">
        <v>1</v>
      </c>
      <c r="E52" s="2" t="s">
        <v>3</v>
      </c>
      <c r="F52" s="2" t="s">
        <v>2</v>
      </c>
      <c r="G52" s="3" t="s">
        <v>4</v>
      </c>
      <c r="H52" s="11"/>
      <c r="I52" s="18"/>
      <c r="J52" s="18"/>
      <c r="M52" s="30" t="s">
        <v>11</v>
      </c>
    </row>
    <row r="53" spans="1:21" ht="18">
      <c r="B53" s="18">
        <v>0.1052</v>
      </c>
      <c r="C53" s="35">
        <v>100</v>
      </c>
      <c r="D53" s="5">
        <v>20</v>
      </c>
      <c r="E53" s="5">
        <v>27.324335420000001</v>
      </c>
      <c r="F53" s="5">
        <v>30.064659120000002</v>
      </c>
      <c r="G53" s="6">
        <f t="shared" ref="G53:G58" si="10">F53-E53</f>
        <v>2.7403237000000011</v>
      </c>
      <c r="H53" s="19"/>
      <c r="I53" s="18"/>
      <c r="J53" s="18"/>
      <c r="M53" s="41" t="s">
        <v>30</v>
      </c>
      <c r="N53" s="1" t="s">
        <v>0</v>
      </c>
      <c r="O53" s="2" t="s">
        <v>1</v>
      </c>
      <c r="P53" s="2" t="s">
        <v>3</v>
      </c>
      <c r="Q53" s="2" t="s">
        <v>2</v>
      </c>
      <c r="R53" s="3" t="s">
        <v>4</v>
      </c>
      <c r="S53" s="11"/>
      <c r="T53" s="29"/>
      <c r="U53" s="29"/>
    </row>
    <row r="54" spans="1:21">
      <c r="B54" s="18"/>
      <c r="C54" s="36">
        <v>133</v>
      </c>
      <c r="D54" s="8">
        <v>15</v>
      </c>
      <c r="E54" s="8">
        <v>26.316923729999999</v>
      </c>
      <c r="F54" s="18">
        <v>29.715413139999999</v>
      </c>
      <c r="G54" s="9">
        <f t="shared" si="10"/>
        <v>3.3984894099999998</v>
      </c>
      <c r="H54" s="19"/>
      <c r="I54" s="18"/>
      <c r="J54" s="18"/>
      <c r="M54" s="29">
        <v>0.11</v>
      </c>
      <c r="N54" s="4">
        <v>100</v>
      </c>
      <c r="O54" s="5">
        <v>20</v>
      </c>
      <c r="P54" s="5">
        <v>25.972427490000001</v>
      </c>
      <c r="Q54" s="5">
        <v>28.193259430000001</v>
      </c>
      <c r="R54" s="6">
        <f t="shared" ref="R54:R59" si="11">Q54-P54</f>
        <v>2.2208319400000001</v>
      </c>
      <c r="S54" s="19"/>
      <c r="T54" s="29"/>
      <c r="U54" s="29"/>
    </row>
    <row r="55" spans="1:21">
      <c r="B55" s="18">
        <f>0.1069</f>
        <v>0.1069</v>
      </c>
      <c r="C55" s="35">
        <v>100</v>
      </c>
      <c r="D55" s="5">
        <v>20</v>
      </c>
      <c r="E55" s="5">
        <v>27.270132440000001</v>
      </c>
      <c r="F55" s="5">
        <v>29.865449210000001</v>
      </c>
      <c r="G55" s="6">
        <f t="shared" si="10"/>
        <v>2.5953167700000002</v>
      </c>
      <c r="H55" s="19"/>
      <c r="I55" s="18"/>
      <c r="J55" s="18"/>
      <c r="M55" s="29"/>
      <c r="N55" s="7">
        <v>133</v>
      </c>
      <c r="O55" s="8">
        <v>15</v>
      </c>
      <c r="P55" s="8">
        <v>26.650802890000001</v>
      </c>
      <c r="Q55" s="8">
        <v>29.124861460000002</v>
      </c>
      <c r="R55" s="9">
        <f t="shared" si="11"/>
        <v>2.4740585700000004</v>
      </c>
      <c r="S55" s="19"/>
      <c r="T55" s="29"/>
      <c r="U55" s="29"/>
    </row>
    <row r="56" spans="1:21">
      <c r="B56" s="18"/>
      <c r="C56" s="36">
        <v>133</v>
      </c>
      <c r="D56" s="8">
        <v>15</v>
      </c>
      <c r="E56" s="8">
        <v>27.396606049999999</v>
      </c>
      <c r="F56" s="8">
        <v>30.737167190000001</v>
      </c>
      <c r="G56" s="9">
        <f t="shared" si="10"/>
        <v>3.3405611400000019</v>
      </c>
      <c r="H56" s="19"/>
      <c r="I56" s="18"/>
      <c r="J56" s="18"/>
      <c r="M56" s="29">
        <f>0.0978</f>
        <v>9.7799999999999998E-2</v>
      </c>
      <c r="N56" s="4">
        <v>100</v>
      </c>
      <c r="O56" s="5">
        <v>20</v>
      </c>
      <c r="P56" s="5">
        <v>26.309566279999999</v>
      </c>
      <c r="Q56" s="5">
        <v>28.190744859999999</v>
      </c>
      <c r="R56" s="6">
        <f t="shared" si="11"/>
        <v>1.8811785800000003</v>
      </c>
      <c r="S56" s="19"/>
      <c r="T56" s="29"/>
      <c r="U56" s="29"/>
    </row>
    <row r="57" spans="1:21">
      <c r="B57" s="18">
        <v>0.10630000000000001</v>
      </c>
      <c r="C57" s="35">
        <v>100</v>
      </c>
      <c r="D57" s="5">
        <v>20</v>
      </c>
      <c r="E57" s="5">
        <v>27.3170711</v>
      </c>
      <c r="F57" s="5">
        <v>30.063262139999999</v>
      </c>
      <c r="G57" s="6">
        <f t="shared" si="10"/>
        <v>2.7461910399999994</v>
      </c>
      <c r="H57" s="19"/>
      <c r="I57" s="26"/>
      <c r="J57" s="18"/>
      <c r="M57" s="29"/>
      <c r="N57" s="7">
        <v>133</v>
      </c>
      <c r="O57" s="8">
        <v>15</v>
      </c>
      <c r="P57" s="8">
        <v>25.97307941</v>
      </c>
      <c r="Q57" s="8">
        <v>28.525648480000001</v>
      </c>
      <c r="R57" s="9">
        <f t="shared" si="11"/>
        <v>2.5525690700000006</v>
      </c>
      <c r="S57" s="19"/>
      <c r="T57" s="29"/>
      <c r="U57" s="29"/>
    </row>
    <row r="58" spans="1:21">
      <c r="B58" s="18"/>
      <c r="C58" s="36">
        <v>133</v>
      </c>
      <c r="D58" s="8">
        <v>15</v>
      </c>
      <c r="E58" s="8">
        <v>26.978349059999999</v>
      </c>
      <c r="F58" s="8">
        <v>30.279887779999999</v>
      </c>
      <c r="G58" s="9">
        <f t="shared" si="10"/>
        <v>3.3015387199999999</v>
      </c>
      <c r="H58" s="19"/>
      <c r="I58" s="18"/>
      <c r="J58" s="18"/>
      <c r="M58" s="29">
        <v>0.10979999999999999</v>
      </c>
      <c r="N58" s="4">
        <v>100</v>
      </c>
      <c r="O58" s="5">
        <v>20</v>
      </c>
      <c r="P58" s="5">
        <v>25.969540389999999</v>
      </c>
      <c r="Q58" s="5">
        <v>28.186926440000001</v>
      </c>
      <c r="R58" s="6">
        <f t="shared" si="11"/>
        <v>2.2173860500000018</v>
      </c>
      <c r="S58" s="19"/>
      <c r="T58" s="29"/>
      <c r="U58" s="29"/>
    </row>
    <row r="59" spans="1:21">
      <c r="C59" s="37"/>
      <c r="M59" s="29"/>
      <c r="N59" s="7">
        <v>133</v>
      </c>
      <c r="O59" s="8">
        <v>15</v>
      </c>
      <c r="P59" s="8">
        <v>26.32260479</v>
      </c>
      <c r="Q59" s="8">
        <v>29.228331399999998</v>
      </c>
      <c r="R59" s="9">
        <f t="shared" si="11"/>
        <v>2.9057266099999985</v>
      </c>
      <c r="S59" s="19"/>
      <c r="T59" s="29"/>
      <c r="U59" s="29"/>
    </row>
    <row r="60" spans="1:21">
      <c r="A60" s="42">
        <v>42489</v>
      </c>
      <c r="B60" s="49" t="s">
        <v>51</v>
      </c>
      <c r="C60" s="50"/>
      <c r="D60" s="45"/>
      <c r="E60" s="45"/>
      <c r="F60" s="45"/>
      <c r="G60" s="45"/>
      <c r="H60" s="45"/>
      <c r="I60" s="45"/>
      <c r="J60" s="45"/>
    </row>
    <row r="61" spans="1:21" s="48" customFormat="1">
      <c r="A61" s="46"/>
      <c r="B61" s="51" t="s">
        <v>45</v>
      </c>
      <c r="C61" s="52"/>
      <c r="M61" s="30" t="s">
        <v>39</v>
      </c>
      <c r="N61"/>
      <c r="O61"/>
      <c r="P61"/>
      <c r="Q61"/>
      <c r="R61"/>
    </row>
    <row r="62" spans="1:21" s="48" customFormat="1" ht="18">
      <c r="A62" s="46"/>
      <c r="B62" s="51"/>
      <c r="C62" s="52"/>
      <c r="M62" s="41" t="s">
        <v>30</v>
      </c>
      <c r="N62" s="1" t="s">
        <v>0</v>
      </c>
      <c r="O62" s="2" t="s">
        <v>1</v>
      </c>
      <c r="P62" s="2" t="s">
        <v>3</v>
      </c>
      <c r="Q62" s="2" t="s">
        <v>2</v>
      </c>
      <c r="R62" s="3" t="s">
        <v>4</v>
      </c>
    </row>
    <row r="63" spans="1:21" s="48" customFormat="1">
      <c r="A63" s="46"/>
      <c r="B63" s="51"/>
      <c r="C63" s="30" t="s">
        <v>5</v>
      </c>
      <c r="M63">
        <v>0.1047</v>
      </c>
      <c r="N63" s="4">
        <v>100</v>
      </c>
      <c r="O63" s="5">
        <v>20</v>
      </c>
      <c r="P63" s="5">
        <v>27.497747690000001</v>
      </c>
      <c r="Q63" s="5">
        <v>29.374549049999999</v>
      </c>
      <c r="R63" s="6">
        <f>Q63-P63</f>
        <v>1.8768013599999982</v>
      </c>
    </row>
    <row r="64" spans="1:21" ht="18">
      <c r="B64" s="41" t="s">
        <v>30</v>
      </c>
      <c r="C64" s="1" t="s">
        <v>0</v>
      </c>
      <c r="D64" s="2" t="s">
        <v>1</v>
      </c>
      <c r="E64" s="2" t="s">
        <v>3</v>
      </c>
      <c r="F64" s="2" t="s">
        <v>2</v>
      </c>
      <c r="G64" s="3" t="s">
        <v>4</v>
      </c>
      <c r="H64" s="11"/>
      <c r="I64" s="29"/>
      <c r="J64" s="29"/>
      <c r="K64" s="29"/>
      <c r="N64" s="7">
        <v>133</v>
      </c>
      <c r="O64" s="8">
        <v>15</v>
      </c>
      <c r="P64" s="8">
        <v>26.647263859999999</v>
      </c>
      <c r="Q64" s="8">
        <v>29.203092560000002</v>
      </c>
      <c r="R64" s="9">
        <f>Q64-P64</f>
        <v>2.5558287000000028</v>
      </c>
    </row>
    <row r="65" spans="2:18">
      <c r="B65" s="29">
        <v>9.9699999999999997E-2</v>
      </c>
      <c r="C65" s="35">
        <v>100</v>
      </c>
      <c r="D65" s="5">
        <v>20</v>
      </c>
      <c r="E65" s="5">
        <v>26.974996300000001</v>
      </c>
      <c r="F65" s="5">
        <v>28.173049729999999</v>
      </c>
      <c r="G65" s="6">
        <f t="shared" ref="G65:G68" si="12">F65-E65</f>
        <v>1.1980534299999981</v>
      </c>
      <c r="H65" s="19"/>
      <c r="I65" s="29"/>
      <c r="J65" s="29"/>
      <c r="K65" s="29"/>
      <c r="M65">
        <v>0.1062</v>
      </c>
      <c r="N65" s="4">
        <v>100</v>
      </c>
      <c r="O65" s="5">
        <v>20</v>
      </c>
      <c r="P65" s="5">
        <v>26.98645157</v>
      </c>
      <c r="Q65" s="5">
        <v>28.532633400000002</v>
      </c>
      <c r="R65" s="6">
        <f>Q65-P65</f>
        <v>1.5461818300000019</v>
      </c>
    </row>
    <row r="66" spans="2:18">
      <c r="B66" s="29"/>
      <c r="C66" s="36">
        <v>133</v>
      </c>
      <c r="D66" s="8">
        <v>15</v>
      </c>
      <c r="E66" s="8">
        <v>26.289915369999999</v>
      </c>
      <c r="F66" s="8">
        <v>27.83134746</v>
      </c>
      <c r="G66" s="9">
        <f t="shared" si="12"/>
        <v>1.5414320900000007</v>
      </c>
      <c r="H66" s="19"/>
      <c r="I66" s="29"/>
      <c r="J66" s="29"/>
      <c r="K66" s="29"/>
      <c r="N66" s="7">
        <v>133</v>
      </c>
      <c r="O66" s="8">
        <v>15</v>
      </c>
      <c r="P66" s="8">
        <v>27.504825740000001</v>
      </c>
      <c r="Q66" s="8">
        <v>29.38935708</v>
      </c>
      <c r="R66" s="9">
        <f>Q66-P66</f>
        <v>1.8845313399999988</v>
      </c>
    </row>
    <row r="67" spans="2:18">
      <c r="B67" s="29">
        <f>0.0998</f>
        <v>9.98E-2</v>
      </c>
      <c r="C67" s="35">
        <v>100</v>
      </c>
      <c r="D67" s="5">
        <v>20</v>
      </c>
      <c r="E67" s="5">
        <v>26.642141590000001</v>
      </c>
      <c r="F67" s="5">
        <v>27.831719979999999</v>
      </c>
      <c r="G67" s="6">
        <f t="shared" si="12"/>
        <v>1.1895783899999977</v>
      </c>
      <c r="H67" s="19"/>
      <c r="I67" s="29"/>
      <c r="J67" s="29"/>
      <c r="K67" s="29"/>
    </row>
    <row r="68" spans="2:18">
      <c r="B68" s="29"/>
      <c r="C68" s="36">
        <v>133</v>
      </c>
      <c r="D68" s="8">
        <v>15</v>
      </c>
      <c r="E68" s="8">
        <v>26.96717319</v>
      </c>
      <c r="F68" s="8">
        <v>28.81519668</v>
      </c>
      <c r="G68" s="9">
        <f t="shared" si="12"/>
        <v>1.8480234899999992</v>
      </c>
      <c r="H68" s="19"/>
      <c r="I68" s="29"/>
      <c r="J68" s="29"/>
      <c r="K68" s="29"/>
    </row>
    <row r="69" spans="2:18">
      <c r="B69" s="30" t="s">
        <v>12</v>
      </c>
      <c r="C69" s="37"/>
      <c r="D69" s="29"/>
      <c r="E69" s="29"/>
      <c r="F69" s="29"/>
      <c r="G69" s="29"/>
      <c r="H69" s="29"/>
      <c r="I69" s="29"/>
      <c r="J69" s="29"/>
      <c r="K69" s="31"/>
    </row>
    <row r="70" spans="2:18" ht="18">
      <c r="B70" s="41" t="s">
        <v>30</v>
      </c>
      <c r="C70" s="1" t="s">
        <v>0</v>
      </c>
      <c r="D70" s="2" t="s">
        <v>1</v>
      </c>
      <c r="E70" s="2" t="s">
        <v>3</v>
      </c>
      <c r="F70" s="2" t="s">
        <v>2</v>
      </c>
      <c r="G70" s="3" t="s">
        <v>4</v>
      </c>
      <c r="H70" s="11"/>
      <c r="I70" s="31"/>
      <c r="J70" s="31"/>
    </row>
    <row r="71" spans="2:18">
      <c r="B71" s="31">
        <v>9.5600000000000004E-2</v>
      </c>
      <c r="C71" s="35">
        <v>100</v>
      </c>
      <c r="D71" s="5">
        <v>20</v>
      </c>
      <c r="E71" s="5">
        <v>26.647263859999999</v>
      </c>
      <c r="F71" s="5">
        <v>28.17835827</v>
      </c>
      <c r="G71" s="6">
        <f t="shared" ref="G71:G76" si="13">F71-E71</f>
        <v>1.5310944100000015</v>
      </c>
      <c r="H71" s="19"/>
      <c r="I71" s="31"/>
      <c r="J71" s="31"/>
    </row>
    <row r="72" spans="2:18">
      <c r="B72" s="31"/>
      <c r="C72" s="36">
        <v>133</v>
      </c>
      <c r="D72" s="8">
        <v>15</v>
      </c>
      <c r="E72" s="8">
        <v>25.96749148</v>
      </c>
      <c r="F72" s="31">
        <v>28.14473752</v>
      </c>
      <c r="G72" s="9">
        <f t="shared" si="13"/>
        <v>2.17724604</v>
      </c>
      <c r="H72" s="19"/>
      <c r="I72" s="31"/>
      <c r="J72" s="31"/>
    </row>
    <row r="73" spans="2:18">
      <c r="B73" s="31">
        <f>0.1026</f>
        <v>0.1026</v>
      </c>
      <c r="C73" s="35">
        <v>100</v>
      </c>
      <c r="D73" s="5">
        <v>20</v>
      </c>
      <c r="E73" s="5">
        <v>25.969074719999998</v>
      </c>
      <c r="F73" s="5">
        <v>27.835165880000002</v>
      </c>
      <c r="G73" s="6">
        <f t="shared" si="13"/>
        <v>1.8660911600000034</v>
      </c>
      <c r="H73" s="19"/>
      <c r="I73" s="31"/>
      <c r="J73" s="31"/>
    </row>
    <row r="74" spans="2:18">
      <c r="B74" s="31"/>
      <c r="C74" s="36">
        <v>133</v>
      </c>
      <c r="D74" s="8">
        <v>15</v>
      </c>
      <c r="E74" s="8">
        <v>26.63646052</v>
      </c>
      <c r="F74" s="8">
        <v>28.855522950000001</v>
      </c>
      <c r="G74" s="9">
        <f t="shared" si="13"/>
        <v>2.219062430000001</v>
      </c>
      <c r="H74" s="19"/>
      <c r="I74" s="31"/>
      <c r="J74" s="31"/>
    </row>
    <row r="75" spans="2:18">
      <c r="B75" s="31">
        <v>0.10299999999999999</v>
      </c>
      <c r="C75" s="35">
        <v>100</v>
      </c>
      <c r="D75" s="5">
        <v>20</v>
      </c>
      <c r="E75" s="5">
        <v>26.42691293</v>
      </c>
      <c r="F75" s="5">
        <v>28.52816305</v>
      </c>
      <c r="G75" s="6">
        <f t="shared" si="13"/>
        <v>2.1012501199999996</v>
      </c>
      <c r="H75" s="19"/>
      <c r="I75" s="31"/>
      <c r="J75" s="31"/>
    </row>
    <row r="76" spans="2:18">
      <c r="B76" s="31"/>
      <c r="C76" s="36">
        <v>133</v>
      </c>
      <c r="D76" s="8">
        <v>15</v>
      </c>
      <c r="E76" s="8">
        <v>26.222394479999998</v>
      </c>
      <c r="F76" s="8">
        <v>28.51875669</v>
      </c>
      <c r="G76" s="9">
        <f t="shared" si="13"/>
        <v>2.2963622100000016</v>
      </c>
      <c r="H76" s="19"/>
      <c r="I76" s="31"/>
      <c r="J76" s="31"/>
    </row>
    <row r="77" spans="2:18">
      <c r="B77" s="30" t="s">
        <v>13</v>
      </c>
      <c r="C77" s="37"/>
    </row>
    <row r="78" spans="2:18" ht="18">
      <c r="B78" s="41" t="s">
        <v>30</v>
      </c>
      <c r="C78" s="1" t="s">
        <v>0</v>
      </c>
      <c r="D78" s="2" t="s">
        <v>1</v>
      </c>
      <c r="E78" s="2" t="s">
        <v>3</v>
      </c>
      <c r="F78" s="2" t="s">
        <v>2</v>
      </c>
      <c r="G78" s="3" t="s">
        <v>4</v>
      </c>
      <c r="H78" s="11"/>
      <c r="I78" s="32"/>
      <c r="J78" s="32"/>
    </row>
    <row r="79" spans="2:18">
      <c r="B79" s="32">
        <v>0.1009</v>
      </c>
      <c r="C79" s="35">
        <v>100</v>
      </c>
      <c r="D79" s="5">
        <v>20</v>
      </c>
      <c r="E79" s="5">
        <v>26.30602725</v>
      </c>
      <c r="F79" s="5">
        <v>28.857758130000001</v>
      </c>
      <c r="G79" s="6">
        <f t="shared" ref="G79:G84" si="14">F79-E79</f>
        <v>2.5517308800000009</v>
      </c>
      <c r="H79" s="19"/>
      <c r="I79" s="32"/>
      <c r="J79" s="32"/>
    </row>
    <row r="80" spans="2:18">
      <c r="B80" s="32"/>
      <c r="C80" s="36">
        <v>133</v>
      </c>
      <c r="D80" s="8">
        <v>15</v>
      </c>
      <c r="E80" s="8">
        <v>26.299042329999999</v>
      </c>
      <c r="F80" s="32">
        <v>29.20756291</v>
      </c>
      <c r="G80" s="9">
        <f t="shared" si="14"/>
        <v>2.9085205800000011</v>
      </c>
      <c r="H80" s="19"/>
      <c r="I80" s="32"/>
      <c r="J80" s="32"/>
    </row>
    <row r="81" spans="1:11">
      <c r="B81" s="32">
        <f>0.105</f>
        <v>0.105</v>
      </c>
      <c r="C81" s="35">
        <v>100</v>
      </c>
      <c r="D81" s="5">
        <v>20</v>
      </c>
      <c r="E81" s="5">
        <v>26.556180510000001</v>
      </c>
      <c r="F81" s="5">
        <v>28.68406646</v>
      </c>
      <c r="G81" s="6">
        <f t="shared" si="14"/>
        <v>2.1278859499999996</v>
      </c>
      <c r="H81" s="19"/>
      <c r="I81" s="32"/>
      <c r="J81" s="32"/>
    </row>
    <row r="82" spans="1:11">
      <c r="B82" s="32"/>
      <c r="C82" s="36">
        <v>133</v>
      </c>
      <c r="D82" s="8">
        <v>15</v>
      </c>
      <c r="E82" s="8">
        <v>26.29690029</v>
      </c>
      <c r="F82" s="8">
        <v>28.862601000000002</v>
      </c>
      <c r="G82" s="9">
        <f t="shared" si="14"/>
        <v>2.5657007100000015</v>
      </c>
      <c r="H82" s="19"/>
      <c r="I82" s="32"/>
      <c r="J82" s="32"/>
    </row>
    <row r="83" spans="1:11">
      <c r="B83" s="32">
        <v>0.1021</v>
      </c>
      <c r="C83" s="35">
        <v>100</v>
      </c>
      <c r="D83" s="5">
        <v>20</v>
      </c>
      <c r="E83" s="5">
        <v>26.300066789999999</v>
      </c>
      <c r="F83" s="5">
        <v>28.52518281</v>
      </c>
      <c r="G83" s="6">
        <f t="shared" si="14"/>
        <v>2.2251160200000015</v>
      </c>
      <c r="H83" s="19"/>
      <c r="I83" s="32"/>
      <c r="J83" s="32"/>
    </row>
    <row r="84" spans="1:11">
      <c r="B84" s="32"/>
      <c r="C84" s="36">
        <v>133</v>
      </c>
      <c r="D84" s="8">
        <v>15</v>
      </c>
      <c r="E84" s="8">
        <v>26.294851380000001</v>
      </c>
      <c r="F84" s="8">
        <v>28.86697822</v>
      </c>
      <c r="G84" s="9">
        <f t="shared" si="14"/>
        <v>2.5721268399999992</v>
      </c>
      <c r="H84" s="19"/>
      <c r="I84" s="32"/>
      <c r="J84" s="32"/>
    </row>
    <row r="85" spans="1:11">
      <c r="B85" s="30" t="s">
        <v>47</v>
      </c>
      <c r="C85" s="37"/>
    </row>
    <row r="86" spans="1:11" ht="18">
      <c r="B86" s="41" t="s">
        <v>30</v>
      </c>
      <c r="C86" s="1" t="s">
        <v>0</v>
      </c>
      <c r="D86" s="2" t="s">
        <v>1</v>
      </c>
      <c r="E86" s="2" t="s">
        <v>3</v>
      </c>
      <c r="F86" s="2" t="s">
        <v>2</v>
      </c>
      <c r="G86" s="3" t="s">
        <v>4</v>
      </c>
      <c r="H86" s="11"/>
      <c r="I86" s="33"/>
      <c r="J86" s="33"/>
    </row>
    <row r="87" spans="1:11">
      <c r="B87" s="33">
        <v>0.1021</v>
      </c>
      <c r="C87" s="35">
        <v>100</v>
      </c>
      <c r="D87" s="5">
        <v>20</v>
      </c>
      <c r="E87" s="5">
        <v>26.308076159999999</v>
      </c>
      <c r="F87" s="5">
        <v>28.176123090000001</v>
      </c>
      <c r="G87" s="6">
        <f t="shared" ref="G87:G92" si="15">F87-E87</f>
        <v>1.868046930000002</v>
      </c>
      <c r="H87" s="19"/>
      <c r="I87" s="33"/>
      <c r="J87" s="33"/>
    </row>
    <row r="88" spans="1:11">
      <c r="B88" s="33"/>
      <c r="C88" s="36">
        <v>133</v>
      </c>
      <c r="D88" s="8">
        <v>15</v>
      </c>
      <c r="E88" s="8">
        <v>25.962182940000002</v>
      </c>
      <c r="F88" s="33">
        <v>28.17174588</v>
      </c>
      <c r="G88" s="9">
        <f t="shared" si="15"/>
        <v>2.2095629399999979</v>
      </c>
      <c r="H88" s="19"/>
      <c r="I88" s="33"/>
      <c r="J88" s="33"/>
    </row>
    <row r="89" spans="1:11">
      <c r="B89" s="33">
        <f>0.109</f>
        <v>0.109</v>
      </c>
      <c r="C89" s="35">
        <v>100</v>
      </c>
      <c r="D89" s="5">
        <v>20</v>
      </c>
      <c r="E89" s="5">
        <v>26.30518906</v>
      </c>
      <c r="F89" s="5">
        <v>28.133002860000001</v>
      </c>
      <c r="G89" s="6">
        <f t="shared" si="15"/>
        <v>1.8278138000000013</v>
      </c>
      <c r="H89" s="19"/>
      <c r="I89" s="33"/>
      <c r="J89" s="33"/>
    </row>
    <row r="90" spans="1:11">
      <c r="B90" s="33"/>
      <c r="C90" s="36">
        <v>133</v>
      </c>
      <c r="D90" s="8">
        <v>15</v>
      </c>
      <c r="E90" s="8">
        <v>26.3050028</v>
      </c>
      <c r="F90" s="8">
        <v>28.515869590000001</v>
      </c>
      <c r="G90" s="9">
        <f t="shared" si="15"/>
        <v>2.2108667900000007</v>
      </c>
      <c r="H90" s="19"/>
      <c r="I90" s="33"/>
      <c r="J90" s="33"/>
    </row>
    <row r="91" spans="1:11">
      <c r="B91" s="33">
        <v>9.98E-2</v>
      </c>
      <c r="C91" s="35">
        <v>100</v>
      </c>
      <c r="D91" s="5">
        <v>20</v>
      </c>
      <c r="E91" s="5">
        <v>26.29755222</v>
      </c>
      <c r="F91" s="5">
        <v>28.102921129999999</v>
      </c>
      <c r="G91" s="6">
        <f t="shared" si="15"/>
        <v>1.8053689099999986</v>
      </c>
      <c r="H91" s="19"/>
      <c r="I91" s="33"/>
      <c r="J91" s="33"/>
    </row>
    <row r="92" spans="1:11">
      <c r="B92" s="33"/>
      <c r="C92" s="36">
        <v>133</v>
      </c>
      <c r="D92" s="8">
        <v>15</v>
      </c>
      <c r="E92" s="8">
        <v>26.293454400000002</v>
      </c>
      <c r="F92" s="8">
        <v>28.182456089999999</v>
      </c>
      <c r="G92" s="9">
        <f t="shared" si="15"/>
        <v>1.8890016899999971</v>
      </c>
      <c r="H92" s="19"/>
      <c r="I92" s="33"/>
      <c r="J92" s="33"/>
    </row>
    <row r="93" spans="1:11">
      <c r="B93" s="49" t="s">
        <v>52</v>
      </c>
      <c r="C93" s="45"/>
      <c r="D93" s="45"/>
      <c r="E93" s="45"/>
      <c r="F93" s="45"/>
    </row>
    <row r="94" spans="1:11">
      <c r="A94" s="10">
        <v>42493</v>
      </c>
      <c r="B94" s="30" t="s">
        <v>5</v>
      </c>
    </row>
    <row r="95" spans="1:11" ht="18">
      <c r="B95" s="41" t="s">
        <v>30</v>
      </c>
      <c r="C95" s="1" t="s">
        <v>0</v>
      </c>
      <c r="D95" s="2" t="s">
        <v>1</v>
      </c>
      <c r="E95" s="2" t="s">
        <v>3</v>
      </c>
      <c r="F95" s="2" t="s">
        <v>2</v>
      </c>
      <c r="G95" s="3" t="s">
        <v>4</v>
      </c>
      <c r="H95" s="11"/>
      <c r="I95" s="33"/>
      <c r="J95" s="33"/>
      <c r="K95" s="33"/>
    </row>
    <row r="96" spans="1:11">
      <c r="B96" s="33">
        <v>9.7600000000000006E-2</v>
      </c>
      <c r="C96" s="35">
        <v>100</v>
      </c>
      <c r="D96" s="5">
        <v>20</v>
      </c>
      <c r="E96" s="5">
        <v>26.979932309999999</v>
      </c>
      <c r="F96" s="5">
        <v>28.001500309999997</v>
      </c>
      <c r="G96" s="6">
        <f t="shared" ref="G96:G99" si="16">F96-E96</f>
        <v>1.0215679999999985</v>
      </c>
      <c r="H96" s="19"/>
      <c r="I96" s="33"/>
      <c r="J96" s="33"/>
      <c r="K96" s="33"/>
    </row>
    <row r="97" spans="2:11">
      <c r="B97" s="33"/>
      <c r="C97" s="36">
        <v>133</v>
      </c>
      <c r="D97" s="8">
        <v>15</v>
      </c>
      <c r="E97" s="8">
        <v>26.30490966</v>
      </c>
      <c r="F97" s="8">
        <v>27.669110660000001</v>
      </c>
      <c r="G97" s="9">
        <f t="shared" si="16"/>
        <v>1.3642010000000013</v>
      </c>
      <c r="H97" s="19"/>
      <c r="I97" s="33"/>
      <c r="J97" s="33"/>
      <c r="K97" s="33"/>
    </row>
    <row r="98" spans="2:11">
      <c r="B98" s="33">
        <v>0.1036</v>
      </c>
      <c r="C98" s="35">
        <v>100</v>
      </c>
      <c r="D98" s="5">
        <v>20</v>
      </c>
      <c r="E98" s="5">
        <v>26.986824089999999</v>
      </c>
      <c r="F98" s="5">
        <v>28.34934909</v>
      </c>
      <c r="G98" s="6">
        <f t="shared" si="16"/>
        <v>1.3625250000000015</v>
      </c>
      <c r="H98" s="19"/>
      <c r="I98" s="33"/>
      <c r="J98" s="33"/>
      <c r="K98" s="33"/>
    </row>
    <row r="99" spans="2:11">
      <c r="B99" s="33"/>
      <c r="C99" s="36">
        <v>133</v>
      </c>
      <c r="D99" s="8">
        <v>15</v>
      </c>
      <c r="E99" s="8">
        <v>27.61937842</v>
      </c>
      <c r="F99" s="8">
        <v>29.153639420000001</v>
      </c>
      <c r="G99" s="9">
        <f t="shared" si="16"/>
        <v>1.5342610000000008</v>
      </c>
      <c r="H99" s="19"/>
      <c r="I99" s="33"/>
      <c r="J99" s="33"/>
      <c r="K99" s="33"/>
    </row>
    <row r="100" spans="2:11">
      <c r="B100" s="33"/>
      <c r="C100" s="37"/>
      <c r="D100" s="33"/>
      <c r="E100" s="33"/>
      <c r="F100" s="33"/>
      <c r="G100" s="33"/>
      <c r="H100" s="33"/>
      <c r="I100" s="33"/>
      <c r="J100" s="33"/>
      <c r="K100" s="33"/>
    </row>
    <row r="101" spans="2:11">
      <c r="B101" s="30" t="s">
        <v>14</v>
      </c>
    </row>
    <row r="102" spans="2:11" ht="18">
      <c r="B102" s="41" t="s">
        <v>30</v>
      </c>
      <c r="C102" s="1" t="s">
        <v>0</v>
      </c>
      <c r="D102" s="2" t="s">
        <v>1</v>
      </c>
      <c r="E102" s="2" t="s">
        <v>3</v>
      </c>
      <c r="F102" s="2" t="s">
        <v>2</v>
      </c>
      <c r="G102" s="3" t="s">
        <v>4</v>
      </c>
      <c r="H102" s="11"/>
      <c r="I102" s="38"/>
      <c r="J102" s="38"/>
      <c r="K102" s="38"/>
    </row>
    <row r="103" spans="2:11">
      <c r="B103" s="38">
        <v>0.1002</v>
      </c>
      <c r="C103" s="35">
        <v>100</v>
      </c>
      <c r="D103" s="5">
        <v>20</v>
      </c>
      <c r="E103" s="5">
        <v>27.84568982</v>
      </c>
      <c r="F103" s="5">
        <v>42.317791569999997</v>
      </c>
      <c r="G103" s="6">
        <f t="shared" ref="G103:G106" si="17">F103-E103</f>
        <v>14.472101749999997</v>
      </c>
      <c r="H103" s="19"/>
      <c r="I103" s="38"/>
      <c r="J103" s="38"/>
      <c r="K103" s="38"/>
    </row>
    <row r="104" spans="2:11">
      <c r="B104" s="38"/>
      <c r="C104" s="36">
        <v>133</v>
      </c>
      <c r="D104" s="8">
        <v>15</v>
      </c>
      <c r="E104" s="8">
        <v>27.515442820000001</v>
      </c>
      <c r="F104" s="8">
        <v>44.289774110000003</v>
      </c>
      <c r="G104" s="9">
        <f t="shared" si="17"/>
        <v>16.774331290000003</v>
      </c>
      <c r="H104" s="19"/>
      <c r="I104" s="38"/>
      <c r="J104" s="38"/>
      <c r="K104" s="38"/>
    </row>
    <row r="105" spans="2:11">
      <c r="B105" s="38">
        <f>0.1028</f>
        <v>0.1028</v>
      </c>
      <c r="C105" s="35">
        <v>100</v>
      </c>
      <c r="D105" s="5">
        <v>20</v>
      </c>
      <c r="E105" s="5">
        <v>29.708987010000001</v>
      </c>
      <c r="F105" s="5">
        <v>41.007606889999998</v>
      </c>
      <c r="G105" s="6">
        <f t="shared" si="17"/>
        <v>11.298619879999997</v>
      </c>
      <c r="H105" s="19"/>
      <c r="I105" s="38"/>
      <c r="J105" s="38"/>
      <c r="K105" s="38"/>
    </row>
    <row r="106" spans="2:11">
      <c r="B106" s="38"/>
      <c r="C106" s="36">
        <v>133</v>
      </c>
      <c r="D106" s="8">
        <v>15</v>
      </c>
      <c r="E106" s="8">
        <v>28.185808850000001</v>
      </c>
      <c r="F106" s="8">
        <v>42.070618539999998</v>
      </c>
      <c r="G106" s="9">
        <f t="shared" si="17"/>
        <v>13.884809689999997</v>
      </c>
      <c r="H106" s="19"/>
      <c r="I106" s="38"/>
      <c r="J106" s="38"/>
      <c r="K106" s="38"/>
    </row>
    <row r="107" spans="2:11">
      <c r="B107" s="38">
        <f>0.0993</f>
        <v>9.9299999999999999E-2</v>
      </c>
      <c r="C107" s="35">
        <v>100</v>
      </c>
      <c r="D107" s="5">
        <v>20</v>
      </c>
      <c r="E107" s="5">
        <v>27.84829753</v>
      </c>
      <c r="F107" s="5">
        <v>37.897361840000002</v>
      </c>
      <c r="G107" s="6">
        <f t="shared" ref="G107:G108" si="18">F107-E107</f>
        <v>10.049064310000002</v>
      </c>
      <c r="H107" s="19"/>
      <c r="I107" s="38"/>
      <c r="J107" s="38"/>
      <c r="K107" s="38"/>
    </row>
    <row r="108" spans="2:11">
      <c r="B108" s="38"/>
      <c r="C108" s="36">
        <v>133</v>
      </c>
      <c r="D108" s="8">
        <v>15</v>
      </c>
      <c r="E108" s="8">
        <v>28.53635869</v>
      </c>
      <c r="F108" s="8">
        <v>40.060172379999997</v>
      </c>
      <c r="G108" s="9">
        <f t="shared" si="18"/>
        <v>11.523813689999997</v>
      </c>
      <c r="H108" s="19"/>
    </row>
    <row r="109" spans="2:11">
      <c r="B109" s="30" t="s">
        <v>12</v>
      </c>
    </row>
    <row r="110" spans="2:11" ht="18">
      <c r="B110" s="41" t="s">
        <v>30</v>
      </c>
      <c r="C110" s="1" t="s">
        <v>0</v>
      </c>
      <c r="D110" s="2" t="s">
        <v>1</v>
      </c>
      <c r="E110" s="2" t="s">
        <v>3</v>
      </c>
      <c r="F110" s="2" t="s">
        <v>2</v>
      </c>
      <c r="G110" s="3" t="s">
        <v>4</v>
      </c>
      <c r="H110" s="11"/>
      <c r="I110" s="39"/>
      <c r="J110" s="39"/>
      <c r="K110" s="39"/>
    </row>
    <row r="111" spans="2:11">
      <c r="B111" s="39">
        <v>0.10249999999999999</v>
      </c>
      <c r="C111" s="35">
        <v>100</v>
      </c>
      <c r="D111" s="5">
        <v>20</v>
      </c>
      <c r="E111" s="5">
        <v>27.504639480000002</v>
      </c>
      <c r="F111" s="5">
        <v>29.213337110000001</v>
      </c>
      <c r="G111" s="6">
        <f t="shared" ref="G111:G116" si="19">F111-E111</f>
        <v>1.7086976299999996</v>
      </c>
      <c r="H111" s="19"/>
      <c r="I111" s="39"/>
      <c r="J111" s="39"/>
      <c r="K111" s="39"/>
    </row>
    <row r="112" spans="2:11">
      <c r="B112" s="39"/>
      <c r="C112" s="36">
        <v>133</v>
      </c>
      <c r="D112" s="8">
        <v>15</v>
      </c>
      <c r="E112" s="8">
        <v>26.51510918</v>
      </c>
      <c r="F112" s="8">
        <v>28.72038804</v>
      </c>
      <c r="G112" s="9">
        <f t="shared" si="19"/>
        <v>2.20527886</v>
      </c>
      <c r="H112" s="19"/>
      <c r="I112" s="39"/>
      <c r="J112" s="39"/>
      <c r="K112" s="39"/>
    </row>
    <row r="113" spans="2:11">
      <c r="B113" s="39">
        <f>0.1016</f>
        <v>0.1016</v>
      </c>
      <c r="C113" s="35">
        <v>100</v>
      </c>
      <c r="D113" s="5">
        <v>20</v>
      </c>
      <c r="E113" s="5">
        <v>27.509854879999999</v>
      </c>
      <c r="F113" s="5">
        <v>29.296876749999999</v>
      </c>
      <c r="G113" s="6">
        <f t="shared" si="19"/>
        <v>1.7870218700000002</v>
      </c>
      <c r="H113" s="19"/>
      <c r="I113" s="39"/>
      <c r="J113" s="39"/>
      <c r="K113" s="39"/>
    </row>
    <row r="114" spans="2:11">
      <c r="B114" s="39"/>
      <c r="C114" s="36">
        <v>133</v>
      </c>
      <c r="D114" s="8">
        <v>15</v>
      </c>
      <c r="E114" s="8">
        <v>26.634784140000001</v>
      </c>
      <c r="F114" s="8">
        <v>28.84071492</v>
      </c>
      <c r="G114" s="9">
        <f t="shared" si="19"/>
        <v>2.2059307799999992</v>
      </c>
      <c r="H114" s="19"/>
      <c r="I114" s="39"/>
      <c r="J114" s="39"/>
      <c r="K114" s="39"/>
    </row>
    <row r="115" spans="2:11">
      <c r="B115" s="39">
        <f>0.1009</f>
        <v>0.1009</v>
      </c>
      <c r="C115" s="35">
        <v>100</v>
      </c>
      <c r="D115" s="5">
        <v>20</v>
      </c>
      <c r="E115" s="5">
        <v>27.849415109999999</v>
      </c>
      <c r="F115" s="5">
        <v>29.718579630000001</v>
      </c>
      <c r="G115" s="6">
        <f t="shared" si="19"/>
        <v>1.8691645200000018</v>
      </c>
      <c r="H115" s="19"/>
      <c r="I115" s="39"/>
      <c r="J115" s="39"/>
      <c r="K115" s="39"/>
    </row>
    <row r="116" spans="2:11">
      <c r="B116" s="39"/>
      <c r="C116" s="36">
        <v>133</v>
      </c>
      <c r="D116" s="8">
        <v>15</v>
      </c>
      <c r="E116" s="8">
        <v>28.190372329999999</v>
      </c>
      <c r="F116" s="8">
        <v>30.39965587</v>
      </c>
      <c r="G116" s="9">
        <f t="shared" si="19"/>
        <v>2.2092835400000013</v>
      </c>
      <c r="H116" s="19"/>
      <c r="I116" s="39"/>
      <c r="J116" s="39"/>
      <c r="K116" s="39"/>
    </row>
    <row r="117" spans="2:11">
      <c r="B117" s="30" t="s">
        <v>48</v>
      </c>
    </row>
    <row r="118" spans="2:11" ht="18">
      <c r="B118" s="41" t="s">
        <v>30</v>
      </c>
      <c r="C118" s="1" t="s">
        <v>0</v>
      </c>
      <c r="D118" s="2" t="s">
        <v>1</v>
      </c>
      <c r="E118" s="2" t="s">
        <v>3</v>
      </c>
      <c r="F118" s="2" t="s">
        <v>2</v>
      </c>
      <c r="G118" s="3" t="s">
        <v>4</v>
      </c>
      <c r="H118" s="11"/>
      <c r="I118" s="40"/>
      <c r="J118" s="40"/>
      <c r="K118" s="40"/>
    </row>
    <row r="119" spans="2:11">
      <c r="B119" s="40">
        <v>9.98E-2</v>
      </c>
      <c r="C119" s="35">
        <v>100</v>
      </c>
      <c r="D119" s="5">
        <v>20</v>
      </c>
      <c r="E119" s="5">
        <v>28.51773223</v>
      </c>
      <c r="F119" s="5">
        <v>30.06158576</v>
      </c>
      <c r="G119" s="6">
        <f t="shared" ref="G119:G124" si="20">F119-E119</f>
        <v>1.5438535299999998</v>
      </c>
      <c r="H119" s="19"/>
      <c r="I119" s="40"/>
      <c r="J119" s="40"/>
      <c r="K119" s="40"/>
    </row>
    <row r="120" spans="2:11">
      <c r="B120" s="40"/>
      <c r="C120" s="36">
        <v>133</v>
      </c>
      <c r="D120" s="8">
        <v>15</v>
      </c>
      <c r="E120" s="8">
        <v>27.304453209999998</v>
      </c>
      <c r="F120" s="8">
        <v>29.80631022</v>
      </c>
      <c r="G120" s="9">
        <f t="shared" si="20"/>
        <v>2.5018570100000019</v>
      </c>
      <c r="H120" s="19"/>
      <c r="I120" s="40"/>
      <c r="J120" s="40"/>
      <c r="K120" s="40"/>
    </row>
    <row r="121" spans="2:11">
      <c r="B121" s="40">
        <f>0.1002</f>
        <v>0.1002</v>
      </c>
      <c r="C121" s="35">
        <v>100</v>
      </c>
      <c r="D121" s="5">
        <v>20</v>
      </c>
      <c r="E121" s="5">
        <v>27.49877214</v>
      </c>
      <c r="F121" s="5">
        <v>29.378460610000001</v>
      </c>
      <c r="G121" s="6">
        <f t="shared" si="20"/>
        <v>1.8796884700000014</v>
      </c>
      <c r="H121" s="19"/>
      <c r="I121" s="40"/>
      <c r="J121" s="40"/>
      <c r="K121" s="40"/>
    </row>
    <row r="122" spans="2:11">
      <c r="B122" s="40"/>
      <c r="C122" s="36">
        <v>133</v>
      </c>
      <c r="D122" s="8">
        <v>15</v>
      </c>
      <c r="E122" s="8">
        <v>28.393121270000002</v>
      </c>
      <c r="F122" s="8">
        <v>31.40142539</v>
      </c>
      <c r="G122" s="9">
        <f t="shared" si="20"/>
        <v>3.0083041199999982</v>
      </c>
      <c r="H122" s="19"/>
      <c r="I122" s="40"/>
      <c r="J122" s="40"/>
      <c r="K122" s="40"/>
    </row>
    <row r="123" spans="2:11">
      <c r="B123" s="40">
        <f>0.1006</f>
        <v>0.10059999999999999</v>
      </c>
      <c r="C123" s="35">
        <v>100</v>
      </c>
      <c r="D123" s="5">
        <v>20</v>
      </c>
      <c r="E123" s="5">
        <v>27.843268389999999</v>
      </c>
      <c r="F123" s="5">
        <v>29.62693749</v>
      </c>
      <c r="G123" s="6">
        <f t="shared" si="20"/>
        <v>1.7836691000000009</v>
      </c>
      <c r="H123" s="19"/>
      <c r="I123" s="40"/>
      <c r="J123" s="40"/>
      <c r="K123" s="40"/>
    </row>
    <row r="124" spans="2:11">
      <c r="B124" s="40"/>
      <c r="C124" s="36">
        <v>133</v>
      </c>
      <c r="D124" s="8">
        <v>15</v>
      </c>
      <c r="E124" s="8">
        <v>28.176495620000001</v>
      </c>
      <c r="F124" s="8">
        <v>30.937443519999999</v>
      </c>
      <c r="G124" s="9">
        <f t="shared" si="20"/>
        <v>2.7609478999999979</v>
      </c>
      <c r="H124" s="19"/>
      <c r="I124" s="40"/>
      <c r="J124" s="40"/>
      <c r="K124" s="40"/>
    </row>
    <row r="125" spans="2:11">
      <c r="B125" s="41"/>
      <c r="C125" s="41"/>
      <c r="D125" s="41"/>
      <c r="E125" s="41"/>
      <c r="F125" s="41"/>
      <c r="G125" s="41"/>
      <c r="H125" s="41"/>
    </row>
    <row r="126" spans="2:11"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2:11"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2:11"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2:11"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2:11"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2:11"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2:11"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2:11">
      <c r="B133" s="41"/>
      <c r="C133" s="41"/>
      <c r="D133" s="41"/>
      <c r="E133" s="41"/>
      <c r="F133" s="41"/>
      <c r="G133" s="41"/>
      <c r="H133" s="41"/>
    </row>
    <row r="134" spans="2:11">
      <c r="B134" s="41"/>
      <c r="C134" s="41"/>
      <c r="D134" s="41"/>
      <c r="E134" s="41"/>
      <c r="F134" s="41"/>
      <c r="G134" s="41"/>
      <c r="H134" s="41"/>
    </row>
  </sheetData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17" sqref="A17"/>
    </sheetView>
  </sheetViews>
  <sheetFormatPr defaultRowHeight="15"/>
  <cols>
    <col min="3" max="3" width="15" customWidth="1"/>
  </cols>
  <sheetData>
    <row r="1" spans="1:1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</row>
    <row r="2" spans="1:11">
      <c r="A2" s="34" t="s">
        <v>54</v>
      </c>
      <c r="B2" s="34"/>
      <c r="C2" s="34"/>
      <c r="D2" s="34"/>
      <c r="E2" s="34"/>
      <c r="F2" s="34"/>
      <c r="G2" s="34"/>
      <c r="H2" s="34"/>
      <c r="I2" s="34"/>
      <c r="J2" s="34"/>
    </row>
    <row r="3" spans="1:11">
      <c r="A3" s="34" t="s">
        <v>55</v>
      </c>
      <c r="B3" s="34"/>
      <c r="C3" s="34"/>
      <c r="D3" s="34"/>
      <c r="E3" s="34"/>
      <c r="F3" s="34"/>
      <c r="G3" s="34"/>
      <c r="H3" s="34"/>
      <c r="I3" s="34"/>
      <c r="J3" s="34"/>
    </row>
    <row r="4" spans="1:11">
      <c r="A4" s="34" t="s">
        <v>56</v>
      </c>
      <c r="B4" s="34" t="s">
        <v>57</v>
      </c>
      <c r="C4" s="34"/>
      <c r="D4" s="34"/>
      <c r="E4" s="34"/>
      <c r="F4" s="34"/>
      <c r="G4" s="34"/>
      <c r="H4" s="34"/>
      <c r="I4" s="34"/>
      <c r="J4" s="34"/>
    </row>
    <row r="5" spans="1:11">
      <c r="A5" s="34" t="s">
        <v>58</v>
      </c>
      <c r="B5" s="34"/>
      <c r="C5" s="34"/>
      <c r="D5" s="34"/>
      <c r="E5" s="34"/>
      <c r="F5" s="34"/>
      <c r="G5" s="34"/>
      <c r="H5" s="34"/>
      <c r="I5" s="34"/>
      <c r="J5" s="34"/>
    </row>
    <row r="6" spans="1:11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1">
      <c r="A7" s="34" t="s">
        <v>59</v>
      </c>
      <c r="B7" s="34"/>
      <c r="C7" s="34"/>
      <c r="D7" s="34"/>
      <c r="E7" s="34"/>
      <c r="F7" s="34"/>
      <c r="G7" s="34"/>
      <c r="H7" s="34"/>
      <c r="I7" s="34"/>
      <c r="J7" s="34"/>
    </row>
    <row r="8" spans="1:11">
      <c r="D8" s="41"/>
      <c r="E8" s="41"/>
      <c r="F8" s="41"/>
      <c r="G8" s="41"/>
      <c r="H8" s="41"/>
      <c r="I8" s="41"/>
      <c r="J8" s="41"/>
      <c r="K8" s="41"/>
    </row>
    <row r="9" spans="1:11">
      <c r="D9" s="41"/>
      <c r="E9" s="41"/>
      <c r="F9" s="41"/>
      <c r="G9" s="41"/>
      <c r="H9" s="41"/>
      <c r="I9" s="41"/>
      <c r="J9" s="41"/>
      <c r="K9" s="41"/>
    </row>
    <row r="10" spans="1:11">
      <c r="D10" s="41"/>
      <c r="E10" s="41"/>
      <c r="F10" s="41"/>
      <c r="G10" s="41"/>
      <c r="H10" s="41"/>
      <c r="I10" s="41"/>
      <c r="J10" s="41"/>
      <c r="K10" s="41"/>
    </row>
    <row r="11" spans="1:11">
      <c r="A11" s="53" t="s">
        <v>60</v>
      </c>
      <c r="B11" s="34"/>
      <c r="C11" s="34"/>
      <c r="D11" s="34"/>
      <c r="E11" s="41"/>
      <c r="F11" s="41"/>
      <c r="G11" s="41"/>
      <c r="H11" s="41"/>
      <c r="I11" s="41"/>
      <c r="J11" s="41"/>
      <c r="K11" s="41"/>
    </row>
    <row r="12" spans="1:11">
      <c r="A12" s="34" t="s">
        <v>61</v>
      </c>
      <c r="B12" s="34"/>
      <c r="C12" s="34"/>
      <c r="D12" s="34"/>
      <c r="E12" s="41"/>
      <c r="F12" s="34" t="s">
        <v>15</v>
      </c>
      <c r="G12" s="34" t="s">
        <v>18</v>
      </c>
      <c r="H12" s="34"/>
      <c r="I12" s="41"/>
      <c r="J12" s="41"/>
      <c r="K12" s="41"/>
    </row>
    <row r="13" spans="1:11">
      <c r="A13" s="34" t="s">
        <v>62</v>
      </c>
      <c r="B13" s="34"/>
      <c r="C13" s="34"/>
      <c r="D13" s="34"/>
      <c r="E13" s="41"/>
      <c r="F13" s="34" t="s">
        <v>16</v>
      </c>
      <c r="G13" s="34" t="s">
        <v>19</v>
      </c>
      <c r="H13" s="34"/>
      <c r="I13" s="41"/>
      <c r="J13" s="41"/>
      <c r="K13" s="41"/>
    </row>
    <row r="14" spans="1:11">
      <c r="A14" s="34" t="s">
        <v>63</v>
      </c>
      <c r="B14" s="34"/>
      <c r="C14" s="34"/>
      <c r="D14" s="34"/>
      <c r="E14" s="41"/>
      <c r="F14" s="34" t="s">
        <v>17</v>
      </c>
      <c r="G14" s="34" t="s">
        <v>20</v>
      </c>
      <c r="H14" s="34"/>
      <c r="I14" s="41"/>
      <c r="J14" s="41"/>
      <c r="K14" s="41"/>
    </row>
    <row r="15" spans="1:11">
      <c r="A15" s="34" t="s">
        <v>66</v>
      </c>
      <c r="B15" s="34"/>
      <c r="C15" s="34"/>
      <c r="D15" s="34"/>
      <c r="E15" s="41"/>
      <c r="F15" s="41"/>
      <c r="G15" s="41"/>
      <c r="H15" s="41"/>
      <c r="I15" s="41"/>
      <c r="J15" s="41"/>
      <c r="K15" s="41"/>
    </row>
    <row r="16" spans="1:11">
      <c r="A16" s="34" t="s">
        <v>67</v>
      </c>
      <c r="D16" s="41"/>
      <c r="E16" s="41"/>
      <c r="F16" s="41"/>
      <c r="G16" s="41"/>
      <c r="H16" s="41"/>
      <c r="I16" s="41"/>
      <c r="J16" s="41"/>
      <c r="K16" s="41"/>
    </row>
    <row r="17" spans="1:11">
      <c r="D17" s="41"/>
      <c r="E17" s="41"/>
      <c r="F17" s="41"/>
      <c r="G17" s="41"/>
      <c r="H17" s="41"/>
      <c r="I17" s="41"/>
      <c r="J17" s="41"/>
      <c r="K17" s="41"/>
    </row>
    <row r="18" spans="1:11">
      <c r="A18" s="34" t="s">
        <v>64</v>
      </c>
      <c r="B18" t="s">
        <v>65</v>
      </c>
      <c r="D18" s="41"/>
      <c r="E18" s="41"/>
      <c r="F18" s="41"/>
      <c r="G18" s="41"/>
      <c r="H18" s="41"/>
      <c r="I18" s="41"/>
      <c r="J18" s="41"/>
      <c r="K18" s="41"/>
    </row>
    <row r="19" spans="1:11">
      <c r="D19" s="41"/>
      <c r="E19" s="41"/>
      <c r="F19" s="41"/>
      <c r="G19" s="41"/>
      <c r="H19" s="41"/>
      <c r="I19" s="41"/>
      <c r="J19" s="41"/>
      <c r="K19" s="41"/>
    </row>
    <row r="20" spans="1:11">
      <c r="D20" s="41"/>
      <c r="E20" s="41"/>
      <c r="F20" s="41"/>
      <c r="G20" s="41"/>
      <c r="H20" s="41"/>
      <c r="I20" s="41"/>
      <c r="J20" s="41"/>
      <c r="K20" s="41"/>
    </row>
    <row r="21" spans="1:11">
      <c r="D21" s="41"/>
      <c r="E21" s="41"/>
      <c r="F21" s="41"/>
      <c r="G21" s="41"/>
      <c r="H21" s="41"/>
      <c r="I21" s="41"/>
      <c r="J21" s="41"/>
      <c r="K21" s="41"/>
    </row>
    <row r="22" spans="1:11">
      <c r="H22" s="41"/>
      <c r="I22" s="41"/>
      <c r="J22" s="41"/>
      <c r="K22" s="41"/>
    </row>
    <row r="23" spans="1:11">
      <c r="H23" s="41"/>
      <c r="I23" s="41"/>
      <c r="J23" s="41"/>
      <c r="K23" s="41"/>
    </row>
  </sheetData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Readme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CHLabData</dc:creator>
  <cp:lastModifiedBy>Yang He</cp:lastModifiedBy>
  <cp:lastPrinted>2016-05-04T16:59:28Z</cp:lastPrinted>
  <dcterms:created xsi:type="dcterms:W3CDTF">2016-04-27T14:17:07Z</dcterms:created>
  <dcterms:modified xsi:type="dcterms:W3CDTF">2017-07-10T13:46:35Z</dcterms:modified>
</cp:coreProperties>
</file>