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pdatedFiles\"/>
    </mc:Choice>
  </mc:AlternateContent>
  <bookViews>
    <workbookView xWindow="0" yWindow="0" windowWidth="19200" windowHeight="11370"/>
  </bookViews>
  <sheets>
    <sheet name="Sheet1" sheetId="1" r:id="rId1"/>
    <sheet name="Readm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B35" i="1"/>
  <c r="J34" i="1"/>
  <c r="B34" i="1"/>
  <c r="J33" i="1"/>
  <c r="B33" i="1"/>
  <c r="L32" i="1"/>
  <c r="J32" i="1"/>
  <c r="D32" i="1"/>
  <c r="B32" i="1"/>
  <c r="J31" i="1"/>
  <c r="B31" i="1"/>
  <c r="J30" i="1"/>
  <c r="B30" i="1"/>
  <c r="J29" i="1"/>
  <c r="B29" i="1"/>
  <c r="J26" i="1"/>
  <c r="B26" i="1"/>
  <c r="J25" i="1"/>
  <c r="B25" i="1"/>
  <c r="J24" i="1"/>
  <c r="B24" i="1"/>
  <c r="L23" i="1"/>
  <c r="J23" i="1"/>
  <c r="D23" i="1"/>
  <c r="B23" i="1"/>
  <c r="J22" i="1"/>
  <c r="B22" i="1"/>
  <c r="J21" i="1"/>
  <c r="B21" i="1"/>
  <c r="J20" i="1"/>
  <c r="B20" i="1"/>
  <c r="J17" i="1"/>
  <c r="B17" i="1"/>
  <c r="J16" i="1"/>
  <c r="B16" i="1"/>
  <c r="J15" i="1"/>
  <c r="B15" i="1"/>
  <c r="L14" i="1"/>
  <c r="J14" i="1"/>
  <c r="D14" i="1"/>
  <c r="B14" i="1"/>
  <c r="J13" i="1"/>
  <c r="B13" i="1"/>
  <c r="J12" i="1"/>
  <c r="B12" i="1"/>
  <c r="J11" i="1"/>
  <c r="B11" i="1"/>
  <c r="C18" i="1" l="1"/>
  <c r="D9" i="1" s="1"/>
  <c r="D10" i="1" s="1"/>
  <c r="C27" i="1"/>
  <c r="F18" i="1" s="1"/>
  <c r="F19" i="1" s="1"/>
  <c r="K27" i="1"/>
  <c r="N18" i="1" s="1"/>
  <c r="N19" i="1" s="1"/>
  <c r="C36" i="1"/>
  <c r="F27" i="1" s="1"/>
  <c r="F28" i="1" s="1"/>
  <c r="K18" i="1"/>
  <c r="L9" i="1" s="1"/>
  <c r="L10" i="1" s="1"/>
  <c r="K36" i="1"/>
  <c r="N27" i="1" s="1"/>
  <c r="N28" i="1" s="1"/>
</calcChain>
</file>

<file path=xl/sharedStrings.xml><?xml version="1.0" encoding="utf-8"?>
<sst xmlns="http://schemas.openxmlformats.org/spreadsheetml/2006/main" count="182" uniqueCount="53">
  <si>
    <t>Date:</t>
  </si>
  <si>
    <t>Yang He</t>
  </si>
  <si>
    <t>133W, 15sec</t>
  </si>
  <si>
    <t>Low Concentration</t>
  </si>
  <si>
    <t>Sand</t>
  </si>
  <si>
    <t>Soil</t>
  </si>
  <si>
    <t>Sludge</t>
  </si>
  <si>
    <t>df=</t>
  </si>
  <si>
    <r>
      <t>t</t>
    </r>
    <r>
      <rPr>
        <vertAlign val="subscript"/>
        <sz val="11"/>
        <color theme="1"/>
        <rFont val="Times New Roman"/>
        <family val="1"/>
      </rPr>
      <t>0.99</t>
    </r>
  </si>
  <si>
    <t>MDL=STD*t value=</t>
  </si>
  <si>
    <t>mgMWCNT/0.1gsoil</t>
  </si>
  <si>
    <t>mgMWCNT/15.3mgsludge</t>
  </si>
  <si>
    <t>MWCNT(mg)</t>
  </si>
  <si>
    <t>∆T (℃)</t>
  </si>
  <si>
    <t>ugMWCNT/gsand</t>
  </si>
  <si>
    <t>ugMWCNT/gsoil</t>
  </si>
  <si>
    <t>ugMWCNT/gsludge</t>
  </si>
  <si>
    <t>Sample1</t>
  </si>
  <si>
    <t>Sample2</t>
  </si>
  <si>
    <t>Sample3</t>
  </si>
  <si>
    <t>AVE</t>
  </si>
  <si>
    <t>Sample4</t>
  </si>
  <si>
    <t>Sample5</t>
  </si>
  <si>
    <t>Sample6</t>
  </si>
  <si>
    <t>Sample7</t>
  </si>
  <si>
    <t>STD</t>
  </si>
  <si>
    <t>SWCNT(mg)</t>
  </si>
  <si>
    <t>ugSWCNT/gsand</t>
  </si>
  <si>
    <t>ugSWCNT/gsoil</t>
  </si>
  <si>
    <t>ugSWCNT/15.3msluge</t>
  </si>
  <si>
    <t>M-COOH(mg)</t>
  </si>
  <si>
    <t>ugM-COOH/gsand</t>
  </si>
  <si>
    <t>ugM-COOH/gsoil</t>
  </si>
  <si>
    <t xml:space="preserve">WA 16 </t>
    <phoneticPr fontId="0" type="noConversion"/>
  </si>
  <si>
    <t>QAPP: L19953-QP-1</t>
    <phoneticPr fontId="0" type="noConversion"/>
  </si>
  <si>
    <t>Title: Quantitative detection of carbon nanotubes in environmental samples by microwave induced heating</t>
    <phoneticPr fontId="0" type="noConversion"/>
  </si>
  <si>
    <t>Analyst:</t>
    <phoneticPr fontId="0" type="noConversion"/>
  </si>
  <si>
    <t>Balances: AB54, used for weighing CNTs and environmental samples in nanohood</t>
    <phoneticPr fontId="0" type="noConversion"/>
  </si>
  <si>
    <t>Microwave induced heating system: Lab 131. Microwave condition: Power /Time</t>
  </si>
  <si>
    <t>Abbreviations</t>
    <phoneticPr fontId="0" type="noConversion"/>
  </si>
  <si>
    <t>CNT: Carbon nanotubes</t>
    <phoneticPr fontId="0" type="noConversion"/>
  </si>
  <si>
    <t>MWCNT:Multi walled CNT</t>
    <phoneticPr fontId="0" type="noConversion"/>
  </si>
  <si>
    <t>SWCMT:Single walled CNT</t>
    <phoneticPr fontId="0" type="noConversion"/>
  </si>
  <si>
    <t>MWCNT-COOH:Carboxylated MWCNT</t>
    <phoneticPr fontId="0" type="noConversion"/>
  </si>
  <si>
    <t>low concentraion of CNTs were added into sand, soil and sludge. The mixed CNT-matrices were expsed to microwave energy 133W/15sec</t>
  </si>
  <si>
    <r>
      <t>∆T (</t>
    </r>
    <r>
      <rPr>
        <vertAlign val="superscript"/>
        <sz val="11"/>
        <rFont val="Calibri"/>
        <family val="2"/>
      </rPr>
      <t>○</t>
    </r>
    <r>
      <rPr>
        <sz val="11"/>
        <rFont val="Times New Roman"/>
        <family val="1"/>
      </rPr>
      <t>C)</t>
    </r>
  </si>
  <si>
    <t>temperature change of sample before and after microwave irradiation</t>
    <phoneticPr fontId="0" type="noConversion"/>
  </si>
  <si>
    <t xml:space="preserve">Detection limit of microwave induced heating system for CNTs in sand </t>
  </si>
  <si>
    <t>Anaylst</t>
  </si>
  <si>
    <t>Detection limit of microwave induced heating system for CNTs in soil</t>
  </si>
  <si>
    <t>M-COOH (mg)</t>
  </si>
  <si>
    <r>
      <t>∆T (</t>
    </r>
    <r>
      <rPr>
        <vertAlign val="superscript"/>
        <sz val="11"/>
        <rFont val="Times New Roman"/>
        <family val="1"/>
      </rPr>
      <t>○</t>
    </r>
    <r>
      <rPr>
        <sz val="11"/>
        <rFont val="Times New Roman"/>
        <family val="1"/>
      </rPr>
      <t>C): temperature change of sample before and after microwave irradiation</t>
    </r>
  </si>
  <si>
    <t>Detection limit of microwave induced heating system for CNTs in sludge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</si>
</sst>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7030A0"/>
      <name val="Times New Roman"/>
      <family val="1"/>
    </font>
    <font>
      <sz val="11"/>
      <name val="Times New Roman"/>
      <family val="1"/>
    </font>
    <font>
      <vertAlign val="superscript"/>
      <sz val="11"/>
      <name val="Calibri"/>
      <family val="2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1" fillId="2" borderId="0" xfId="0" applyFont="1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/>
    <xf numFmtId="0" fontId="5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abSelected="1" workbookViewId="0">
      <selection sqref="A1:XFD4"/>
    </sheetView>
  </sheetViews>
  <sheetFormatPr defaultRowHeight="15" x14ac:dyDescent="0.25"/>
  <cols>
    <col min="1" max="1" width="12.42578125" style="1" customWidth="1"/>
    <col min="2" max="2" width="13.85546875" style="1" customWidth="1"/>
    <col min="3" max="3" width="10" style="1" customWidth="1"/>
    <col min="4" max="8" width="9.140625" style="1"/>
    <col min="9" max="9" width="11.7109375" style="1" customWidth="1"/>
    <col min="10" max="10" width="13.7109375" style="1" customWidth="1"/>
    <col min="11" max="18" width="9.140625" style="1"/>
    <col min="19" max="19" width="13.28515625" style="1" customWidth="1"/>
    <col min="20" max="16384" width="9.140625" style="1"/>
  </cols>
  <sheetData>
    <row r="2" spans="1:23" x14ac:dyDescent="0.25">
      <c r="A2" s="1" t="s">
        <v>0</v>
      </c>
      <c r="B2" s="14">
        <v>42325</v>
      </c>
      <c r="I2" s="1" t="s">
        <v>0</v>
      </c>
      <c r="J2" s="14">
        <v>42328</v>
      </c>
      <c r="R2" s="1" t="s">
        <v>0</v>
      </c>
      <c r="S2" s="14">
        <v>42332</v>
      </c>
    </row>
    <row r="3" spans="1:23" x14ac:dyDescent="0.25">
      <c r="A3" s="1" t="s">
        <v>47</v>
      </c>
      <c r="I3" s="1" t="s">
        <v>49</v>
      </c>
      <c r="R3" s="1" t="s">
        <v>52</v>
      </c>
    </row>
    <row r="4" spans="1:23" x14ac:dyDescent="0.25">
      <c r="A4" s="1" t="s">
        <v>48</v>
      </c>
      <c r="B4" s="1" t="s">
        <v>1</v>
      </c>
      <c r="I4" s="1" t="s">
        <v>48</v>
      </c>
      <c r="J4" s="1" t="s">
        <v>1</v>
      </c>
      <c r="R4" s="1" t="s">
        <v>48</v>
      </c>
      <c r="S4" s="1" t="s">
        <v>1</v>
      </c>
    </row>
    <row r="6" spans="1:23" x14ac:dyDescent="0.25">
      <c r="A6" s="1" t="s">
        <v>2</v>
      </c>
      <c r="B6" s="1" t="s">
        <v>3</v>
      </c>
      <c r="D6" s="1" t="s">
        <v>4</v>
      </c>
      <c r="I6" s="1" t="s">
        <v>2</v>
      </c>
      <c r="J6" s="1" t="s">
        <v>3</v>
      </c>
      <c r="L6" s="1" t="s">
        <v>5</v>
      </c>
      <c r="R6" s="1" t="s">
        <v>2</v>
      </c>
      <c r="S6" s="1" t="s">
        <v>3</v>
      </c>
      <c r="U6" s="1" t="s">
        <v>6</v>
      </c>
    </row>
    <row r="7" spans="1:23" x14ac:dyDescent="0.25">
      <c r="B7" s="1" t="s">
        <v>7</v>
      </c>
      <c r="C7" s="1">
        <v>6</v>
      </c>
      <c r="J7" s="1" t="s">
        <v>7</v>
      </c>
      <c r="K7" s="1">
        <v>6</v>
      </c>
      <c r="S7" s="1" t="s">
        <v>7</v>
      </c>
      <c r="T7" s="1">
        <v>6</v>
      </c>
    </row>
    <row r="8" spans="1:23" ht="16.5" x14ac:dyDescent="0.3">
      <c r="B8" s="1" t="s">
        <v>8</v>
      </c>
      <c r="C8" s="1">
        <v>3.14</v>
      </c>
      <c r="J8" s="1" t="s">
        <v>8</v>
      </c>
      <c r="K8" s="1">
        <v>3.14</v>
      </c>
      <c r="S8" s="1" t="s">
        <v>8</v>
      </c>
      <c r="T8" s="1">
        <v>3.14</v>
      </c>
    </row>
    <row r="9" spans="1:23" x14ac:dyDescent="0.25">
      <c r="B9" s="1" t="s">
        <v>9</v>
      </c>
      <c r="D9" s="1">
        <f>3.14*C18</f>
        <v>2.4186763694909095E-3</v>
      </c>
      <c r="E9" s="1" t="s">
        <v>10</v>
      </c>
      <c r="J9" s="1" t="s">
        <v>9</v>
      </c>
      <c r="L9" s="1">
        <f>3.14*K18</f>
        <v>2.7920400378383045E-3</v>
      </c>
      <c r="M9" s="1" t="s">
        <v>10</v>
      </c>
      <c r="S9" s="1" t="s">
        <v>9</v>
      </c>
      <c r="U9" s="1">
        <v>1.2460293468140695E-2</v>
      </c>
      <c r="V9" s="1" t="s">
        <v>11</v>
      </c>
    </row>
    <row r="10" spans="1:23" ht="15.75" x14ac:dyDescent="0.25">
      <c r="B10" s="2" t="s">
        <v>12</v>
      </c>
      <c r="C10" s="3" t="s">
        <v>13</v>
      </c>
      <c r="D10" s="4">
        <f>1000*D9/0.13</f>
        <v>18.605202842237766</v>
      </c>
      <c r="E10" s="4" t="s">
        <v>14</v>
      </c>
      <c r="F10" s="4"/>
      <c r="J10" s="2" t="s">
        <v>12</v>
      </c>
      <c r="K10" s="3" t="s">
        <v>13</v>
      </c>
      <c r="L10" s="4">
        <f>1000*L9/0.1</f>
        <v>27.920400378383043</v>
      </c>
      <c r="M10" s="4" t="s">
        <v>15</v>
      </c>
      <c r="N10" s="4"/>
      <c r="S10" s="2" t="s">
        <v>12</v>
      </c>
      <c r="T10" s="3" t="s">
        <v>13</v>
      </c>
      <c r="U10" s="4">
        <v>814.39826589154882</v>
      </c>
      <c r="V10" s="4" t="s">
        <v>16</v>
      </c>
      <c r="W10" s="4"/>
    </row>
    <row r="11" spans="1:23" x14ac:dyDescent="0.25">
      <c r="A11" s="1" t="s">
        <v>17</v>
      </c>
      <c r="B11" s="5">
        <f>(C11)/37.682</f>
        <v>1.3321303273020274E-2</v>
      </c>
      <c r="C11" s="6">
        <v>0.50197334993395004</v>
      </c>
      <c r="I11" s="1" t="s">
        <v>17</v>
      </c>
      <c r="J11" s="5">
        <f>(K11-1.2015)/32.643</f>
        <v>9.2048325807661067E-3</v>
      </c>
      <c r="K11" s="6">
        <v>1.501973349933948</v>
      </c>
      <c r="R11" s="1" t="s">
        <v>17</v>
      </c>
      <c r="S11" s="5">
        <v>1.4737437655039605E-2</v>
      </c>
      <c r="T11" s="6">
        <v>2.4453513535662399</v>
      </c>
    </row>
    <row r="12" spans="1:23" x14ac:dyDescent="0.25">
      <c r="A12" s="1" t="s">
        <v>18</v>
      </c>
      <c r="B12" s="5">
        <f t="shared" ref="B12:B17" si="0">(C12)/37.682</f>
        <v>1.3234852184066661E-2</v>
      </c>
      <c r="C12" s="7">
        <v>0.49871569999999998</v>
      </c>
      <c r="I12" s="1" t="s">
        <v>18</v>
      </c>
      <c r="J12" s="8">
        <f t="shared" ref="J12:J17" si="1">(K12-1.2015)/32.643</f>
        <v>9.1050363018104936E-3</v>
      </c>
      <c r="K12" s="7">
        <v>1.4987157</v>
      </c>
      <c r="R12" s="1" t="s">
        <v>18</v>
      </c>
      <c r="S12" s="5">
        <v>1.6204199964600218E-2</v>
      </c>
      <c r="T12" s="7">
        <v>2.4784987150000002</v>
      </c>
    </row>
    <row r="13" spans="1:23" x14ac:dyDescent="0.25">
      <c r="A13" s="1" t="s">
        <v>19</v>
      </c>
      <c r="B13" s="5">
        <f t="shared" si="0"/>
        <v>1.1377896608460272E-2</v>
      </c>
      <c r="C13" s="7">
        <v>0.42874190000000001</v>
      </c>
      <c r="D13" s="1" t="s">
        <v>20</v>
      </c>
      <c r="I13" s="1" t="s">
        <v>19</v>
      </c>
      <c r="J13" s="8">
        <f t="shared" si="1"/>
        <v>6.9614281775572063E-3</v>
      </c>
      <c r="K13" s="7">
        <v>1.4287418999999999</v>
      </c>
      <c r="L13" s="1" t="s">
        <v>20</v>
      </c>
      <c r="R13" s="1" t="s">
        <v>19</v>
      </c>
      <c r="S13" s="5">
        <v>2.2450235585645382E-2</v>
      </c>
      <c r="T13" s="7">
        <v>2.6196528739999998</v>
      </c>
      <c r="U13" s="1" t="s">
        <v>20</v>
      </c>
    </row>
    <row r="14" spans="1:23" x14ac:dyDescent="0.25">
      <c r="A14" s="1" t="s">
        <v>21</v>
      </c>
      <c r="B14" s="5">
        <f t="shared" si="0"/>
        <v>1.2566259752667055E-2</v>
      </c>
      <c r="C14" s="7">
        <v>0.47352179999999999</v>
      </c>
      <c r="D14" s="1">
        <f>AVERAGE(C11:C17)</f>
        <v>0.48058662141913572</v>
      </c>
      <c r="I14" s="1" t="s">
        <v>21</v>
      </c>
      <c r="J14" s="8">
        <f t="shared" si="1"/>
        <v>8.3332353031277794E-3</v>
      </c>
      <c r="K14" s="7">
        <v>1.4735218000000001</v>
      </c>
      <c r="L14" s="1">
        <f>AVERAGE(K11:K17)</f>
        <v>1.4805866214191354</v>
      </c>
      <c r="R14" s="1" t="s">
        <v>21</v>
      </c>
      <c r="S14" s="5">
        <v>1.36985486083455E-2</v>
      </c>
      <c r="T14" s="7">
        <v>2.4218734999999998</v>
      </c>
      <c r="U14" s="1">
        <v>2.4830514192237487</v>
      </c>
    </row>
    <row r="15" spans="1:23" x14ac:dyDescent="0.25">
      <c r="A15" s="1" t="s">
        <v>22</v>
      </c>
      <c r="B15" s="5">
        <f t="shared" si="0"/>
        <v>1.2433514675441855E-2</v>
      </c>
      <c r="C15" s="7">
        <v>0.46851969999999998</v>
      </c>
      <c r="I15" s="1" t="s">
        <v>22</v>
      </c>
      <c r="J15" s="8">
        <f t="shared" si="1"/>
        <v>8.179998774622433E-3</v>
      </c>
      <c r="K15" s="7">
        <v>1.4685197000000001</v>
      </c>
      <c r="R15" s="1" t="s">
        <v>22</v>
      </c>
      <c r="S15" s="5">
        <v>1.9455586530377451E-2</v>
      </c>
      <c r="T15" s="7">
        <v>2.5519767999999998</v>
      </c>
    </row>
    <row r="16" spans="1:23" x14ac:dyDescent="0.25">
      <c r="A16" s="1" t="s">
        <v>23</v>
      </c>
      <c r="B16" s="5">
        <f t="shared" si="0"/>
        <v>1.3731197919431027E-2</v>
      </c>
      <c r="C16" s="7">
        <v>0.51741899999999996</v>
      </c>
      <c r="I16" s="1" t="s">
        <v>23</v>
      </c>
      <c r="J16" s="8">
        <f t="shared" si="1"/>
        <v>9.6780014091842059E-3</v>
      </c>
      <c r="K16" s="7">
        <v>1.5174190000000001</v>
      </c>
      <c r="R16" s="1" t="s">
        <v>23</v>
      </c>
      <c r="S16" s="5">
        <v>1.7907506526837473E-2</v>
      </c>
      <c r="T16" s="7">
        <v>2.5169917399999999</v>
      </c>
    </row>
    <row r="17" spans="1:25" x14ac:dyDescent="0.25">
      <c r="A17" s="1" t="s">
        <v>24</v>
      </c>
      <c r="B17" s="9">
        <f t="shared" si="0"/>
        <v>1.2611191019584947E-2</v>
      </c>
      <c r="C17" s="10">
        <v>0.4752149</v>
      </c>
      <c r="I17" s="1" t="s">
        <v>24</v>
      </c>
      <c r="J17" s="11">
        <f t="shared" si="1"/>
        <v>8.3851024721992486E-3</v>
      </c>
      <c r="K17" s="10">
        <v>1.4752149000000001</v>
      </c>
      <c r="R17" s="1" t="s">
        <v>24</v>
      </c>
      <c r="S17" s="5">
        <v>1.0386076906057792E-2</v>
      </c>
      <c r="T17" s="10">
        <v>2.3470149519999999</v>
      </c>
    </row>
    <row r="18" spans="1:25" x14ac:dyDescent="0.25">
      <c r="B18" s="1" t="s">
        <v>25</v>
      </c>
      <c r="C18" s="1">
        <f>_xlfn.STDEV.S(B11:B17)</f>
        <v>7.7027909856398392E-4</v>
      </c>
      <c r="D18" s="1" t="s">
        <v>9</v>
      </c>
      <c r="F18" s="1">
        <f>3.14*C27</f>
        <v>2.9516256477535121E-3</v>
      </c>
      <c r="J18" s="1" t="s">
        <v>25</v>
      </c>
      <c r="K18" s="1">
        <f>_xlfn.STDEV.S(J11:J17)</f>
        <v>8.8918472542621162E-4</v>
      </c>
      <c r="L18" s="1" t="s">
        <v>9</v>
      </c>
      <c r="N18" s="1">
        <f>3.14*K27</f>
        <v>4.0086456054197923E-3</v>
      </c>
      <c r="S18" s="1" t="s">
        <v>25</v>
      </c>
      <c r="T18" s="1">
        <v>3.9682463274333425E-3</v>
      </c>
      <c r="U18" s="1" t="s">
        <v>9</v>
      </c>
      <c r="W18" s="1">
        <v>1.8702655618295965E-2</v>
      </c>
    </row>
    <row r="19" spans="1:25" ht="15.75" x14ac:dyDescent="0.25">
      <c r="B19" s="2" t="s">
        <v>26</v>
      </c>
      <c r="C19" s="3" t="s">
        <v>13</v>
      </c>
      <c r="D19" s="4" t="s">
        <v>26</v>
      </c>
      <c r="E19" s="4"/>
      <c r="F19" s="4">
        <f>1000*F18/0.13</f>
        <v>22.704812675027014</v>
      </c>
      <c r="G19" s="4" t="s">
        <v>27</v>
      </c>
      <c r="H19" s="4"/>
      <c r="J19" s="2" t="s">
        <v>26</v>
      </c>
      <c r="K19" s="3" t="s">
        <v>13</v>
      </c>
      <c r="L19" s="4" t="s">
        <v>26</v>
      </c>
      <c r="M19" s="4"/>
      <c r="N19" s="4">
        <f>1000*N18/0.1</f>
        <v>40.086456054197917</v>
      </c>
      <c r="O19" s="4" t="s">
        <v>28</v>
      </c>
      <c r="P19" s="4"/>
      <c r="S19" s="2" t="s">
        <v>26</v>
      </c>
      <c r="T19" s="3" t="s">
        <v>13</v>
      </c>
      <c r="U19" s="4" t="s">
        <v>26</v>
      </c>
      <c r="V19" s="4"/>
      <c r="W19" s="4">
        <v>1222.395792045488</v>
      </c>
      <c r="X19" s="4" t="s">
        <v>29</v>
      </c>
      <c r="Y19" s="4"/>
    </row>
    <row r="20" spans="1:25" x14ac:dyDescent="0.25">
      <c r="A20" s="1" t="s">
        <v>17</v>
      </c>
      <c r="B20" s="5">
        <f>(C20)/27.256</f>
        <v>2.3352123658772379E-2</v>
      </c>
      <c r="C20" s="6">
        <v>0.63648548244350001</v>
      </c>
      <c r="I20" s="1" t="s">
        <v>17</v>
      </c>
      <c r="J20" s="5">
        <f>(K20-1.3354)/20.069</f>
        <v>1.5002515443893572E-2</v>
      </c>
      <c r="K20" s="6">
        <v>1.6364854824435</v>
      </c>
      <c r="R20" s="1" t="s">
        <v>17</v>
      </c>
      <c r="S20" s="5">
        <v>3.7351029629981325E-2</v>
      </c>
      <c r="T20" s="6">
        <v>2.6858536335148799</v>
      </c>
    </row>
    <row r="21" spans="1:25" x14ac:dyDescent="0.25">
      <c r="A21" s="1" t="s">
        <v>18</v>
      </c>
      <c r="B21" s="5">
        <f t="shared" ref="B21:B26" si="2">(C21)/27.256</f>
        <v>2.1542005429997065E-2</v>
      </c>
      <c r="C21" s="7">
        <v>0.58714889999999997</v>
      </c>
      <c r="I21" s="1" t="s">
        <v>18</v>
      </c>
      <c r="J21" s="8">
        <f t="shared" ref="J21:J26" si="3">(K21-1.3354)/20.069</f>
        <v>1.2544167621705127E-2</v>
      </c>
      <c r="K21" s="7">
        <v>1.5871489000000001</v>
      </c>
      <c r="R21" s="1" t="s">
        <v>18</v>
      </c>
      <c r="S21" s="5">
        <v>2.139778835386336E-2</v>
      </c>
      <c r="T21" s="7">
        <v>2.5148986999999998</v>
      </c>
    </row>
    <row r="22" spans="1:25" x14ac:dyDescent="0.25">
      <c r="A22" s="1" t="s">
        <v>19</v>
      </c>
      <c r="B22" s="5">
        <f t="shared" si="2"/>
        <v>2.3329688875843854E-2</v>
      </c>
      <c r="C22" s="7">
        <v>0.63587400000000005</v>
      </c>
      <c r="D22" s="1" t="s">
        <v>20</v>
      </c>
      <c r="I22" s="1" t="s">
        <v>19</v>
      </c>
      <c r="J22" s="8">
        <f t="shared" si="3"/>
        <v>1.4972046439782756E-2</v>
      </c>
      <c r="K22" s="7">
        <v>1.6358740000000001</v>
      </c>
      <c r="L22" s="1" t="s">
        <v>20</v>
      </c>
      <c r="R22" s="1" t="s">
        <v>19</v>
      </c>
      <c r="S22" s="5">
        <v>3.3800260115714804E-2</v>
      </c>
      <c r="T22" s="7">
        <v>2.6478035873999999</v>
      </c>
      <c r="U22" s="1" t="s">
        <v>20</v>
      </c>
    </row>
    <row r="23" spans="1:25" x14ac:dyDescent="0.25">
      <c r="A23" s="1" t="s">
        <v>21</v>
      </c>
      <c r="B23" s="5">
        <f t="shared" si="2"/>
        <v>2.3950106398591135E-2</v>
      </c>
      <c r="C23" s="7">
        <v>0.65278409999999998</v>
      </c>
      <c r="D23" s="1">
        <f>AVERAGE(C20:C26)</f>
        <v>0.61898191320621432</v>
      </c>
      <c r="I23" s="1" t="s">
        <v>21</v>
      </c>
      <c r="J23" s="8">
        <f t="shared" si="3"/>
        <v>1.5814644476555891E-2</v>
      </c>
      <c r="K23" s="7">
        <v>1.6527841000000001</v>
      </c>
      <c r="L23" s="1">
        <f>AVERAGE(K20:K26)</f>
        <v>1.6189819132062142</v>
      </c>
      <c r="R23" s="1" t="s">
        <v>21</v>
      </c>
      <c r="S23" s="5">
        <v>3.082076132978722E-2</v>
      </c>
      <c r="T23" s="7">
        <v>2.6158752784099999</v>
      </c>
      <c r="U23" s="1">
        <v>2.621424300046411</v>
      </c>
    </row>
    <row r="24" spans="1:25" x14ac:dyDescent="0.25">
      <c r="A24" s="1" t="s">
        <v>22</v>
      </c>
      <c r="B24" s="5">
        <f t="shared" si="2"/>
        <v>2.1723785588494277E-2</v>
      </c>
      <c r="C24" s="7">
        <v>0.5921035</v>
      </c>
      <c r="I24" s="1" t="s">
        <v>22</v>
      </c>
      <c r="J24" s="8">
        <f t="shared" si="3"/>
        <v>1.2791045891673725E-2</v>
      </c>
      <c r="K24" s="7">
        <v>1.5921034999999999</v>
      </c>
      <c r="R24" s="1" t="s">
        <v>22</v>
      </c>
      <c r="S24" s="5">
        <v>2.8129518570362073E-2</v>
      </c>
      <c r="T24" s="7">
        <v>2.587035921</v>
      </c>
    </row>
    <row r="25" spans="1:25" x14ac:dyDescent="0.25">
      <c r="A25" s="1" t="s">
        <v>23</v>
      </c>
      <c r="B25" s="5">
        <f t="shared" si="2"/>
        <v>2.2002032946874084E-2</v>
      </c>
      <c r="C25" s="7">
        <v>0.59968741000000003</v>
      </c>
      <c r="I25" s="1" t="s">
        <v>23</v>
      </c>
      <c r="J25" s="8">
        <f t="shared" si="3"/>
        <v>1.3168937665055565E-2</v>
      </c>
      <c r="K25" s="7">
        <v>1.59968741</v>
      </c>
      <c r="R25" s="1" t="s">
        <v>23</v>
      </c>
      <c r="S25" s="5">
        <v>2.90476101157148E-2</v>
      </c>
      <c r="T25" s="7">
        <v>2.5968741899999999</v>
      </c>
    </row>
    <row r="26" spans="1:25" x14ac:dyDescent="0.25">
      <c r="A26" s="1" t="s">
        <v>24</v>
      </c>
      <c r="B26" s="9">
        <f t="shared" si="2"/>
        <v>2.3069782800117403E-2</v>
      </c>
      <c r="C26" s="10">
        <v>0.62878999999999996</v>
      </c>
      <c r="I26" s="1" t="s">
        <v>24</v>
      </c>
      <c r="J26" s="11">
        <f t="shared" si="3"/>
        <v>1.4619064228411981E-2</v>
      </c>
      <c r="K26" s="10">
        <v>1.62879</v>
      </c>
      <c r="R26" s="1" t="s">
        <v>24</v>
      </c>
      <c r="S26" s="5">
        <v>3.882314203060843E-2</v>
      </c>
      <c r="T26" s="10">
        <v>2.70162879</v>
      </c>
    </row>
    <row r="27" spans="1:25" x14ac:dyDescent="0.25">
      <c r="B27" s="1" t="s">
        <v>25</v>
      </c>
      <c r="C27" s="1">
        <f>_xlfn.STDEV.S(B20:B26)</f>
        <v>9.4000816807436691E-4</v>
      </c>
      <c r="D27" s="1" t="s">
        <v>9</v>
      </c>
      <c r="F27" s="1">
        <f>3.14*C36</f>
        <v>4.1803805885067165E-3</v>
      </c>
      <c r="J27" s="1" t="s">
        <v>25</v>
      </c>
      <c r="K27" s="1">
        <f>_xlfn.STDEV.S(J20:J26)</f>
        <v>1.2766387278406982E-3</v>
      </c>
      <c r="L27" s="1" t="s">
        <v>9</v>
      </c>
      <c r="N27" s="1">
        <f>3.14*K36</f>
        <v>5.0161409674928988E-3</v>
      </c>
      <c r="S27" s="1" t="s">
        <v>25</v>
      </c>
      <c r="T27" s="1">
        <v>5.9562597510496697E-3</v>
      </c>
      <c r="U27" s="1" t="s">
        <v>9</v>
      </c>
      <c r="W27" s="1">
        <v>3.0935328619008027E-2</v>
      </c>
    </row>
    <row r="28" spans="1:25" ht="15.75" x14ac:dyDescent="0.25">
      <c r="B28" s="2" t="s">
        <v>50</v>
      </c>
      <c r="C28" s="3" t="s">
        <v>13</v>
      </c>
      <c r="D28" s="4" t="s">
        <v>30</v>
      </c>
      <c r="E28" s="4"/>
      <c r="F28" s="4">
        <f>1000*F27/0.13</f>
        <v>32.15677375774397</v>
      </c>
      <c r="G28" s="4" t="s">
        <v>31</v>
      </c>
      <c r="H28" s="4"/>
      <c r="J28" s="2" t="s">
        <v>50</v>
      </c>
      <c r="K28" s="3" t="s">
        <v>13</v>
      </c>
      <c r="L28" s="4" t="s">
        <v>30</v>
      </c>
      <c r="M28" s="4"/>
      <c r="N28" s="4">
        <f>1000*N27/0.1</f>
        <v>50.16140967492899</v>
      </c>
      <c r="O28" s="4" t="s">
        <v>32</v>
      </c>
      <c r="P28" s="4"/>
      <c r="S28" s="2" t="s">
        <v>50</v>
      </c>
      <c r="T28" s="3" t="s">
        <v>13</v>
      </c>
      <c r="U28" s="4" t="s">
        <v>30</v>
      </c>
      <c r="V28" s="4"/>
      <c r="W28" s="4">
        <v>2021.9169032031391</v>
      </c>
      <c r="X28" s="4" t="s">
        <v>16</v>
      </c>
      <c r="Y28" s="4"/>
    </row>
    <row r="29" spans="1:25" x14ac:dyDescent="0.25">
      <c r="A29" s="1" t="s">
        <v>17</v>
      </c>
      <c r="B29" s="5">
        <f>(C29)/15.887</f>
        <v>4.4329559388179014E-2</v>
      </c>
      <c r="C29" s="6">
        <v>0.70426370999999999</v>
      </c>
      <c r="I29" s="1" t="s">
        <v>17</v>
      </c>
      <c r="J29" s="5">
        <f>(K29-1.4446)/13.24</f>
        <v>1.9612062688821742E-2</v>
      </c>
      <c r="K29" s="6">
        <v>1.70426371</v>
      </c>
      <c r="R29" s="1" t="s">
        <v>17</v>
      </c>
      <c r="S29" s="5">
        <v>9.1203614608105485E-2</v>
      </c>
      <c r="T29" s="6">
        <v>2.606716454999999</v>
      </c>
    </row>
    <row r="30" spans="1:25" x14ac:dyDescent="0.25">
      <c r="A30" s="1" t="s">
        <v>18</v>
      </c>
      <c r="B30" s="5">
        <f t="shared" ref="B30:B35" si="4">(C30)/15.887</f>
        <v>4.5770630074904006E-2</v>
      </c>
      <c r="C30" s="7">
        <v>0.72715799999999997</v>
      </c>
      <c r="I30" s="1" t="s">
        <v>18</v>
      </c>
      <c r="J30" s="8">
        <f t="shared" ref="J30:J35" si="5">(K30-1.4446)/13.24</f>
        <v>2.1341238670694852E-2</v>
      </c>
      <c r="K30" s="7">
        <v>1.727158</v>
      </c>
      <c r="R30" s="1" t="s">
        <v>18</v>
      </c>
      <c r="S30" s="8">
        <v>8.3146962465284122E-2</v>
      </c>
      <c r="T30" s="7">
        <v>2.558271</v>
      </c>
    </row>
    <row r="31" spans="1:25" x14ac:dyDescent="0.25">
      <c r="A31" s="1" t="s">
        <v>19</v>
      </c>
      <c r="B31" s="5">
        <f t="shared" si="4"/>
        <v>4.3657543903820734E-2</v>
      </c>
      <c r="C31" s="7">
        <v>0.69358739999999997</v>
      </c>
      <c r="D31" s="1" t="s">
        <v>20</v>
      </c>
      <c r="I31" s="1" t="s">
        <v>19</v>
      </c>
      <c r="J31" s="8">
        <f t="shared" si="5"/>
        <v>1.8805694864048327E-2</v>
      </c>
      <c r="K31" s="7">
        <v>1.6935874</v>
      </c>
      <c r="L31" s="1" t="s">
        <v>20</v>
      </c>
      <c r="R31" s="1" t="s">
        <v>19</v>
      </c>
      <c r="S31" s="8">
        <v>7.242247549516885E-2</v>
      </c>
      <c r="T31" s="7">
        <v>2.4937835873999998</v>
      </c>
      <c r="U31" s="1" t="s">
        <v>20</v>
      </c>
    </row>
    <row r="32" spans="1:25" x14ac:dyDescent="0.25">
      <c r="A32" s="1" t="s">
        <v>21</v>
      </c>
      <c r="B32" s="5">
        <f t="shared" si="4"/>
        <v>4.4853278151948138E-2</v>
      </c>
      <c r="C32" s="7">
        <v>0.71258403000000003</v>
      </c>
      <c r="D32" s="1">
        <f>AVERAGE(C29:C35)</f>
        <v>0.71304692571428574</v>
      </c>
      <c r="I32" s="1" t="s">
        <v>21</v>
      </c>
      <c r="J32" s="8">
        <f t="shared" si="5"/>
        <v>2.0240485649546815E-2</v>
      </c>
      <c r="K32" s="7">
        <v>1.7125840299999999</v>
      </c>
      <c r="L32" s="1">
        <f>AVERAGE(K29:K35)</f>
        <v>1.7130469257142857</v>
      </c>
      <c r="R32" s="1" t="s">
        <v>21</v>
      </c>
      <c r="S32" s="8">
        <v>8.1091713763283474E-2</v>
      </c>
      <c r="T32" s="7">
        <v>2.5459125840299999</v>
      </c>
      <c r="U32" s="1">
        <v>2.5582055660471426</v>
      </c>
    </row>
    <row r="33" spans="1:24" x14ac:dyDescent="0.25">
      <c r="A33" s="1" t="s">
        <v>22</v>
      </c>
      <c r="B33" s="5">
        <f t="shared" si="4"/>
        <v>4.2973437401649141E-2</v>
      </c>
      <c r="C33" s="7">
        <v>0.68271899999999996</v>
      </c>
      <c r="I33" s="1" t="s">
        <v>22</v>
      </c>
      <c r="J33" s="8">
        <f t="shared" si="5"/>
        <v>1.7984818731117822E-2</v>
      </c>
      <c r="K33" s="7">
        <v>1.6827190000000001</v>
      </c>
      <c r="R33" s="1" t="s">
        <v>22</v>
      </c>
      <c r="S33" s="8">
        <v>7.0191460627629709E-2</v>
      </c>
      <c r="T33" s="7">
        <v>2.4803682719000002</v>
      </c>
    </row>
    <row r="34" spans="1:24" x14ac:dyDescent="0.25">
      <c r="A34" s="1" t="s">
        <v>23</v>
      </c>
      <c r="B34" s="5">
        <f t="shared" si="4"/>
        <v>4.6741759929502108E-2</v>
      </c>
      <c r="C34" s="7">
        <v>0.74258634000000001</v>
      </c>
      <c r="I34" s="1" t="s">
        <v>23</v>
      </c>
      <c r="J34" s="8">
        <f t="shared" si="5"/>
        <v>2.2506521148036238E-2</v>
      </c>
      <c r="K34" s="7">
        <v>1.7425863399999999</v>
      </c>
      <c r="R34" s="1" t="s">
        <v>23</v>
      </c>
      <c r="S34" s="8">
        <v>8.5805763083933409E-2</v>
      </c>
      <c r="T34" s="7">
        <v>2.574258634</v>
      </c>
    </row>
    <row r="35" spans="1:24" x14ac:dyDescent="0.25">
      <c r="A35" s="1" t="s">
        <v>24</v>
      </c>
      <c r="B35" s="9">
        <f t="shared" si="4"/>
        <v>4.58506955372317E-2</v>
      </c>
      <c r="C35" s="10">
        <v>0.72843000000000002</v>
      </c>
      <c r="I35" s="1" t="s">
        <v>24</v>
      </c>
      <c r="J35" s="11">
        <f t="shared" si="5"/>
        <v>2.1437311178247719E-2</v>
      </c>
      <c r="K35" s="10">
        <v>1.7284299999999999</v>
      </c>
      <c r="R35" s="1" t="s">
        <v>24</v>
      </c>
      <c r="S35" s="11">
        <v>9.8090573913621901E-2</v>
      </c>
      <c r="T35" s="10">
        <v>2.6481284299999999</v>
      </c>
    </row>
    <row r="36" spans="1:24" x14ac:dyDescent="0.25">
      <c r="B36" s="1" t="s">
        <v>25</v>
      </c>
      <c r="C36" s="1">
        <f>_xlfn.STDEV.S(B29:B35)</f>
        <v>1.331331397613604E-3</v>
      </c>
      <c r="J36" s="1" t="s">
        <v>25</v>
      </c>
      <c r="K36" s="1">
        <f>_xlfn.STDEV.S(J29:J35)</f>
        <v>1.5974971234053819E-3</v>
      </c>
      <c r="S36" s="1" t="s">
        <v>25</v>
      </c>
      <c r="T36" s="1">
        <v>9.8520154837605182E-3</v>
      </c>
    </row>
    <row r="38" spans="1:24" ht="18" x14ac:dyDescent="0.25">
      <c r="A38" s="13" t="s">
        <v>51</v>
      </c>
      <c r="B38" s="13"/>
      <c r="C38" s="13"/>
      <c r="D38" s="13"/>
      <c r="E38" s="13"/>
      <c r="F38" s="13"/>
      <c r="G38" s="13"/>
      <c r="I38" s="13" t="s">
        <v>51</v>
      </c>
      <c r="J38" s="13" t="s">
        <v>46</v>
      </c>
      <c r="K38" s="13"/>
      <c r="L38" s="13"/>
      <c r="M38" s="13"/>
      <c r="N38" s="13"/>
      <c r="O38" s="13"/>
      <c r="R38" s="13" t="s">
        <v>51</v>
      </c>
      <c r="S38" s="13" t="s">
        <v>46</v>
      </c>
      <c r="T38" s="13"/>
      <c r="U38" s="13"/>
      <c r="V38" s="13"/>
      <c r="W38" s="13"/>
      <c r="X38" s="13"/>
    </row>
    <row r="39" spans="1:24" x14ac:dyDescent="0.25">
      <c r="A39" s="1" t="s">
        <v>40</v>
      </c>
      <c r="I39" s="1" t="s">
        <v>40</v>
      </c>
      <c r="R39" s="1" t="s">
        <v>40</v>
      </c>
    </row>
    <row r="40" spans="1:24" x14ac:dyDescent="0.25">
      <c r="A40" s="1" t="s">
        <v>41</v>
      </c>
      <c r="I40" s="1" t="s">
        <v>41</v>
      </c>
      <c r="R40" s="1" t="s">
        <v>41</v>
      </c>
    </row>
    <row r="41" spans="1:24" x14ac:dyDescent="0.25">
      <c r="A41" s="1" t="s">
        <v>42</v>
      </c>
      <c r="I41" s="1" t="s">
        <v>42</v>
      </c>
      <c r="R41" s="1" t="s">
        <v>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K13" sqref="K13"/>
    </sheetView>
  </sheetViews>
  <sheetFormatPr defaultRowHeight="15" x14ac:dyDescent="0.25"/>
  <sheetData>
    <row r="1" spans="1:22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36</v>
      </c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 t="s">
        <v>38</v>
      </c>
      <c r="B7" s="1"/>
      <c r="C7" s="1"/>
      <c r="D7" s="1"/>
      <c r="E7" s="1"/>
      <c r="F7" s="1"/>
      <c r="G7" s="1"/>
      <c r="H7" s="1"/>
      <c r="I7" s="1"/>
      <c r="J7" s="1"/>
    </row>
    <row r="9" spans="1:22" x14ac:dyDescent="0.25">
      <c r="A9" s="1" t="s">
        <v>44</v>
      </c>
    </row>
    <row r="12" spans="1:22" x14ac:dyDescent="0.25">
      <c r="A12" s="12" t="s">
        <v>39</v>
      </c>
      <c r="B12" s="1"/>
      <c r="C12" s="1"/>
      <c r="D12" s="1"/>
    </row>
    <row r="13" spans="1:22" x14ac:dyDescent="0.25">
      <c r="A13" s="1" t="s">
        <v>40</v>
      </c>
      <c r="B13" s="1"/>
      <c r="C13" s="1"/>
      <c r="D13" s="1"/>
    </row>
    <row r="14" spans="1:22" x14ac:dyDescent="0.25">
      <c r="A14" s="1" t="s">
        <v>41</v>
      </c>
      <c r="B14" s="1"/>
      <c r="C14" s="1"/>
      <c r="D14" s="1"/>
    </row>
    <row r="15" spans="1:22" x14ac:dyDescent="0.25">
      <c r="A15" s="1" t="s">
        <v>42</v>
      </c>
      <c r="B15" s="1"/>
      <c r="C15" s="1"/>
      <c r="D15" s="1"/>
    </row>
    <row r="16" spans="1:22" x14ac:dyDescent="0.25">
      <c r="A16" s="1" t="s">
        <v>43</v>
      </c>
      <c r="B16" s="1"/>
      <c r="C16" s="1"/>
      <c r="D16" s="1"/>
    </row>
    <row r="17" spans="1:8" ht="17.25" x14ac:dyDescent="0.25">
      <c r="A17" s="13" t="s">
        <v>45</v>
      </c>
      <c r="B17" s="13" t="s">
        <v>46</v>
      </c>
      <c r="C17" s="13"/>
      <c r="D17" s="13"/>
      <c r="E17" s="13"/>
      <c r="F17" s="13"/>
      <c r="G17" s="13"/>
      <c r="H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He</dc:creator>
  <cp:lastModifiedBy>Yang He</cp:lastModifiedBy>
  <cp:lastPrinted>2017-07-10T14:15:05Z</cp:lastPrinted>
  <dcterms:created xsi:type="dcterms:W3CDTF">2017-07-10T13:56:35Z</dcterms:created>
  <dcterms:modified xsi:type="dcterms:W3CDTF">2017-07-10T14:15:57Z</dcterms:modified>
</cp:coreProperties>
</file>