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uiwang Duan\Documents\projects\EPA-Followship\"/>
    </mc:Choice>
  </mc:AlternateContent>
  <bookViews>
    <workbookView xWindow="0" yWindow="0" windowWidth="25125" windowHeight="12330"/>
  </bookViews>
  <sheets>
    <sheet name="notes" sheetId="6" r:id="rId1"/>
    <sheet name="summer2016" sheetId="4" r:id="rId2"/>
    <sheet name="Fall2016" sheetId="1" r:id="rId3"/>
    <sheet name="winter2017" sheetId="2" r:id="rId4"/>
    <sheet name="spring2017" sheetId="3" r:id="rId5"/>
    <sheet name="lab simulation" sheetId="5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5" l="1"/>
  <c r="K66" i="5"/>
  <c r="K65" i="5"/>
  <c r="K64" i="5"/>
  <c r="K75" i="5" s="1"/>
  <c r="K63" i="5"/>
  <c r="K62" i="5"/>
  <c r="K61" i="5"/>
  <c r="K60" i="5"/>
  <c r="K73" i="5" s="1"/>
  <c r="I67" i="5"/>
  <c r="I66" i="5"/>
  <c r="I65" i="5"/>
  <c r="I64" i="5"/>
  <c r="I75" i="5" s="1"/>
  <c r="I63" i="5"/>
  <c r="I62" i="5"/>
  <c r="I61" i="5"/>
  <c r="I60" i="5"/>
  <c r="I73" i="5" s="1"/>
  <c r="I46" i="5"/>
  <c r="I45" i="5"/>
  <c r="I44" i="5"/>
  <c r="I43" i="5"/>
  <c r="I50" i="5" s="1"/>
  <c r="I42" i="5"/>
  <c r="I41" i="5"/>
  <c r="I40" i="5"/>
  <c r="I39" i="5"/>
  <c r="I52" i="5" s="1"/>
  <c r="I25" i="5"/>
  <c r="I24" i="5"/>
  <c r="I23" i="5"/>
  <c r="I22" i="5"/>
  <c r="I33" i="5" s="1"/>
  <c r="I21" i="5"/>
  <c r="I20" i="5"/>
  <c r="I19" i="5"/>
  <c r="I18" i="5"/>
  <c r="K7" i="5"/>
  <c r="I7" i="5"/>
  <c r="I13" i="5"/>
  <c r="I11" i="5"/>
  <c r="I9" i="5"/>
  <c r="K46" i="5"/>
  <c r="K45" i="5"/>
  <c r="K44" i="5"/>
  <c r="K54" i="5" s="1"/>
  <c r="K43" i="5"/>
  <c r="K42" i="5"/>
  <c r="K41" i="5"/>
  <c r="K40" i="5"/>
  <c r="K52" i="5" s="1"/>
  <c r="K55" i="5"/>
  <c r="K39" i="5"/>
  <c r="K25" i="5"/>
  <c r="K34" i="5" s="1"/>
  <c r="K24" i="5"/>
  <c r="K23" i="5"/>
  <c r="K22" i="5"/>
  <c r="K21" i="5"/>
  <c r="K32" i="5" s="1"/>
  <c r="K20" i="5"/>
  <c r="K19" i="5"/>
  <c r="K18" i="5"/>
  <c r="K13" i="5"/>
  <c r="K11" i="5"/>
  <c r="K9" i="5"/>
  <c r="N157" i="5"/>
  <c r="N76" i="5"/>
  <c r="L157" i="5"/>
  <c r="L76" i="5"/>
  <c r="K157" i="5"/>
  <c r="J157" i="5"/>
  <c r="K76" i="5"/>
  <c r="J76" i="5"/>
  <c r="I157" i="5"/>
  <c r="H157" i="5"/>
  <c r="I76" i="5"/>
  <c r="H76" i="5"/>
  <c r="F157" i="5"/>
  <c r="E157" i="5"/>
  <c r="F76" i="5"/>
  <c r="E76" i="5"/>
  <c r="N156" i="5"/>
  <c r="N75" i="5"/>
  <c r="L156" i="5"/>
  <c r="L75" i="5"/>
  <c r="K156" i="5"/>
  <c r="J156" i="5"/>
  <c r="J75" i="5"/>
  <c r="I156" i="5"/>
  <c r="H156" i="5"/>
  <c r="H75" i="5"/>
  <c r="F156" i="5"/>
  <c r="E156" i="5"/>
  <c r="F75" i="5"/>
  <c r="E75" i="5"/>
  <c r="N155" i="5"/>
  <c r="N74" i="5"/>
  <c r="L155" i="5"/>
  <c r="L74" i="5"/>
  <c r="K155" i="5"/>
  <c r="J155" i="5"/>
  <c r="K74" i="5"/>
  <c r="J74" i="5"/>
  <c r="I155" i="5"/>
  <c r="H155" i="5"/>
  <c r="I74" i="5"/>
  <c r="H74" i="5"/>
  <c r="F155" i="5"/>
  <c r="E155" i="5"/>
  <c r="F74" i="5"/>
  <c r="E74" i="5"/>
  <c r="N154" i="5"/>
  <c r="N73" i="5"/>
  <c r="L154" i="5"/>
  <c r="L73" i="5"/>
  <c r="K154" i="5"/>
  <c r="J154" i="5"/>
  <c r="J73" i="5"/>
  <c r="I154" i="5"/>
  <c r="H154" i="5"/>
  <c r="H73" i="5"/>
  <c r="F154" i="5"/>
  <c r="E154" i="5"/>
  <c r="F73" i="5"/>
  <c r="E73" i="5"/>
  <c r="N153" i="5"/>
  <c r="N72" i="5"/>
  <c r="L153" i="5"/>
  <c r="L72" i="5"/>
  <c r="K153" i="5"/>
  <c r="J153" i="5"/>
  <c r="K72" i="5"/>
  <c r="J72" i="5"/>
  <c r="I153" i="5"/>
  <c r="H153" i="5"/>
  <c r="I72" i="5"/>
  <c r="H72" i="5"/>
  <c r="F153" i="5"/>
  <c r="E153" i="5"/>
  <c r="F72" i="5"/>
  <c r="E72" i="5"/>
  <c r="N152" i="5"/>
  <c r="N71" i="5"/>
  <c r="L152" i="5"/>
  <c r="L71" i="5"/>
  <c r="K152" i="5"/>
  <c r="J152" i="5"/>
  <c r="J71" i="5"/>
  <c r="I152" i="5"/>
  <c r="H152" i="5"/>
  <c r="H71" i="5"/>
  <c r="F152" i="5"/>
  <c r="E152" i="5"/>
  <c r="F71" i="5"/>
  <c r="E71" i="5"/>
  <c r="N151" i="5"/>
  <c r="N70" i="5"/>
  <c r="L151" i="5"/>
  <c r="L70" i="5"/>
  <c r="K151" i="5"/>
  <c r="J151" i="5"/>
  <c r="K70" i="5"/>
  <c r="J70" i="5"/>
  <c r="I151" i="5"/>
  <c r="H151" i="5"/>
  <c r="I70" i="5"/>
  <c r="H70" i="5"/>
  <c r="F151" i="5"/>
  <c r="E151" i="5"/>
  <c r="F70" i="5"/>
  <c r="E70" i="5"/>
  <c r="N150" i="5"/>
  <c r="N69" i="5"/>
  <c r="L150" i="5"/>
  <c r="L69" i="5"/>
  <c r="K150" i="5"/>
  <c r="J150" i="5"/>
  <c r="J69" i="5"/>
  <c r="I150" i="5"/>
  <c r="H150" i="5"/>
  <c r="H69" i="5"/>
  <c r="F150" i="5"/>
  <c r="E150" i="5"/>
  <c r="F69" i="5"/>
  <c r="E69" i="5"/>
  <c r="O148" i="5"/>
  <c r="O67" i="5"/>
  <c r="M148" i="5"/>
  <c r="M67" i="5"/>
  <c r="O147" i="5"/>
  <c r="O66" i="5"/>
  <c r="M147" i="5"/>
  <c r="M66" i="5"/>
  <c r="O146" i="5"/>
  <c r="O65" i="5"/>
  <c r="M146" i="5"/>
  <c r="M65" i="5"/>
  <c r="O145" i="5"/>
  <c r="O64" i="5"/>
  <c r="M145" i="5"/>
  <c r="M64" i="5"/>
  <c r="O144" i="5"/>
  <c r="O63" i="5"/>
  <c r="M144" i="5"/>
  <c r="M63" i="5"/>
  <c r="O143" i="5"/>
  <c r="O62" i="5"/>
  <c r="M143" i="5"/>
  <c r="M62" i="5"/>
  <c r="O142" i="5"/>
  <c r="O61" i="5"/>
  <c r="M142" i="5"/>
  <c r="M61" i="5"/>
  <c r="O141" i="5"/>
  <c r="O60" i="5"/>
  <c r="M141" i="5"/>
  <c r="M60" i="5"/>
  <c r="N136" i="5"/>
  <c r="N55" i="5"/>
  <c r="L136" i="5"/>
  <c r="L55" i="5"/>
  <c r="K136" i="5"/>
  <c r="J136" i="5"/>
  <c r="J55" i="5"/>
  <c r="I136" i="5"/>
  <c r="H136" i="5"/>
  <c r="I55" i="5"/>
  <c r="H55" i="5"/>
  <c r="F136" i="5"/>
  <c r="E136" i="5"/>
  <c r="F55" i="5"/>
  <c r="E55" i="5"/>
  <c r="N135" i="5"/>
  <c r="N54" i="5"/>
  <c r="L135" i="5"/>
  <c r="L54" i="5"/>
  <c r="K135" i="5"/>
  <c r="J135" i="5"/>
  <c r="J54" i="5"/>
  <c r="I135" i="5"/>
  <c r="H135" i="5"/>
  <c r="H54" i="5"/>
  <c r="F135" i="5"/>
  <c r="E135" i="5"/>
  <c r="F54" i="5"/>
  <c r="E54" i="5"/>
  <c r="N134" i="5"/>
  <c r="N53" i="5"/>
  <c r="L134" i="5"/>
  <c r="L53" i="5"/>
  <c r="K134" i="5"/>
  <c r="J134" i="5"/>
  <c r="J53" i="5"/>
  <c r="I134" i="5"/>
  <c r="H134" i="5"/>
  <c r="I53" i="5"/>
  <c r="H53" i="5"/>
  <c r="F134" i="5"/>
  <c r="E134" i="5"/>
  <c r="F53" i="5"/>
  <c r="E53" i="5"/>
  <c r="N133" i="5"/>
  <c r="N52" i="5"/>
  <c r="L133" i="5"/>
  <c r="L52" i="5"/>
  <c r="K133" i="5"/>
  <c r="J133" i="5"/>
  <c r="J52" i="5"/>
  <c r="I133" i="5"/>
  <c r="H133" i="5"/>
  <c r="H52" i="5"/>
  <c r="F133" i="5"/>
  <c r="E133" i="5"/>
  <c r="F52" i="5"/>
  <c r="E52" i="5"/>
  <c r="N132" i="5"/>
  <c r="N51" i="5"/>
  <c r="L132" i="5"/>
  <c r="L51" i="5"/>
  <c r="K132" i="5"/>
  <c r="J132" i="5"/>
  <c r="J51" i="5"/>
  <c r="I132" i="5"/>
  <c r="H132" i="5"/>
  <c r="I51" i="5"/>
  <c r="H51" i="5"/>
  <c r="F132" i="5"/>
  <c r="E132" i="5"/>
  <c r="F51" i="5"/>
  <c r="E51" i="5"/>
  <c r="N131" i="5"/>
  <c r="N50" i="5"/>
  <c r="L131" i="5"/>
  <c r="L50" i="5"/>
  <c r="K131" i="5"/>
  <c r="J131" i="5"/>
  <c r="J50" i="5"/>
  <c r="I131" i="5"/>
  <c r="H131" i="5"/>
  <c r="H50" i="5"/>
  <c r="F131" i="5"/>
  <c r="E131" i="5"/>
  <c r="F50" i="5"/>
  <c r="E50" i="5"/>
  <c r="N130" i="5"/>
  <c r="N49" i="5"/>
  <c r="L130" i="5"/>
  <c r="L49" i="5"/>
  <c r="K130" i="5"/>
  <c r="J130" i="5"/>
  <c r="J49" i="5"/>
  <c r="I130" i="5"/>
  <c r="H130" i="5"/>
  <c r="I49" i="5"/>
  <c r="H49" i="5"/>
  <c r="F130" i="5"/>
  <c r="E130" i="5"/>
  <c r="F49" i="5"/>
  <c r="E49" i="5"/>
  <c r="N129" i="5"/>
  <c r="N48" i="5"/>
  <c r="L129" i="5"/>
  <c r="L48" i="5"/>
  <c r="K129" i="5"/>
  <c r="J129" i="5"/>
  <c r="J48" i="5"/>
  <c r="I129" i="5"/>
  <c r="H129" i="5"/>
  <c r="H48" i="5"/>
  <c r="F129" i="5"/>
  <c r="E129" i="5"/>
  <c r="F48" i="5"/>
  <c r="E48" i="5"/>
  <c r="O127" i="5"/>
  <c r="O46" i="5"/>
  <c r="M127" i="5"/>
  <c r="M46" i="5"/>
  <c r="O126" i="5"/>
  <c r="O45" i="5"/>
  <c r="M126" i="5"/>
  <c r="M45" i="5"/>
  <c r="O125" i="5"/>
  <c r="O44" i="5"/>
  <c r="M125" i="5"/>
  <c r="M44" i="5"/>
  <c r="O124" i="5"/>
  <c r="O43" i="5"/>
  <c r="M124" i="5"/>
  <c r="M43" i="5"/>
  <c r="O123" i="5"/>
  <c r="O42" i="5"/>
  <c r="M123" i="5"/>
  <c r="M42" i="5"/>
  <c r="O122" i="5"/>
  <c r="O41" i="5"/>
  <c r="M122" i="5"/>
  <c r="M41" i="5"/>
  <c r="O121" i="5"/>
  <c r="O40" i="5"/>
  <c r="M121" i="5"/>
  <c r="M40" i="5"/>
  <c r="O120" i="5"/>
  <c r="O39" i="5"/>
  <c r="M120" i="5"/>
  <c r="M39" i="5"/>
  <c r="N115" i="5"/>
  <c r="N34" i="5"/>
  <c r="L115" i="5"/>
  <c r="L34" i="5"/>
  <c r="K115" i="5"/>
  <c r="J115" i="5"/>
  <c r="J34" i="5"/>
  <c r="I115" i="5"/>
  <c r="H115" i="5"/>
  <c r="I34" i="5"/>
  <c r="H34" i="5"/>
  <c r="F115" i="5"/>
  <c r="E115" i="5"/>
  <c r="F34" i="5"/>
  <c r="E34" i="5"/>
  <c r="N114" i="5"/>
  <c r="N33" i="5"/>
  <c r="L114" i="5"/>
  <c r="L33" i="5"/>
  <c r="K114" i="5"/>
  <c r="J114" i="5"/>
  <c r="J33" i="5"/>
  <c r="I114" i="5"/>
  <c r="H114" i="5"/>
  <c r="H33" i="5"/>
  <c r="F114" i="5"/>
  <c r="E114" i="5"/>
  <c r="F33" i="5"/>
  <c r="E33" i="5"/>
  <c r="N113" i="5"/>
  <c r="N32" i="5"/>
  <c r="L113" i="5"/>
  <c r="L32" i="5"/>
  <c r="K113" i="5"/>
  <c r="J113" i="5"/>
  <c r="J32" i="5"/>
  <c r="I113" i="5"/>
  <c r="H113" i="5"/>
  <c r="I32" i="5"/>
  <c r="H32" i="5"/>
  <c r="F113" i="5"/>
  <c r="E113" i="5"/>
  <c r="F32" i="5"/>
  <c r="E32" i="5"/>
  <c r="N112" i="5"/>
  <c r="N31" i="5"/>
  <c r="L112" i="5"/>
  <c r="L31" i="5"/>
  <c r="K112" i="5"/>
  <c r="J112" i="5"/>
  <c r="J31" i="5"/>
  <c r="I112" i="5"/>
  <c r="H112" i="5"/>
  <c r="H31" i="5"/>
  <c r="F112" i="5"/>
  <c r="E112" i="5"/>
  <c r="F31" i="5"/>
  <c r="E31" i="5"/>
  <c r="N111" i="5"/>
  <c r="N30" i="5"/>
  <c r="L111" i="5"/>
  <c r="L30" i="5"/>
  <c r="K111" i="5"/>
  <c r="J111" i="5"/>
  <c r="J30" i="5"/>
  <c r="I111" i="5"/>
  <c r="H111" i="5"/>
  <c r="I30" i="5"/>
  <c r="H30" i="5"/>
  <c r="F111" i="5"/>
  <c r="E111" i="5"/>
  <c r="F30" i="5"/>
  <c r="E30" i="5"/>
  <c r="N110" i="5"/>
  <c r="N29" i="5"/>
  <c r="L110" i="5"/>
  <c r="L29" i="5"/>
  <c r="K110" i="5"/>
  <c r="J110" i="5"/>
  <c r="J29" i="5"/>
  <c r="I110" i="5"/>
  <c r="H110" i="5"/>
  <c r="I29" i="5"/>
  <c r="H29" i="5"/>
  <c r="F110" i="5"/>
  <c r="E110" i="5"/>
  <c r="F29" i="5"/>
  <c r="E29" i="5"/>
  <c r="N109" i="5"/>
  <c r="N28" i="5"/>
  <c r="L109" i="5"/>
  <c r="L28" i="5"/>
  <c r="K109" i="5"/>
  <c r="J109" i="5"/>
  <c r="K28" i="5"/>
  <c r="J28" i="5"/>
  <c r="I109" i="5"/>
  <c r="H109" i="5"/>
  <c r="I28" i="5"/>
  <c r="H28" i="5"/>
  <c r="F109" i="5"/>
  <c r="E109" i="5"/>
  <c r="F28" i="5"/>
  <c r="E28" i="5"/>
  <c r="N108" i="5"/>
  <c r="N27" i="5"/>
  <c r="L108" i="5"/>
  <c r="L27" i="5"/>
  <c r="K108" i="5"/>
  <c r="J108" i="5"/>
  <c r="J27" i="5"/>
  <c r="I108" i="5"/>
  <c r="H108" i="5"/>
  <c r="H27" i="5"/>
  <c r="F108" i="5"/>
  <c r="E108" i="5"/>
  <c r="F27" i="5"/>
  <c r="E27" i="5"/>
  <c r="O106" i="5"/>
  <c r="O25" i="5"/>
  <c r="M106" i="5"/>
  <c r="M25" i="5"/>
  <c r="O105" i="5"/>
  <c r="O24" i="5"/>
  <c r="M105" i="5"/>
  <c r="M24" i="5"/>
  <c r="O104" i="5"/>
  <c r="O23" i="5"/>
  <c r="M104" i="5"/>
  <c r="M23" i="5"/>
  <c r="O103" i="5"/>
  <c r="O22" i="5"/>
  <c r="M103" i="5"/>
  <c r="M22" i="5"/>
  <c r="O102" i="5"/>
  <c r="O21" i="5"/>
  <c r="M102" i="5"/>
  <c r="M21" i="5"/>
  <c r="O101" i="5"/>
  <c r="O20" i="5"/>
  <c r="M101" i="5"/>
  <c r="M20" i="5"/>
  <c r="O100" i="5"/>
  <c r="O19" i="5"/>
  <c r="M100" i="5"/>
  <c r="M19" i="5"/>
  <c r="O99" i="5"/>
  <c r="O18" i="5"/>
  <c r="M99" i="5"/>
  <c r="M18" i="5"/>
  <c r="O13" i="5"/>
  <c r="M13" i="5"/>
  <c r="O11" i="5"/>
  <c r="M11" i="5"/>
  <c r="O9" i="5"/>
  <c r="M9" i="5"/>
  <c r="O7" i="5"/>
  <c r="M7" i="5"/>
  <c r="K31" i="5" l="1"/>
  <c r="K33" i="5"/>
  <c r="K48" i="5"/>
  <c r="I69" i="5"/>
  <c r="K69" i="5"/>
  <c r="I71" i="5"/>
  <c r="K71" i="5"/>
  <c r="K30" i="5"/>
  <c r="I48" i="5"/>
  <c r="I54" i="5"/>
  <c r="I27" i="5"/>
  <c r="I31" i="5"/>
  <c r="K49" i="5"/>
  <c r="K50" i="5"/>
  <c r="K51" i="5"/>
  <c r="K53" i="5"/>
  <c r="K29" i="5"/>
  <c r="K27" i="5"/>
  <c r="O113" i="5"/>
  <c r="O115" i="5"/>
  <c r="M133" i="5"/>
  <c r="O136" i="5"/>
  <c r="O155" i="5"/>
  <c r="M156" i="5"/>
  <c r="O54" i="5"/>
  <c r="M134" i="5"/>
  <c r="M52" i="5"/>
  <c r="M71" i="5"/>
  <c r="O134" i="5"/>
  <c r="M73" i="5"/>
  <c r="M153" i="5"/>
  <c r="O73" i="5"/>
  <c r="O112" i="5"/>
  <c r="O114" i="5"/>
  <c r="O130" i="5"/>
  <c r="O132" i="5"/>
  <c r="M154" i="5"/>
  <c r="M69" i="5"/>
  <c r="M151" i="5"/>
  <c r="M75" i="5"/>
  <c r="O32" i="5"/>
  <c r="O33" i="5"/>
  <c r="O52" i="5"/>
  <c r="M135" i="5"/>
  <c r="M54" i="5"/>
  <c r="M136" i="5"/>
  <c r="O75" i="5"/>
  <c r="O157" i="5"/>
  <c r="O151" i="5"/>
  <c r="O153" i="5"/>
  <c r="M74" i="5"/>
  <c r="M70" i="5"/>
  <c r="M76" i="5"/>
  <c r="M72" i="5"/>
  <c r="M27" i="5"/>
  <c r="O27" i="5"/>
  <c r="M109" i="5"/>
  <c r="O109" i="5"/>
  <c r="M29" i="5"/>
  <c r="O29" i="5"/>
  <c r="M111" i="5"/>
  <c r="O111" i="5"/>
  <c r="M31" i="5"/>
  <c r="O31" i="5"/>
  <c r="M113" i="5"/>
  <c r="M33" i="5"/>
  <c r="M115" i="5"/>
  <c r="O48" i="5"/>
  <c r="O50" i="5"/>
  <c r="M155" i="5"/>
  <c r="M157" i="5"/>
  <c r="O69" i="5"/>
  <c r="O71" i="5"/>
  <c r="M53" i="5"/>
  <c r="M49" i="5"/>
  <c r="O53" i="5"/>
  <c r="O55" i="5"/>
  <c r="M48" i="5"/>
  <c r="M130" i="5"/>
  <c r="M50" i="5"/>
  <c r="M132" i="5"/>
  <c r="O74" i="5"/>
  <c r="O76" i="5"/>
  <c r="M55" i="5"/>
  <c r="M51" i="5"/>
  <c r="M108" i="5"/>
  <c r="O108" i="5"/>
  <c r="M28" i="5"/>
  <c r="O28" i="5"/>
  <c r="M110" i="5"/>
  <c r="O110" i="5"/>
  <c r="M30" i="5"/>
  <c r="O30" i="5"/>
  <c r="M112" i="5"/>
  <c r="M32" i="5"/>
  <c r="M114" i="5"/>
  <c r="M34" i="5"/>
  <c r="O34" i="5"/>
  <c r="O133" i="5"/>
  <c r="O129" i="5"/>
  <c r="O135" i="5"/>
  <c r="O131" i="5"/>
  <c r="O154" i="5"/>
  <c r="O150" i="5"/>
  <c r="O156" i="5"/>
  <c r="O152" i="5"/>
  <c r="M129" i="5"/>
  <c r="O49" i="5"/>
  <c r="M131" i="5"/>
  <c r="O51" i="5"/>
  <c r="M150" i="5"/>
  <c r="O70" i="5"/>
  <c r="M152" i="5"/>
  <c r="O72" i="5"/>
  <c r="AZ48" i="4" l="1"/>
  <c r="AU48" i="4"/>
  <c r="AN48" i="4"/>
  <c r="AJ48" i="4"/>
  <c r="AC48" i="4"/>
  <c r="Q48" i="4"/>
  <c r="N48" i="4"/>
  <c r="AZ47" i="4"/>
  <c r="AU47" i="4"/>
  <c r="AN47" i="4"/>
  <c r="AJ47" i="4"/>
  <c r="AC47" i="4"/>
  <c r="Q47" i="4"/>
  <c r="N47" i="4"/>
  <c r="AZ46" i="4"/>
  <c r="AU46" i="4"/>
  <c r="AN46" i="4"/>
  <c r="AJ46" i="4"/>
  <c r="AC46" i="4"/>
  <c r="Q46" i="4"/>
  <c r="N46" i="4"/>
  <c r="AZ45" i="4"/>
  <c r="AU45" i="4"/>
  <c r="AN45" i="4"/>
  <c r="AJ45" i="4"/>
  <c r="AC45" i="4"/>
  <c r="Q45" i="4"/>
  <c r="N45" i="4"/>
  <c r="AZ44" i="4"/>
  <c r="AU44" i="4"/>
  <c r="AN44" i="4"/>
  <c r="AJ44" i="4"/>
  <c r="AC44" i="4"/>
  <c r="Q44" i="4"/>
  <c r="N44" i="4"/>
  <c r="AZ42" i="4"/>
  <c r="AU42" i="4"/>
  <c r="AN42" i="4"/>
  <c r="AJ42" i="4"/>
  <c r="AC42" i="4"/>
  <c r="Q42" i="4"/>
  <c r="N42" i="4"/>
  <c r="AZ41" i="4"/>
  <c r="AU41" i="4"/>
  <c r="AN41" i="4"/>
  <c r="AJ41" i="4"/>
  <c r="AC41" i="4"/>
  <c r="Q41" i="4"/>
  <c r="N41" i="4"/>
  <c r="AZ40" i="4"/>
  <c r="AU40" i="4"/>
  <c r="AN40" i="4"/>
  <c r="AJ40" i="4"/>
  <c r="AC40" i="4"/>
  <c r="Q40" i="4"/>
  <c r="N40" i="4"/>
  <c r="AZ39" i="4"/>
  <c r="AU39" i="4"/>
  <c r="AN39" i="4"/>
  <c r="AJ39" i="4"/>
  <c r="AC39" i="4"/>
  <c r="Q39" i="4"/>
  <c r="N39" i="4"/>
  <c r="AZ38" i="4"/>
  <c r="AU38" i="4"/>
  <c r="AN38" i="4"/>
  <c r="AJ38" i="4"/>
  <c r="AC38" i="4"/>
  <c r="Q38" i="4"/>
  <c r="N38" i="4"/>
  <c r="AZ36" i="4"/>
  <c r="AU36" i="4"/>
  <c r="AN36" i="4"/>
  <c r="AJ36" i="4"/>
  <c r="AC36" i="4"/>
  <c r="Q36" i="4"/>
  <c r="N36" i="4"/>
  <c r="AZ35" i="4"/>
  <c r="AU35" i="4"/>
  <c r="AN35" i="4"/>
  <c r="AJ35" i="4"/>
  <c r="AC35" i="4"/>
  <c r="Q35" i="4"/>
  <c r="M35" i="4"/>
  <c r="AZ34" i="4"/>
  <c r="AU34" i="4"/>
  <c r="AN34" i="4"/>
  <c r="AJ34" i="4"/>
  <c r="AC34" i="4"/>
  <c r="Q34" i="4"/>
  <c r="N34" i="4"/>
  <c r="AZ33" i="4"/>
  <c r="AU33" i="4"/>
  <c r="AN33" i="4"/>
  <c r="AJ33" i="4"/>
  <c r="AC33" i="4"/>
  <c r="Q33" i="4"/>
  <c r="N33" i="4"/>
  <c r="AZ32" i="4"/>
  <c r="AU32" i="4"/>
  <c r="AN32" i="4"/>
  <c r="AJ32" i="4"/>
  <c r="AC32" i="4"/>
  <c r="Q32" i="4"/>
  <c r="N32" i="4"/>
  <c r="AZ30" i="4"/>
  <c r="AU30" i="4"/>
  <c r="AN30" i="4"/>
  <c r="AJ30" i="4"/>
  <c r="AC30" i="4"/>
  <c r="Q30" i="4"/>
  <c r="N30" i="4"/>
  <c r="AZ29" i="4"/>
  <c r="AU29" i="4"/>
  <c r="AN29" i="4"/>
  <c r="AJ29" i="4"/>
  <c r="AC29" i="4"/>
  <c r="Q29" i="4"/>
  <c r="N29" i="4"/>
  <c r="AZ28" i="4"/>
  <c r="AU28" i="4"/>
  <c r="AN28" i="4"/>
  <c r="AJ28" i="4"/>
  <c r="AC28" i="4"/>
  <c r="Q28" i="4"/>
  <c r="N28" i="4"/>
  <c r="AZ27" i="4"/>
  <c r="AU27" i="4"/>
  <c r="AN27" i="4"/>
  <c r="AJ27" i="4"/>
  <c r="AC27" i="4"/>
  <c r="Q27" i="4"/>
  <c r="N27" i="4"/>
  <c r="AZ26" i="4"/>
  <c r="AU26" i="4"/>
  <c r="AN26" i="4"/>
  <c r="AJ26" i="4"/>
  <c r="AC26" i="4"/>
  <c r="Q26" i="4"/>
  <c r="N26" i="4"/>
  <c r="AZ24" i="4"/>
  <c r="AU24" i="4"/>
  <c r="AN24" i="4"/>
  <c r="AJ24" i="4"/>
  <c r="AC24" i="4"/>
  <c r="Q24" i="4"/>
  <c r="N24" i="4"/>
  <c r="AZ23" i="4"/>
  <c r="AU23" i="4"/>
  <c r="AN23" i="4"/>
  <c r="AJ23" i="4"/>
  <c r="AC23" i="4"/>
  <c r="Q23" i="4"/>
  <c r="N23" i="4"/>
  <c r="AZ22" i="4"/>
  <c r="AU22" i="4"/>
  <c r="AN22" i="4"/>
  <c r="AJ22" i="4"/>
  <c r="AC22" i="4"/>
  <c r="Q22" i="4"/>
  <c r="AZ21" i="4"/>
  <c r="AU21" i="4"/>
  <c r="AN21" i="4"/>
  <c r="AJ21" i="4"/>
  <c r="AC21" i="4"/>
  <c r="Q21" i="4"/>
  <c r="N21" i="4"/>
  <c r="AZ20" i="4"/>
  <c r="AU20" i="4"/>
  <c r="AN20" i="4"/>
  <c r="AJ20" i="4"/>
  <c r="AC20" i="4"/>
  <c r="Q20" i="4"/>
  <c r="N20" i="4"/>
  <c r="AZ18" i="4"/>
  <c r="AU18" i="4"/>
  <c r="AN18" i="4"/>
  <c r="AJ18" i="4"/>
  <c r="AC18" i="4"/>
  <c r="Q18" i="4"/>
  <c r="N18" i="4"/>
  <c r="AZ17" i="4"/>
  <c r="AU17" i="4"/>
  <c r="AN17" i="4"/>
  <c r="AJ17" i="4"/>
  <c r="AC17" i="4"/>
  <c r="Q17" i="4"/>
  <c r="N17" i="4"/>
  <c r="AZ16" i="4"/>
  <c r="AU16" i="4"/>
  <c r="AN16" i="4"/>
  <c r="AJ16" i="4"/>
  <c r="AC16" i="4"/>
  <c r="Q16" i="4"/>
  <c r="N16" i="4"/>
  <c r="AZ15" i="4"/>
  <c r="AU15" i="4"/>
  <c r="AN15" i="4"/>
  <c r="AJ15" i="4"/>
  <c r="AC15" i="4"/>
  <c r="Q15" i="4"/>
  <c r="AZ14" i="4"/>
  <c r="AU14" i="4"/>
  <c r="AN14" i="4"/>
  <c r="AJ14" i="4"/>
  <c r="AC14" i="4"/>
  <c r="Q14" i="4"/>
  <c r="N14" i="4"/>
  <c r="AZ12" i="4"/>
  <c r="AU12" i="4"/>
  <c r="AN12" i="4"/>
  <c r="AJ12" i="4"/>
  <c r="AC12" i="4"/>
  <c r="Q12" i="4"/>
  <c r="N12" i="4"/>
  <c r="AZ11" i="4"/>
  <c r="AU11" i="4"/>
  <c r="AN11" i="4"/>
  <c r="AJ11" i="4"/>
  <c r="AC11" i="4"/>
  <c r="Q11" i="4"/>
  <c r="N11" i="4"/>
  <c r="AZ10" i="4"/>
  <c r="AU10" i="4"/>
  <c r="AN10" i="4"/>
  <c r="AJ10" i="4"/>
  <c r="AC10" i="4"/>
  <c r="Q10" i="4"/>
  <c r="N10" i="4"/>
  <c r="AZ9" i="4"/>
  <c r="AU9" i="4"/>
  <c r="AN9" i="4"/>
  <c r="AJ9" i="4"/>
  <c r="AC9" i="4"/>
  <c r="Q9" i="4"/>
  <c r="N9" i="4"/>
  <c r="AZ8" i="4"/>
  <c r="AU8" i="4"/>
  <c r="AN8" i="4"/>
  <c r="AJ8" i="4"/>
  <c r="AC8" i="4"/>
  <c r="Q8" i="4"/>
  <c r="N8" i="4"/>
  <c r="AZ6" i="4"/>
  <c r="AU6" i="4"/>
  <c r="AN6" i="4"/>
  <c r="AJ6" i="4"/>
  <c r="AC6" i="4"/>
  <c r="Q6" i="4"/>
  <c r="N6" i="4"/>
  <c r="AZ5" i="4"/>
  <c r="AU5" i="4"/>
  <c r="AN5" i="4"/>
  <c r="AJ5" i="4"/>
  <c r="AC5" i="4"/>
  <c r="Q5" i="4"/>
  <c r="N5" i="4"/>
  <c r="AZ4" i="4"/>
  <c r="AU4" i="4"/>
  <c r="AN4" i="4"/>
  <c r="AJ4" i="4"/>
  <c r="AC4" i="4"/>
  <c r="Q4" i="4"/>
  <c r="N4" i="4"/>
  <c r="AZ3" i="4"/>
  <c r="AU3" i="4"/>
  <c r="AN3" i="4"/>
  <c r="AJ3" i="4"/>
  <c r="AC3" i="4"/>
  <c r="Q3" i="4"/>
  <c r="N3" i="4"/>
  <c r="AZ2" i="4"/>
  <c r="AU2" i="4"/>
  <c r="AN2" i="4"/>
  <c r="AJ2" i="4"/>
  <c r="AC2" i="4"/>
  <c r="Q2" i="4"/>
  <c r="N2" i="4"/>
  <c r="N15" i="4" l="1"/>
  <c r="N22" i="4"/>
  <c r="N35" i="4"/>
  <c r="N3" i="3" l="1"/>
  <c r="M9" i="3"/>
  <c r="M28" i="3"/>
  <c r="N2" i="3"/>
  <c r="AZ48" i="3"/>
  <c r="AU48" i="3"/>
  <c r="AN48" i="3"/>
  <c r="AJ48" i="3"/>
  <c r="AC48" i="3"/>
  <c r="Q48" i="3"/>
  <c r="N48" i="3"/>
  <c r="AZ47" i="3"/>
  <c r="AU47" i="3"/>
  <c r="AN47" i="3"/>
  <c r="AJ47" i="3"/>
  <c r="AC47" i="3"/>
  <c r="Q47" i="3"/>
  <c r="N47" i="3"/>
  <c r="AZ46" i="3"/>
  <c r="AU46" i="3"/>
  <c r="AN46" i="3"/>
  <c r="AJ46" i="3"/>
  <c r="AC46" i="3"/>
  <c r="Q46" i="3"/>
  <c r="N46" i="3"/>
  <c r="AZ45" i="3"/>
  <c r="AU45" i="3"/>
  <c r="AN45" i="3"/>
  <c r="AJ45" i="3"/>
  <c r="AC45" i="3"/>
  <c r="Q45" i="3"/>
  <c r="N45" i="3"/>
  <c r="AZ44" i="3"/>
  <c r="AU44" i="3"/>
  <c r="AN44" i="3"/>
  <c r="AJ44" i="3"/>
  <c r="AC44" i="3"/>
  <c r="Q44" i="3"/>
  <c r="N44" i="3"/>
  <c r="AZ42" i="3"/>
  <c r="AU42" i="3"/>
  <c r="AN42" i="3"/>
  <c r="AJ42" i="3"/>
  <c r="AC42" i="3"/>
  <c r="Q42" i="3"/>
  <c r="N42" i="3"/>
  <c r="AZ41" i="3"/>
  <c r="AU41" i="3"/>
  <c r="AN41" i="3"/>
  <c r="AJ41" i="3"/>
  <c r="AC41" i="3"/>
  <c r="Q41" i="3"/>
  <c r="N41" i="3"/>
  <c r="AZ40" i="3"/>
  <c r="AU40" i="3"/>
  <c r="AN40" i="3"/>
  <c r="AJ40" i="3"/>
  <c r="AC40" i="3"/>
  <c r="Q40" i="3"/>
  <c r="N40" i="3"/>
  <c r="AZ39" i="3"/>
  <c r="AU39" i="3"/>
  <c r="AN39" i="3"/>
  <c r="AJ39" i="3"/>
  <c r="AC39" i="3"/>
  <c r="Q39" i="3"/>
  <c r="N39" i="3"/>
  <c r="AZ38" i="3"/>
  <c r="AU38" i="3"/>
  <c r="AN38" i="3"/>
  <c r="AJ38" i="3"/>
  <c r="AC38" i="3"/>
  <c r="Q38" i="3"/>
  <c r="N38" i="3"/>
  <c r="AZ36" i="3"/>
  <c r="AU36" i="3"/>
  <c r="AN36" i="3"/>
  <c r="AJ36" i="3"/>
  <c r="AC36" i="3"/>
  <c r="Q36" i="3"/>
  <c r="N36" i="3"/>
  <c r="AZ35" i="3"/>
  <c r="AU35" i="3"/>
  <c r="AN35" i="3"/>
  <c r="AJ35" i="3"/>
  <c r="AC35" i="3"/>
  <c r="Q35" i="3"/>
  <c r="N35" i="3"/>
  <c r="AC34" i="3"/>
  <c r="Q34" i="3"/>
  <c r="N34" i="3"/>
  <c r="AZ33" i="3"/>
  <c r="AU33" i="3"/>
  <c r="AN33" i="3"/>
  <c r="AJ33" i="3"/>
  <c r="AC33" i="3"/>
  <c r="Q33" i="3"/>
  <c r="N33" i="3"/>
  <c r="AZ32" i="3"/>
  <c r="AU32" i="3"/>
  <c r="AN32" i="3"/>
  <c r="AJ32" i="3"/>
  <c r="AC32" i="3"/>
  <c r="Q32" i="3"/>
  <c r="N32" i="3"/>
  <c r="AZ30" i="3"/>
  <c r="AU30" i="3"/>
  <c r="AN30" i="3"/>
  <c r="AJ30" i="3"/>
  <c r="AC30" i="3"/>
  <c r="Q30" i="3"/>
  <c r="N30" i="3"/>
  <c r="AZ29" i="3"/>
  <c r="AU29" i="3"/>
  <c r="AN29" i="3"/>
  <c r="AJ29" i="3"/>
  <c r="AC29" i="3"/>
  <c r="Q29" i="3"/>
  <c r="N29" i="3"/>
  <c r="AZ28" i="3"/>
  <c r="AU28" i="3"/>
  <c r="AN28" i="3"/>
  <c r="AJ28" i="3"/>
  <c r="AC28" i="3"/>
  <c r="Q28" i="3"/>
  <c r="AZ27" i="3"/>
  <c r="AU27" i="3"/>
  <c r="AN27" i="3"/>
  <c r="AJ27" i="3"/>
  <c r="AC27" i="3"/>
  <c r="Q27" i="3"/>
  <c r="N27" i="3"/>
  <c r="AZ26" i="3"/>
  <c r="AU26" i="3"/>
  <c r="AN26" i="3"/>
  <c r="AJ26" i="3"/>
  <c r="AC26" i="3"/>
  <c r="Q26" i="3"/>
  <c r="N26" i="3"/>
  <c r="AZ24" i="3"/>
  <c r="AU24" i="3"/>
  <c r="AN24" i="3"/>
  <c r="AJ24" i="3"/>
  <c r="AC24" i="3"/>
  <c r="Q24" i="3"/>
  <c r="N24" i="3"/>
  <c r="AZ23" i="3"/>
  <c r="AU23" i="3"/>
  <c r="AN23" i="3"/>
  <c r="AJ23" i="3"/>
  <c r="AC23" i="3"/>
  <c r="Q23" i="3"/>
  <c r="N23" i="3"/>
  <c r="AZ22" i="3"/>
  <c r="AU22" i="3"/>
  <c r="AN22" i="3"/>
  <c r="AJ22" i="3"/>
  <c r="AC22" i="3"/>
  <c r="Q22" i="3"/>
  <c r="N22" i="3"/>
  <c r="AZ21" i="3"/>
  <c r="AU21" i="3"/>
  <c r="AN21" i="3"/>
  <c r="AJ21" i="3"/>
  <c r="AC21" i="3"/>
  <c r="Q21" i="3"/>
  <c r="N21" i="3"/>
  <c r="L21" i="3"/>
  <c r="AZ20" i="3"/>
  <c r="AU20" i="3"/>
  <c r="AN20" i="3"/>
  <c r="AJ20" i="3"/>
  <c r="AC20" i="3"/>
  <c r="Q20" i="3"/>
  <c r="N20" i="3"/>
  <c r="AZ18" i="3"/>
  <c r="AU18" i="3"/>
  <c r="AN18" i="3"/>
  <c r="AJ18" i="3"/>
  <c r="AC18" i="3"/>
  <c r="N18" i="3"/>
  <c r="J18" i="3"/>
  <c r="AZ17" i="3"/>
  <c r="AU17" i="3"/>
  <c r="AN17" i="3"/>
  <c r="AJ17" i="3"/>
  <c r="AC17" i="3"/>
  <c r="Q17" i="3"/>
  <c r="N17" i="3"/>
  <c r="AZ16" i="3"/>
  <c r="AU16" i="3"/>
  <c r="AN16" i="3"/>
  <c r="AJ16" i="3"/>
  <c r="AC16" i="3"/>
  <c r="Q16" i="3"/>
  <c r="N16" i="3"/>
  <c r="AZ15" i="3"/>
  <c r="AU15" i="3"/>
  <c r="AN15" i="3"/>
  <c r="AJ15" i="3"/>
  <c r="AC15" i="3"/>
  <c r="Q15" i="3"/>
  <c r="N15" i="3"/>
  <c r="AZ14" i="3"/>
  <c r="AU14" i="3"/>
  <c r="AN14" i="3"/>
  <c r="AJ14" i="3"/>
  <c r="AC14" i="3"/>
  <c r="Q14" i="3"/>
  <c r="N14" i="3"/>
  <c r="AZ12" i="3"/>
  <c r="AU12" i="3"/>
  <c r="AN12" i="3"/>
  <c r="AJ12" i="3"/>
  <c r="AC12" i="3"/>
  <c r="Q12" i="3"/>
  <c r="N12" i="3"/>
  <c r="AZ11" i="3"/>
  <c r="AU11" i="3"/>
  <c r="AN11" i="3"/>
  <c r="AJ11" i="3"/>
  <c r="AC11" i="3"/>
  <c r="Q11" i="3"/>
  <c r="N11" i="3"/>
  <c r="AZ10" i="3"/>
  <c r="AU10" i="3"/>
  <c r="AN10" i="3"/>
  <c r="AJ10" i="3"/>
  <c r="AC10" i="3"/>
  <c r="Q10" i="3"/>
  <c r="N10" i="3"/>
  <c r="AZ9" i="3"/>
  <c r="AU9" i="3"/>
  <c r="AN9" i="3"/>
  <c r="AJ9" i="3"/>
  <c r="AC9" i="3"/>
  <c r="Q9" i="3"/>
  <c r="L9" i="3"/>
  <c r="AZ8" i="3"/>
  <c r="AU8" i="3"/>
  <c r="AN8" i="3"/>
  <c r="AJ8" i="3"/>
  <c r="AC8" i="3"/>
  <c r="Q8" i="3"/>
  <c r="N8" i="3"/>
  <c r="AZ6" i="3"/>
  <c r="AU6" i="3"/>
  <c r="AN6" i="3"/>
  <c r="AJ6" i="3"/>
  <c r="AC6" i="3"/>
  <c r="Q6" i="3"/>
  <c r="N6" i="3"/>
  <c r="AZ5" i="3"/>
  <c r="AU5" i="3"/>
  <c r="AN5" i="3"/>
  <c r="AJ5" i="3"/>
  <c r="AC5" i="3"/>
  <c r="Q5" i="3"/>
  <c r="N5" i="3"/>
  <c r="AZ4" i="3"/>
  <c r="AU4" i="3"/>
  <c r="AN4" i="3"/>
  <c r="AJ4" i="3"/>
  <c r="AC4" i="3"/>
  <c r="Q4" i="3"/>
  <c r="N4" i="3"/>
  <c r="AZ3" i="3"/>
  <c r="AU3" i="3"/>
  <c r="AN3" i="3"/>
  <c r="AJ3" i="3"/>
  <c r="AC3" i="3"/>
  <c r="Q3" i="3"/>
  <c r="AZ2" i="3"/>
  <c r="AU2" i="3"/>
  <c r="AN2" i="3"/>
  <c r="AJ2" i="3"/>
  <c r="AC2" i="3"/>
  <c r="Q2" i="3"/>
  <c r="AZ48" i="2"/>
  <c r="AU48" i="2"/>
  <c r="AN48" i="2"/>
  <c r="AJ48" i="2"/>
  <c r="AC48" i="2"/>
  <c r="Q48" i="2"/>
  <c r="N48" i="2"/>
  <c r="AZ47" i="2"/>
  <c r="AU47" i="2"/>
  <c r="AN47" i="2"/>
  <c r="AJ47" i="2"/>
  <c r="AC47" i="2"/>
  <c r="Q47" i="2"/>
  <c r="N47" i="2"/>
  <c r="AZ46" i="2"/>
  <c r="AU46" i="2"/>
  <c r="AN46" i="2"/>
  <c r="AJ46" i="2"/>
  <c r="AC46" i="2"/>
  <c r="Q46" i="2"/>
  <c r="N46" i="2"/>
  <c r="AZ45" i="2"/>
  <c r="AU45" i="2"/>
  <c r="AN45" i="2"/>
  <c r="AJ45" i="2"/>
  <c r="AC45" i="2"/>
  <c r="Q45" i="2"/>
  <c r="N45" i="2"/>
  <c r="AZ44" i="2"/>
  <c r="AU44" i="2"/>
  <c r="AN44" i="2"/>
  <c r="AJ44" i="2"/>
  <c r="AC44" i="2"/>
  <c r="Q44" i="2"/>
  <c r="N44" i="2"/>
  <c r="AZ42" i="2"/>
  <c r="AU42" i="2"/>
  <c r="AN42" i="2"/>
  <c r="AJ42" i="2"/>
  <c r="AC42" i="2"/>
  <c r="Q42" i="2"/>
  <c r="N42" i="2"/>
  <c r="AZ41" i="2"/>
  <c r="AU41" i="2"/>
  <c r="AN41" i="2"/>
  <c r="AJ41" i="2"/>
  <c r="AC41" i="2"/>
  <c r="Q41" i="2"/>
  <c r="N41" i="2"/>
  <c r="AZ40" i="2"/>
  <c r="AU40" i="2"/>
  <c r="AN40" i="2"/>
  <c r="AJ40" i="2"/>
  <c r="AC40" i="2"/>
  <c r="Q40" i="2"/>
  <c r="N40" i="2"/>
  <c r="AZ39" i="2"/>
  <c r="AU39" i="2"/>
  <c r="AN39" i="2"/>
  <c r="AJ39" i="2"/>
  <c r="AC39" i="2"/>
  <c r="Q39" i="2"/>
  <c r="N39" i="2"/>
  <c r="AZ38" i="2"/>
  <c r="AU38" i="2"/>
  <c r="AN38" i="2"/>
  <c r="AJ38" i="2"/>
  <c r="AC38" i="2"/>
  <c r="Q38" i="2"/>
  <c r="N38" i="2"/>
  <c r="AZ36" i="2"/>
  <c r="AU36" i="2"/>
  <c r="AN36" i="2"/>
  <c r="AJ36" i="2"/>
  <c r="AC36" i="2"/>
  <c r="Q36" i="2"/>
  <c r="N36" i="2"/>
  <c r="AZ35" i="2"/>
  <c r="AU35" i="2"/>
  <c r="AN35" i="2"/>
  <c r="AJ35" i="2"/>
  <c r="AC35" i="2"/>
  <c r="Q35" i="2"/>
  <c r="N35" i="2"/>
  <c r="AC34" i="2"/>
  <c r="Q34" i="2"/>
  <c r="N34" i="2"/>
  <c r="AZ33" i="2"/>
  <c r="AU33" i="2"/>
  <c r="AN33" i="2"/>
  <c r="AJ33" i="2"/>
  <c r="AC33" i="2"/>
  <c r="Q33" i="2"/>
  <c r="N33" i="2"/>
  <c r="AZ32" i="2"/>
  <c r="AU32" i="2"/>
  <c r="AN32" i="2"/>
  <c r="AJ32" i="2"/>
  <c r="AC32" i="2"/>
  <c r="Q32" i="2"/>
  <c r="N32" i="2"/>
  <c r="AZ30" i="2"/>
  <c r="AU30" i="2"/>
  <c r="AN30" i="2"/>
  <c r="AJ30" i="2"/>
  <c r="AC30" i="2"/>
  <c r="Q30" i="2"/>
  <c r="N30" i="2"/>
  <c r="AZ29" i="2"/>
  <c r="AU29" i="2"/>
  <c r="AN29" i="2"/>
  <c r="AJ29" i="2"/>
  <c r="AC29" i="2"/>
  <c r="Q29" i="2"/>
  <c r="N29" i="2"/>
  <c r="AZ28" i="2"/>
  <c r="AU28" i="2"/>
  <c r="AN28" i="2"/>
  <c r="AJ28" i="2"/>
  <c r="AC28" i="2"/>
  <c r="Q28" i="2"/>
  <c r="N28" i="2"/>
  <c r="AZ27" i="2"/>
  <c r="AU27" i="2"/>
  <c r="AN27" i="2"/>
  <c r="AJ27" i="2"/>
  <c r="AC27" i="2"/>
  <c r="Q27" i="2"/>
  <c r="N27" i="2"/>
  <c r="AZ26" i="2"/>
  <c r="AU26" i="2"/>
  <c r="AN26" i="2"/>
  <c r="AJ26" i="2"/>
  <c r="AC26" i="2"/>
  <c r="Q26" i="2"/>
  <c r="N26" i="2"/>
  <c r="AZ24" i="2"/>
  <c r="AU24" i="2"/>
  <c r="AN24" i="2"/>
  <c r="AJ24" i="2"/>
  <c r="AC24" i="2"/>
  <c r="Q24" i="2"/>
  <c r="N24" i="2"/>
  <c r="AZ23" i="2"/>
  <c r="AU23" i="2"/>
  <c r="AN23" i="2"/>
  <c r="AJ23" i="2"/>
  <c r="AC23" i="2"/>
  <c r="Q23" i="2"/>
  <c r="N23" i="2"/>
  <c r="AZ22" i="2"/>
  <c r="AU22" i="2"/>
  <c r="AN22" i="2"/>
  <c r="AJ22" i="2"/>
  <c r="AC22" i="2"/>
  <c r="Q22" i="2"/>
  <c r="N22" i="2"/>
  <c r="AZ21" i="2"/>
  <c r="AU21" i="2"/>
  <c r="AN21" i="2"/>
  <c r="AJ21" i="2"/>
  <c r="AC21" i="2"/>
  <c r="Q21" i="2"/>
  <c r="N21" i="2"/>
  <c r="AZ20" i="2"/>
  <c r="AU20" i="2"/>
  <c r="AN20" i="2"/>
  <c r="AJ20" i="2"/>
  <c r="AC20" i="2"/>
  <c r="T20" i="2"/>
  <c r="R20" i="2"/>
  <c r="Q20" i="2"/>
  <c r="N20" i="2"/>
  <c r="AZ18" i="2"/>
  <c r="AU18" i="2"/>
  <c r="AN18" i="2"/>
  <c r="AJ18" i="2"/>
  <c r="AC18" i="2"/>
  <c r="Q18" i="2"/>
  <c r="N18" i="2"/>
  <c r="AZ17" i="2"/>
  <c r="AU17" i="2"/>
  <c r="AN17" i="2"/>
  <c r="AJ17" i="2"/>
  <c r="AC17" i="2"/>
  <c r="Q17" i="2"/>
  <c r="N17" i="2"/>
  <c r="AZ16" i="2"/>
  <c r="AU16" i="2"/>
  <c r="AN16" i="2"/>
  <c r="AJ16" i="2"/>
  <c r="AC16" i="2"/>
  <c r="Q16" i="2"/>
  <c r="N16" i="2"/>
  <c r="AZ15" i="2"/>
  <c r="AU15" i="2"/>
  <c r="AN15" i="2"/>
  <c r="AJ15" i="2"/>
  <c r="AC15" i="2"/>
  <c r="Q15" i="2"/>
  <c r="N15" i="2"/>
  <c r="AZ14" i="2"/>
  <c r="AU14" i="2"/>
  <c r="AN14" i="2"/>
  <c r="AJ14" i="2"/>
  <c r="AC14" i="2"/>
  <c r="Q14" i="2"/>
  <c r="N14" i="2"/>
  <c r="AZ12" i="2"/>
  <c r="AU12" i="2"/>
  <c r="AN12" i="2"/>
  <c r="AJ12" i="2"/>
  <c r="AC12" i="2"/>
  <c r="Q12" i="2"/>
  <c r="N12" i="2"/>
  <c r="AZ11" i="2"/>
  <c r="AU11" i="2"/>
  <c r="AN11" i="2"/>
  <c r="AJ11" i="2"/>
  <c r="AC11" i="2"/>
  <c r="Q11" i="2"/>
  <c r="N11" i="2"/>
  <c r="AZ10" i="2"/>
  <c r="AU10" i="2"/>
  <c r="AN10" i="2"/>
  <c r="AJ10" i="2"/>
  <c r="AC10" i="2"/>
  <c r="Q10" i="2"/>
  <c r="N10" i="2"/>
  <c r="AZ9" i="2"/>
  <c r="AU9" i="2"/>
  <c r="AN9" i="2"/>
  <c r="AJ9" i="2"/>
  <c r="AC9" i="2"/>
  <c r="Q9" i="2"/>
  <c r="N9" i="2"/>
  <c r="AZ8" i="2"/>
  <c r="AU8" i="2"/>
  <c r="AN8" i="2"/>
  <c r="AJ8" i="2"/>
  <c r="AC8" i="2"/>
  <c r="Q8" i="2"/>
  <c r="N8" i="2"/>
  <c r="AZ6" i="2"/>
  <c r="AU6" i="2"/>
  <c r="AN6" i="2"/>
  <c r="AJ6" i="2"/>
  <c r="AC6" i="2"/>
  <c r="Q6" i="2"/>
  <c r="N6" i="2"/>
  <c r="AZ5" i="2"/>
  <c r="AU5" i="2"/>
  <c r="AN5" i="2"/>
  <c r="AJ5" i="2"/>
  <c r="AC5" i="2"/>
  <c r="Q5" i="2"/>
  <c r="N5" i="2"/>
  <c r="AZ4" i="2"/>
  <c r="AU4" i="2"/>
  <c r="AN4" i="2"/>
  <c r="AJ4" i="2"/>
  <c r="AC4" i="2"/>
  <c r="Q4" i="2"/>
  <c r="N4" i="2"/>
  <c r="AZ3" i="2"/>
  <c r="AU3" i="2"/>
  <c r="AN3" i="2"/>
  <c r="AJ3" i="2"/>
  <c r="AC3" i="2"/>
  <c r="Q3" i="2"/>
  <c r="N3" i="2"/>
  <c r="AZ2" i="2"/>
  <c r="AU2" i="2"/>
  <c r="AN2" i="2"/>
  <c r="AJ2" i="2"/>
  <c r="AC2" i="2"/>
  <c r="Q2" i="2"/>
  <c r="N2" i="2"/>
  <c r="AZ48" i="1"/>
  <c r="AU48" i="1"/>
  <c r="AN48" i="1"/>
  <c r="AJ48" i="1"/>
  <c r="AC48" i="1"/>
  <c r="Q48" i="1"/>
  <c r="N48" i="1"/>
  <c r="AZ47" i="1"/>
  <c r="AU47" i="1"/>
  <c r="AN47" i="1"/>
  <c r="AJ47" i="1"/>
  <c r="AC47" i="1"/>
  <c r="Q47" i="1"/>
  <c r="N47" i="1"/>
  <c r="AZ46" i="1"/>
  <c r="AU46" i="1"/>
  <c r="AN46" i="1"/>
  <c r="AJ46" i="1"/>
  <c r="AC46" i="1"/>
  <c r="Q46" i="1"/>
  <c r="N46" i="1"/>
  <c r="AZ45" i="1"/>
  <c r="AU45" i="1"/>
  <c r="AN45" i="1"/>
  <c r="AJ45" i="1"/>
  <c r="AC45" i="1"/>
  <c r="Q45" i="1"/>
  <c r="N45" i="1"/>
  <c r="AZ44" i="1"/>
  <c r="AU44" i="1"/>
  <c r="AN44" i="1"/>
  <c r="AJ44" i="1"/>
  <c r="AC44" i="1"/>
  <c r="Q44" i="1"/>
  <c r="N44" i="1"/>
  <c r="AZ42" i="1"/>
  <c r="AU42" i="1"/>
  <c r="AN42" i="1"/>
  <c r="AJ42" i="1"/>
  <c r="AC42" i="1"/>
  <c r="Q42" i="1"/>
  <c r="N42" i="1"/>
  <c r="AZ41" i="1"/>
  <c r="AU41" i="1"/>
  <c r="AN41" i="1"/>
  <c r="AJ41" i="1"/>
  <c r="AC41" i="1"/>
  <c r="Q41" i="1"/>
  <c r="N41" i="1"/>
  <c r="AZ40" i="1"/>
  <c r="AU40" i="1"/>
  <c r="AN40" i="1"/>
  <c r="AJ40" i="1"/>
  <c r="AC40" i="1"/>
  <c r="Q40" i="1"/>
  <c r="N40" i="1"/>
  <c r="AZ39" i="1"/>
  <c r="AU39" i="1"/>
  <c r="AN39" i="1"/>
  <c r="AJ39" i="1"/>
  <c r="AC39" i="1"/>
  <c r="Q39" i="1"/>
  <c r="N39" i="1"/>
  <c r="AZ38" i="1"/>
  <c r="AU38" i="1"/>
  <c r="AN38" i="1"/>
  <c r="AJ38" i="1"/>
  <c r="AC38" i="1"/>
  <c r="Q38" i="1"/>
  <c r="N38" i="1"/>
  <c r="AZ36" i="1"/>
  <c r="AU36" i="1"/>
  <c r="AN36" i="1"/>
  <c r="AJ36" i="1"/>
  <c r="AC36" i="1"/>
  <c r="Q36" i="1"/>
  <c r="N36" i="1"/>
  <c r="AZ35" i="1"/>
  <c r="AU35" i="1"/>
  <c r="AN35" i="1"/>
  <c r="AJ35" i="1"/>
  <c r="AC35" i="1"/>
  <c r="Q35" i="1"/>
  <c r="N35" i="1"/>
  <c r="AU34" i="1"/>
  <c r="Q34" i="1"/>
  <c r="N34" i="1"/>
  <c r="AZ33" i="1"/>
  <c r="AU33" i="1"/>
  <c r="AN33" i="1"/>
  <c r="AJ33" i="1"/>
  <c r="AC33" i="1"/>
  <c r="Q33" i="1"/>
  <c r="N33" i="1"/>
  <c r="AZ32" i="1"/>
  <c r="AU32" i="1"/>
  <c r="AN32" i="1"/>
  <c r="AJ32" i="1"/>
  <c r="AC32" i="1"/>
  <c r="Q32" i="1"/>
  <c r="N32" i="1"/>
  <c r="AZ30" i="1"/>
  <c r="AU30" i="1"/>
  <c r="AN30" i="1"/>
  <c r="AJ30" i="1"/>
  <c r="AC30" i="1"/>
  <c r="Q30" i="1"/>
  <c r="N30" i="1"/>
  <c r="AZ29" i="1"/>
  <c r="AU29" i="1"/>
  <c r="AN29" i="1"/>
  <c r="AJ29" i="1"/>
  <c r="AC29" i="1"/>
  <c r="Q29" i="1"/>
  <c r="N29" i="1"/>
  <c r="AZ28" i="1"/>
  <c r="AU28" i="1"/>
  <c r="AN28" i="1"/>
  <c r="AJ28" i="1"/>
  <c r="AC28" i="1"/>
  <c r="Q28" i="1"/>
  <c r="N28" i="1"/>
  <c r="AZ27" i="1"/>
  <c r="AU27" i="1"/>
  <c r="AN27" i="1"/>
  <c r="AJ27" i="1"/>
  <c r="AC27" i="1"/>
  <c r="Q27" i="1"/>
  <c r="N27" i="1"/>
  <c r="AZ26" i="1"/>
  <c r="AU26" i="1"/>
  <c r="AN26" i="1"/>
  <c r="AJ26" i="1"/>
  <c r="AC26" i="1"/>
  <c r="Q26" i="1"/>
  <c r="N26" i="1"/>
  <c r="AZ24" i="1"/>
  <c r="AU24" i="1"/>
  <c r="AN24" i="1"/>
  <c r="AJ24" i="1"/>
  <c r="AC24" i="1"/>
  <c r="Q24" i="1"/>
  <c r="N24" i="1"/>
  <c r="AZ23" i="1"/>
  <c r="AU23" i="1"/>
  <c r="AN23" i="1"/>
  <c r="AJ23" i="1"/>
  <c r="AC23" i="1"/>
  <c r="Q23" i="1"/>
  <c r="N23" i="1"/>
  <c r="AZ22" i="1"/>
  <c r="AU22" i="1"/>
  <c r="AN22" i="1"/>
  <c r="AJ22" i="1"/>
  <c r="AC22" i="1"/>
  <c r="Q22" i="1"/>
  <c r="N22" i="1"/>
  <c r="AZ21" i="1"/>
  <c r="AU21" i="1"/>
  <c r="AN21" i="1"/>
  <c r="AJ21" i="1"/>
  <c r="AC21" i="1"/>
  <c r="Q21" i="1"/>
  <c r="N21" i="1"/>
  <c r="AZ20" i="1"/>
  <c r="AU20" i="1"/>
  <c r="AN20" i="1"/>
  <c r="AJ20" i="1"/>
  <c r="AC20" i="1"/>
  <c r="Q20" i="1"/>
  <c r="N20" i="1"/>
  <c r="AZ18" i="1"/>
  <c r="AU18" i="1"/>
  <c r="AN18" i="1"/>
  <c r="AJ18" i="1"/>
  <c r="AC18" i="1"/>
  <c r="Q18" i="1"/>
  <c r="N18" i="1"/>
  <c r="AZ17" i="1"/>
  <c r="AU17" i="1"/>
  <c r="AN17" i="1"/>
  <c r="AJ17" i="1"/>
  <c r="AC17" i="1"/>
  <c r="Q17" i="1"/>
  <c r="N17" i="1"/>
  <c r="AZ16" i="1"/>
  <c r="AU16" i="1"/>
  <c r="AN16" i="1"/>
  <c r="AJ16" i="1"/>
  <c r="AC16" i="1"/>
  <c r="Q16" i="1"/>
  <c r="N16" i="1"/>
  <c r="AZ15" i="1"/>
  <c r="AU15" i="1"/>
  <c r="AN15" i="1"/>
  <c r="AJ15" i="1"/>
  <c r="AC15" i="1"/>
  <c r="Q15" i="1"/>
  <c r="N15" i="1"/>
  <c r="AZ14" i="1"/>
  <c r="AU14" i="1"/>
  <c r="AN14" i="1"/>
  <c r="AJ14" i="1"/>
  <c r="AC14" i="1"/>
  <c r="Q14" i="1"/>
  <c r="N14" i="1"/>
  <c r="AZ12" i="1"/>
  <c r="AU12" i="1"/>
  <c r="AN12" i="1"/>
  <c r="AJ12" i="1"/>
  <c r="AC12" i="1"/>
  <c r="Q12" i="1"/>
  <c r="N12" i="1"/>
  <c r="AZ11" i="1"/>
  <c r="AU11" i="1"/>
  <c r="AN11" i="1"/>
  <c r="AJ11" i="1"/>
  <c r="AC11" i="1"/>
  <c r="Q11" i="1"/>
  <c r="N11" i="1"/>
  <c r="AZ10" i="1"/>
  <c r="AU10" i="1"/>
  <c r="AN10" i="1"/>
  <c r="AJ10" i="1"/>
  <c r="AC10" i="1"/>
  <c r="Q10" i="1"/>
  <c r="N10" i="1"/>
  <c r="AZ9" i="1"/>
  <c r="AU9" i="1"/>
  <c r="AN9" i="1"/>
  <c r="AJ9" i="1"/>
  <c r="AC9" i="1"/>
  <c r="Q9" i="1"/>
  <c r="N9" i="1"/>
  <c r="AZ8" i="1"/>
  <c r="AU8" i="1"/>
  <c r="AN8" i="1"/>
  <c r="AJ8" i="1"/>
  <c r="AC8" i="1"/>
  <c r="Q8" i="1"/>
  <c r="N8" i="1"/>
  <c r="AZ6" i="1"/>
  <c r="AU6" i="1"/>
  <c r="AN6" i="1"/>
  <c r="AJ6" i="1"/>
  <c r="AC6" i="1"/>
  <c r="Q6" i="1"/>
  <c r="N6" i="1"/>
  <c r="AZ5" i="1"/>
  <c r="AU5" i="1"/>
  <c r="AN5" i="1"/>
  <c r="AJ5" i="1"/>
  <c r="AC5" i="1"/>
  <c r="Q5" i="1"/>
  <c r="N5" i="1"/>
  <c r="AZ4" i="1"/>
  <c r="AU4" i="1"/>
  <c r="AN4" i="1"/>
  <c r="AJ4" i="1"/>
  <c r="AC4" i="1"/>
  <c r="Q4" i="1"/>
  <c r="N4" i="1"/>
  <c r="AZ3" i="1"/>
  <c r="AU3" i="1"/>
  <c r="AN3" i="1"/>
  <c r="AJ3" i="1"/>
  <c r="AC3" i="1"/>
  <c r="Q3" i="1"/>
  <c r="N3" i="1"/>
  <c r="AZ2" i="1"/>
  <c r="AU2" i="1"/>
  <c r="AM2" i="1"/>
  <c r="AL2" i="1"/>
  <c r="AK2" i="1"/>
  <c r="AJ2" i="1"/>
  <c r="AG2" i="1"/>
  <c r="AB2" i="1"/>
  <c r="AA2" i="1"/>
  <c r="Y2" i="1"/>
  <c r="Q2" i="1"/>
  <c r="N2" i="1"/>
  <c r="N9" i="3" l="1"/>
  <c r="N28" i="3"/>
  <c r="Q18" i="3"/>
  <c r="AN2" i="1"/>
  <c r="AC2" i="1"/>
</calcChain>
</file>

<file path=xl/comments1.xml><?xml version="1.0" encoding="utf-8"?>
<comments xmlns="http://schemas.openxmlformats.org/spreadsheetml/2006/main">
  <authors>
    <author>sduan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Surface water Crofton RSC and control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precipitate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13.67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5.322</t>
        </r>
      </text>
    </comment>
  </commentList>
</comments>
</file>

<file path=xl/comments2.xml><?xml version="1.0" encoding="utf-8"?>
<comments xmlns="http://schemas.openxmlformats.org/spreadsheetml/2006/main">
  <authors>
    <author>sduan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Surface water Crofton RSC and control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11/21/16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11/22/16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11/22/16</t>
        </r>
      </text>
    </comment>
  </commentList>
</comments>
</file>

<file path=xl/comments3.xml><?xml version="1.0" encoding="utf-8"?>
<comments xmlns="http://schemas.openxmlformats.org/spreadsheetml/2006/main">
  <authors>
    <author>sduan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2/23/2017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sduan:</t>
        </r>
        <r>
          <rPr>
            <sz val="9"/>
            <color indexed="81"/>
            <rFont val="Tahoma"/>
            <family val="2"/>
          </rPr>
          <t xml:space="preserve">
2/23/2017</t>
        </r>
      </text>
    </comment>
  </commentList>
</comments>
</file>

<file path=xl/sharedStrings.xml><?xml version="1.0" encoding="utf-8"?>
<sst xmlns="http://schemas.openxmlformats.org/spreadsheetml/2006/main" count="844" uniqueCount="203">
  <si>
    <t>time</t>
  </si>
  <si>
    <t>temperature</t>
  </si>
  <si>
    <t>Eh</t>
  </si>
  <si>
    <t>pH</t>
  </si>
  <si>
    <t>TDN</t>
  </si>
  <si>
    <t>FI</t>
  </si>
  <si>
    <t>BIX</t>
  </si>
  <si>
    <t>HIX</t>
  </si>
  <si>
    <t>P/H</t>
  </si>
  <si>
    <t>27Al (STD)</t>
  </si>
  <si>
    <t>51V (STD)</t>
  </si>
  <si>
    <t>52Cr (STD)</t>
  </si>
  <si>
    <t>53Cr (STD)</t>
  </si>
  <si>
    <t>55Mn (STD)</t>
  </si>
  <si>
    <t>57Fe (STD)</t>
  </si>
  <si>
    <t>59Co (STD)</t>
  </si>
  <si>
    <t>60Ni (STD)</t>
  </si>
  <si>
    <t>63Cu (STD)</t>
  </si>
  <si>
    <t>65Cu (STD)</t>
  </si>
  <si>
    <t>66Zn (STD)</t>
  </si>
  <si>
    <t>67Zn (STD)</t>
  </si>
  <si>
    <t>68Zn (STD)</t>
  </si>
  <si>
    <t>75As (STD)</t>
  </si>
  <si>
    <t>77Se (STD)</t>
  </si>
  <si>
    <t>88Sr (STD)</t>
  </si>
  <si>
    <t>107Ag (STD)</t>
  </si>
  <si>
    <t>111Cd (STD)</t>
  </si>
  <si>
    <t>114Cd (STD)</t>
  </si>
  <si>
    <t>138Ba (STD)</t>
  </si>
  <si>
    <t>206Pb (STD)</t>
  </si>
  <si>
    <t>207Pb (STD)</t>
  </si>
  <si>
    <t>208Pb (STD)</t>
  </si>
  <si>
    <t>238U (STD)</t>
  </si>
  <si>
    <t>CS5</t>
  </si>
  <si>
    <t>CS4</t>
  </si>
  <si>
    <t>CS3</t>
  </si>
  <si>
    <t>CS2</t>
  </si>
  <si>
    <t>CS1</t>
  </si>
  <si>
    <t>CS10</t>
  </si>
  <si>
    <t>CS9</t>
  </si>
  <si>
    <t>CS8</t>
  </si>
  <si>
    <t>CS7</t>
  </si>
  <si>
    <t>CS6</t>
  </si>
  <si>
    <t>SS5</t>
  </si>
  <si>
    <t>SS4</t>
  </si>
  <si>
    <t>SS3</t>
  </si>
  <si>
    <t>SS2</t>
  </si>
  <si>
    <t>SS1</t>
  </si>
  <si>
    <t>SS10</t>
  </si>
  <si>
    <t>SS9</t>
  </si>
  <si>
    <t>SS8</t>
  </si>
  <si>
    <t>SS7</t>
  </si>
  <si>
    <t>SS6</t>
  </si>
  <si>
    <t>CG5</t>
  </si>
  <si>
    <t>CG4</t>
  </si>
  <si>
    <t>CG3</t>
  </si>
  <si>
    <t>CG2</t>
  </si>
  <si>
    <t>CG1</t>
  </si>
  <si>
    <t>CG10</t>
  </si>
  <si>
    <t>CG9</t>
  </si>
  <si>
    <t>CG8</t>
  </si>
  <si>
    <t>CG7</t>
  </si>
  <si>
    <t>CG6</t>
  </si>
  <si>
    <t>SG5</t>
  </si>
  <si>
    <t>SG4</t>
  </si>
  <si>
    <t>SG3</t>
  </si>
  <si>
    <t>SG2</t>
  </si>
  <si>
    <t>SG1</t>
  </si>
  <si>
    <t>SG10</t>
  </si>
  <si>
    <t>SG9</t>
  </si>
  <si>
    <t>SG8</t>
  </si>
  <si>
    <t>SG7</t>
  </si>
  <si>
    <t>SG6</t>
  </si>
  <si>
    <t>Date</t>
  </si>
  <si>
    <t>Not measured</t>
  </si>
  <si>
    <t>DO (mg/L)</t>
  </si>
  <si>
    <t>DO (%)</t>
  </si>
  <si>
    <t>conductivity (S/cm)</t>
  </si>
  <si>
    <t>DOC (mg/L)</t>
  </si>
  <si>
    <t>TDN (mg/L)</t>
  </si>
  <si>
    <r>
      <t>NO</t>
    </r>
    <r>
      <rPr>
        <vertAlign val="subscript"/>
        <sz val="11"/>
        <color theme="1"/>
        <rFont val="Calibri"/>
        <family val="2"/>
        <scheme val="minor"/>
      </rPr>
      <t>3+2</t>
    </r>
    <r>
      <rPr>
        <sz val="11"/>
        <color theme="1"/>
        <rFont val="Calibri"/>
        <family val="2"/>
        <scheme val="minor"/>
      </rPr>
      <t>(mg/L)</t>
    </r>
  </si>
  <si>
    <r>
      <t>NO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(mg/L)</t>
    </r>
  </si>
  <si>
    <t>TKN (mg/L)</t>
  </si>
  <si>
    <t>SRP (mg/L)</t>
  </si>
  <si>
    <t>UV254 (m-1)</t>
  </si>
  <si>
    <t>SUVA (L/mg/cm)</t>
  </si>
  <si>
    <t>Si (mg/L)</t>
  </si>
  <si>
    <t>Ca (mg/L)</t>
  </si>
  <si>
    <t>K (mg/L)</t>
  </si>
  <si>
    <t>Mg (mg/L)</t>
  </si>
  <si>
    <t>Na(mg/L)</t>
  </si>
  <si>
    <t>Total Pb</t>
  </si>
  <si>
    <t>Total Cd</t>
  </si>
  <si>
    <t>Total Zn</t>
  </si>
  <si>
    <t>Total Cr</t>
  </si>
  <si>
    <t>Total Cu</t>
  </si>
  <si>
    <t>Protein like</t>
  </si>
  <si>
    <t>Humic like</t>
  </si>
  <si>
    <t>CS1-CS5</t>
  </si>
  <si>
    <t>Central Sanitation stream  water at RSC sites 1 to 5</t>
  </si>
  <si>
    <t>Central Sanitation stream  water at control sites 1 to 5</t>
  </si>
  <si>
    <t>SS1-SS5</t>
  </si>
  <si>
    <t>CS6-CS10</t>
  </si>
  <si>
    <t>SS6-SS10</t>
  </si>
  <si>
    <t>Crofton stream  water at RSC sites 1 to 5</t>
  </si>
  <si>
    <t>Crofton stream  water at control sites 1 to 5</t>
  </si>
  <si>
    <t>CG1-CG5</t>
  </si>
  <si>
    <t>CG6-CG10</t>
  </si>
  <si>
    <t>SG1-SG5</t>
  </si>
  <si>
    <t>SG6-SG10</t>
  </si>
  <si>
    <t>Central Sanitation ground  water at RSC sites 1 to 5</t>
  </si>
  <si>
    <t>Central Sanitation ground  water at control sites 1 to 5</t>
  </si>
  <si>
    <t>Crofton ground  water at RSC sites 1 to 5</t>
  </si>
  <si>
    <t>Crofton ground  water at control sites 1 to 5</t>
  </si>
  <si>
    <t>water flows from  site 5 to site 1</t>
  </si>
  <si>
    <t>water flows from  site 10 to site 6</t>
  </si>
  <si>
    <t>Site names:</t>
  </si>
  <si>
    <t>water quality parameters</t>
  </si>
  <si>
    <t>dissolved oxygen concentration</t>
  </si>
  <si>
    <t>dissolved oxygen satuation</t>
  </si>
  <si>
    <t>dissolved organic carbon</t>
  </si>
  <si>
    <t>total dissolved nitrogen</t>
  </si>
  <si>
    <t>nitrite</t>
  </si>
  <si>
    <t>nitrate plus nitrite</t>
  </si>
  <si>
    <t>total K nitrogen</t>
  </si>
  <si>
    <t>soluble reative phosphorus</t>
  </si>
  <si>
    <t>Ultraviolet light absorbance at 254 nm</t>
  </si>
  <si>
    <t>specific UV absorption</t>
  </si>
  <si>
    <t>fliorescence index</t>
  </si>
  <si>
    <t>biological index</t>
  </si>
  <si>
    <t>humification index</t>
  </si>
  <si>
    <t>protein to humic ratio</t>
  </si>
  <si>
    <t>Protein like fluospore</t>
  </si>
  <si>
    <t>humi like fluospore</t>
  </si>
  <si>
    <t>dissolved silica</t>
  </si>
  <si>
    <t>Aluminium-27</t>
  </si>
  <si>
    <t>Vanadium-51</t>
  </si>
  <si>
    <t>Chromium-52</t>
  </si>
  <si>
    <t>Chromium-53</t>
  </si>
  <si>
    <t>total Chromium</t>
  </si>
  <si>
    <t>Manganese-55</t>
  </si>
  <si>
    <t>Iron-57</t>
  </si>
  <si>
    <t>Cobalt-59</t>
  </si>
  <si>
    <t>Nickel-60</t>
  </si>
  <si>
    <t>Copper-63</t>
  </si>
  <si>
    <t>Copper-65</t>
  </si>
  <si>
    <t>total copper</t>
  </si>
  <si>
    <t>Zinc-66</t>
  </si>
  <si>
    <t>Zinc-67</t>
  </si>
  <si>
    <t>Zinc-68</t>
  </si>
  <si>
    <t>total zinc</t>
  </si>
  <si>
    <t>Arsenic-75</t>
  </si>
  <si>
    <t>Selenium-77</t>
  </si>
  <si>
    <t>Strontium</t>
  </si>
  <si>
    <t>Silver-107</t>
  </si>
  <si>
    <t>Cadmium-111</t>
  </si>
  <si>
    <t>Cadmium-114</t>
  </si>
  <si>
    <t>total Cadmium</t>
  </si>
  <si>
    <t>Barium</t>
  </si>
  <si>
    <t>Lead206</t>
  </si>
  <si>
    <t>Lead207</t>
  </si>
  <si>
    <t>Lead-208</t>
  </si>
  <si>
    <t>total lead</t>
  </si>
  <si>
    <t>Uranium-238</t>
  </si>
  <si>
    <t>Cacium</t>
  </si>
  <si>
    <t>Potassium</t>
  </si>
  <si>
    <t>Magnesium</t>
  </si>
  <si>
    <t>sodium</t>
  </si>
  <si>
    <t>DO at 30°C</t>
  </si>
  <si>
    <t>DO at 4°C</t>
  </si>
  <si>
    <t>pH at 30°C</t>
  </si>
  <si>
    <t>pH at 4°C</t>
  </si>
  <si>
    <r>
      <t>Nitrate release at 4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</si>
  <si>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SRP release at 4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</si>
  <si>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DOC release at 4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</si>
  <si>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TDN release at 4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</si>
  <si>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Initial</t>
  </si>
  <si>
    <t>Water only</t>
  </si>
  <si>
    <t>none</t>
  </si>
  <si>
    <t>5% W.Chip</t>
  </si>
  <si>
    <t>20% W.Chips</t>
  </si>
  <si>
    <t>20% Leaf litter</t>
  </si>
  <si>
    <t>White sand</t>
  </si>
  <si>
    <t>Dark sand</t>
  </si>
  <si>
    <t>Brown sand</t>
  </si>
  <si>
    <t>mean</t>
  </si>
  <si>
    <t>SE</t>
  </si>
  <si>
    <t>Incubations at 30°C</t>
  </si>
  <si>
    <t>Incubations at 4°C</t>
  </si>
  <si>
    <t>DO satuation (%)</t>
  </si>
  <si>
    <t>SRP(µg/L)</t>
  </si>
  <si>
    <t>Nitrate (mg/L)</t>
  </si>
  <si>
    <t>Nitrate (µg/L)</t>
  </si>
  <si>
    <t>NO3 (µg/L)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</si>
  <si>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NO3 (mg/L)</t>
    </r>
  </si>
  <si>
    <t>SRP (µg/L)</t>
  </si>
  <si>
    <t>ΔSRP (mg/L)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</si>
  <si>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DOC (mg/L)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</si>
  <si>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TDN (mg/L)</t>
    </r>
  </si>
  <si>
    <t>Treat1</t>
  </si>
  <si>
    <t>Treat2</t>
  </si>
  <si>
    <t>Initial value before incubations</t>
  </si>
  <si>
    <t>No 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</si>
</sst>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2" borderId="0" xfId="0" applyNumberFormat="1" applyFill="1"/>
    <xf numFmtId="165" fontId="0" fillId="2" borderId="0" xfId="0" applyNumberFormat="1" applyFill="1"/>
    <xf numFmtId="0" fontId="4" fillId="0" borderId="0" xfId="0" applyFont="1"/>
    <xf numFmtId="164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/>
    <xf numFmtId="165" fontId="4" fillId="2" borderId="0" xfId="0" applyNumberFormat="1" applyFont="1" applyFill="1" applyBorder="1" applyAlignment="1" applyProtection="1"/>
    <xf numFmtId="0" fontId="6" fillId="0" borderId="0" xfId="0" applyFont="1"/>
    <xf numFmtId="20" fontId="1" fillId="0" borderId="0" xfId="0" applyNumberFormat="1" applyFont="1"/>
    <xf numFmtId="0" fontId="7" fillId="0" borderId="0" xfId="0" applyFont="1"/>
    <xf numFmtId="1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12" fillId="0" borderId="0" xfId="0" applyFont="1"/>
    <xf numFmtId="9" fontId="0" fillId="0" borderId="0" xfId="0" applyNumberFormat="1"/>
    <xf numFmtId="0" fontId="2" fillId="0" borderId="0" xfId="0" applyFont="1"/>
    <xf numFmtId="1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iwang%20Duan/Documents/papers/7-RSC%20metal/Field%20data%20trace%20me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description"/>
      <sheetName val="S_description"/>
      <sheetName val="Sheet5"/>
      <sheetName val="TE1 summer"/>
      <sheetName val="TE summer2"/>
      <sheetName val="summer sediment"/>
      <sheetName val="Sheet3"/>
      <sheetName val="summer Data"/>
      <sheetName val="Fall data"/>
      <sheetName val="Winter data"/>
      <sheetName val="Figure2"/>
      <sheetName val="Spring"/>
      <sheetName val="Fig1"/>
      <sheetName val="Fig2"/>
      <sheetName val="Fig3"/>
      <sheetName val="Fig4"/>
      <sheetName val="Fig6"/>
      <sheetName val="Fig5"/>
      <sheetName val="TEFeb2017"/>
      <sheetName val="summer"/>
      <sheetName val="ICPMS"/>
      <sheetName val="Spring UV"/>
      <sheetName val="Springflu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O2">
            <v>6.7973692385025108</v>
          </cell>
        </row>
        <row r="3">
          <cell r="BO3">
            <v>121.07378343908729</v>
          </cell>
        </row>
        <row r="4">
          <cell r="BO4">
            <v>122.75363155580521</v>
          </cell>
        </row>
        <row r="8">
          <cell r="BO8">
            <v>2.4583867248276983</v>
          </cell>
        </row>
        <row r="9">
          <cell r="BO9">
            <v>16.185669534629533</v>
          </cell>
        </row>
        <row r="10">
          <cell r="BO10">
            <v>3.7500775595107365</v>
          </cell>
        </row>
        <row r="11">
          <cell r="BO11">
            <v>2.6170414569453486</v>
          </cell>
        </row>
        <row r="12">
          <cell r="BO12">
            <v>15.68638013653071</v>
          </cell>
        </row>
        <row r="14">
          <cell r="BO14">
            <v>80.334236652771352</v>
          </cell>
        </row>
        <row r="15">
          <cell r="BO15">
            <v>96.415261040793908</v>
          </cell>
        </row>
        <row r="16">
          <cell r="BO16">
            <v>96.577526797671553</v>
          </cell>
        </row>
        <row r="17">
          <cell r="BO17">
            <v>73.838366169482768</v>
          </cell>
        </row>
        <row r="18">
          <cell r="BO18">
            <v>114.59851239486784</v>
          </cell>
        </row>
        <row r="20">
          <cell r="BO20">
            <v>19.017386159517947</v>
          </cell>
        </row>
        <row r="21">
          <cell r="BO21">
            <v>23.690748375693421</v>
          </cell>
        </row>
        <row r="22">
          <cell r="BO22">
            <v>28.214583961784015</v>
          </cell>
        </row>
        <row r="23">
          <cell r="BO23">
            <v>15.393788279398594</v>
          </cell>
        </row>
        <row r="24">
          <cell r="BO24">
            <v>25.316387442229505</v>
          </cell>
        </row>
        <row r="26">
          <cell r="BO26">
            <v>174.45885605815243</v>
          </cell>
        </row>
        <row r="27">
          <cell r="BO27">
            <v>184.80112969709265</v>
          </cell>
        </row>
        <row r="28">
          <cell r="BO28">
            <v>155.40030924047599</v>
          </cell>
        </row>
        <row r="29">
          <cell r="BO29">
            <v>245.16173254513865</v>
          </cell>
        </row>
        <row r="30">
          <cell r="BO30">
            <v>886.53538698411217</v>
          </cell>
        </row>
        <row r="32">
          <cell r="BO32">
            <v>115.18875860293099</v>
          </cell>
        </row>
        <row r="33">
          <cell r="BO33">
            <v>563.92151837907829</v>
          </cell>
        </row>
        <row r="34">
          <cell r="BO34">
            <v>1064.4256376987948</v>
          </cell>
        </row>
        <row r="35">
          <cell r="BO35">
            <v>53.135929905042296</v>
          </cell>
        </row>
        <row r="36">
          <cell r="BO36">
            <v>197.42994107270249</v>
          </cell>
        </row>
        <row r="38">
          <cell r="BO38">
            <v>134.85273016272154</v>
          </cell>
        </row>
        <row r="39">
          <cell r="BO39">
            <v>295.11979936012557</v>
          </cell>
        </row>
        <row r="40">
          <cell r="BO40">
            <v>112.16958555305403</v>
          </cell>
        </row>
        <row r="41">
          <cell r="BO41">
            <v>105.24085580406356</v>
          </cell>
        </row>
        <row r="42">
          <cell r="BO42">
            <v>392.88383369788073</v>
          </cell>
        </row>
        <row r="44">
          <cell r="BO44">
            <v>4.9626565812389485</v>
          </cell>
        </row>
        <row r="45">
          <cell r="BO45">
            <v>88.812803146460297</v>
          </cell>
        </row>
        <row r="46">
          <cell r="BO46">
            <v>6.3091601692720394</v>
          </cell>
        </row>
        <row r="47">
          <cell r="BO47">
            <v>2.6517838401990752</v>
          </cell>
        </row>
        <row r="48">
          <cell r="BO48">
            <v>179.52920921849287</v>
          </cell>
        </row>
      </sheetData>
      <sheetData sheetId="8">
        <row r="2">
          <cell r="E2">
            <v>1.38</v>
          </cell>
          <cell r="U2">
            <v>0.63931557890394064</v>
          </cell>
          <cell r="Y2">
            <v>2.2999999999999998</v>
          </cell>
          <cell r="Z2">
            <v>33.4</v>
          </cell>
          <cell r="AA2">
            <v>5</v>
          </cell>
          <cell r="AC2">
            <v>156</v>
          </cell>
          <cell r="AE2">
            <v>3.8</v>
          </cell>
          <cell r="AF2">
            <v>2.7</v>
          </cell>
          <cell r="AI2">
            <v>1230</v>
          </cell>
          <cell r="AL2">
            <v>87.1</v>
          </cell>
          <cell r="AN2">
            <v>9.6</v>
          </cell>
          <cell r="AP2">
            <v>13.2</v>
          </cell>
          <cell r="AR2">
            <v>-14.5</v>
          </cell>
          <cell r="AV2">
            <v>63.2</v>
          </cell>
          <cell r="AX2">
            <v>17.7</v>
          </cell>
          <cell r="BJ2">
            <v>28.005885838704149</v>
          </cell>
          <cell r="BQ2">
            <v>65.602385175357497</v>
          </cell>
          <cell r="BR2">
            <v>898.92528103430777</v>
          </cell>
          <cell r="BS2">
            <v>0.13955583904316141</v>
          </cell>
          <cell r="BT2">
            <v>2.6691780193127697</v>
          </cell>
          <cell r="CA2">
            <v>45.416068757127746</v>
          </cell>
          <cell r="CC2">
            <v>0.35850602455488034</v>
          </cell>
          <cell r="CD2">
            <v>9.6522524855197481E-2</v>
          </cell>
          <cell r="CE2">
            <v>54.73820143957726</v>
          </cell>
          <cell r="CG2">
            <v>2.1559946285852581E-2</v>
          </cell>
          <cell r="CJ2">
            <v>1.8328411729055631E-2</v>
          </cell>
          <cell r="CK2">
            <v>114.64623298465165</v>
          </cell>
          <cell r="CP2">
            <v>0.15071527104795646</v>
          </cell>
          <cell r="CQ2">
            <v>1.3035337574679513E-2</v>
          </cell>
        </row>
        <row r="3">
          <cell r="E3">
            <v>4.57</v>
          </cell>
          <cell r="U3">
            <v>0.77249860069029885</v>
          </cell>
          <cell r="Y3">
            <v>2.1</v>
          </cell>
          <cell r="Z3">
            <v>13.6</v>
          </cell>
          <cell r="AA3">
            <v>22.2</v>
          </cell>
          <cell r="AC3">
            <v>28.299999999999997</v>
          </cell>
          <cell r="AE3">
            <v>3.7</v>
          </cell>
          <cell r="AF3">
            <v>2.6</v>
          </cell>
          <cell r="AI3">
            <v>303</v>
          </cell>
          <cell r="AL3">
            <v>63.6</v>
          </cell>
          <cell r="AN3">
            <v>10.9</v>
          </cell>
          <cell r="AP3">
            <v>13.299999999999999</v>
          </cell>
          <cell r="AR3">
            <v>-5.2</v>
          </cell>
          <cell r="AV3">
            <v>60.5</v>
          </cell>
          <cell r="AX3">
            <v>11.4</v>
          </cell>
          <cell r="BJ3">
            <v>16.583071840436389</v>
          </cell>
          <cell r="BQ3">
            <v>55.189097680679076</v>
          </cell>
          <cell r="BR3">
            <v>369.44878329292681</v>
          </cell>
          <cell r="BS3">
            <v>0.20319708008665116</v>
          </cell>
          <cell r="BT3">
            <v>2.336872479976206</v>
          </cell>
          <cell r="CA3">
            <v>41.642162076805135</v>
          </cell>
          <cell r="CC3">
            <v>0.28653967753813642</v>
          </cell>
          <cell r="CD3">
            <v>0.14732403975108491</v>
          </cell>
          <cell r="CE3">
            <v>54.195937447655197</v>
          </cell>
          <cell r="CG3">
            <v>1.3393989496795787E-2</v>
          </cell>
          <cell r="CJ3">
            <v>1.4436625879752221E-2</v>
          </cell>
          <cell r="CK3">
            <v>39.147894326025835</v>
          </cell>
          <cell r="CP3">
            <v>0.14216001048268578</v>
          </cell>
          <cell r="CQ3">
            <v>7.8784716489614295E-3</v>
          </cell>
        </row>
        <row r="4">
          <cell r="E4">
            <v>2.92</v>
          </cell>
          <cell r="U4">
            <v>0.79969533164591411</v>
          </cell>
          <cell r="Y4">
            <v>2</v>
          </cell>
          <cell r="Z4">
            <v>25.9</v>
          </cell>
          <cell r="AA4">
            <v>16.299999999999997</v>
          </cell>
          <cell r="AC4">
            <v>28.400000000000002</v>
          </cell>
          <cell r="AE4">
            <v>3.5</v>
          </cell>
          <cell r="AF4">
            <v>2.6</v>
          </cell>
          <cell r="AI4">
            <v>245</v>
          </cell>
          <cell r="AL4">
            <v>99.2</v>
          </cell>
          <cell r="AN4">
            <v>11.9</v>
          </cell>
          <cell r="AP4">
            <v>13.100000000000001</v>
          </cell>
          <cell r="AR4">
            <v>5.3</v>
          </cell>
          <cell r="AV4">
            <v>58.3</v>
          </cell>
          <cell r="AX4">
            <v>20</v>
          </cell>
          <cell r="BJ4">
            <v>45.027014093279767</v>
          </cell>
          <cell r="BQ4">
            <v>84.722007522905557</v>
          </cell>
          <cell r="BR4">
            <v>314.18638553141335</v>
          </cell>
          <cell r="BS4">
            <v>0.50191624596629214</v>
          </cell>
          <cell r="BT4">
            <v>3.0460730829209104</v>
          </cell>
          <cell r="CA4">
            <v>64.265089480136766</v>
          </cell>
          <cell r="CC4">
            <v>0.36446060568424965</v>
          </cell>
          <cell r="CD4">
            <v>0.22860702634141997</v>
          </cell>
          <cell r="CE4">
            <v>52.912568355324545</v>
          </cell>
          <cell r="CG4">
            <v>1.4568924137577086E-2</v>
          </cell>
          <cell r="CJ4">
            <v>3.4112724944049613E-2</v>
          </cell>
          <cell r="CK4">
            <v>32.46811891480251</v>
          </cell>
          <cell r="CP4">
            <v>0.58524401174996044</v>
          </cell>
          <cell r="CQ4">
            <v>8.5230631851053035E-3</v>
          </cell>
        </row>
        <row r="5">
          <cell r="E5">
            <v>2.21</v>
          </cell>
          <cell r="U5">
            <v>0.97094181276536717</v>
          </cell>
          <cell r="Y5">
            <v>1.7</v>
          </cell>
          <cell r="Z5">
            <v>12.7</v>
          </cell>
          <cell r="AA5">
            <v>30.099999999999998</v>
          </cell>
          <cell r="AC5">
            <v>162</v>
          </cell>
          <cell r="AE5">
            <v>3.3</v>
          </cell>
          <cell r="AF5">
            <v>3.6</v>
          </cell>
          <cell r="AI5">
            <v>418</v>
          </cell>
          <cell r="AL5">
            <v>193</v>
          </cell>
          <cell r="AN5">
            <v>12.8</v>
          </cell>
          <cell r="AP5">
            <v>13.6</v>
          </cell>
          <cell r="AR5">
            <v>7.9</v>
          </cell>
          <cell r="AV5">
            <v>56</v>
          </cell>
          <cell r="AX5">
            <v>22.700000000000003</v>
          </cell>
          <cell r="BJ5">
            <v>20.585109097382283</v>
          </cell>
          <cell r="BQ5">
            <v>166.04633425726837</v>
          </cell>
          <cell r="BR5">
            <v>418.48835423549457</v>
          </cell>
          <cell r="BS5">
            <v>1.297914544680524</v>
          </cell>
          <cell r="BT5">
            <v>4.153254344663627</v>
          </cell>
          <cell r="CA5">
            <v>93.325941435393247</v>
          </cell>
          <cell r="CC5">
            <v>0.38983095860824302</v>
          </cell>
          <cell r="CD5">
            <v>0.22691354275739073</v>
          </cell>
          <cell r="CE5">
            <v>49.828596281010306</v>
          </cell>
          <cell r="CG5">
            <v>1.1690307386414541E-2</v>
          </cell>
          <cell r="CJ5">
            <v>3.7244037621486308E-2</v>
          </cell>
          <cell r="CK5">
            <v>151.28980639893163</v>
          </cell>
          <cell r="CP5">
            <v>0.14825161735976072</v>
          </cell>
          <cell r="CQ5">
            <v>5.6512327272780234E-3</v>
          </cell>
        </row>
        <row r="6">
          <cell r="E6">
            <v>1.23</v>
          </cell>
          <cell r="U6">
            <v>1.0969609671442748</v>
          </cell>
          <cell r="Y6">
            <v>2.1</v>
          </cell>
          <cell r="Z6">
            <v>25.7</v>
          </cell>
          <cell r="AA6">
            <v>18.599999999999998</v>
          </cell>
          <cell r="AC6">
            <v>36.299999999999997</v>
          </cell>
          <cell r="AE6">
            <v>3.6</v>
          </cell>
          <cell r="AF6">
            <v>3.8</v>
          </cell>
          <cell r="AI6">
            <v>403</v>
          </cell>
          <cell r="AL6">
            <v>196</v>
          </cell>
          <cell r="AN6">
            <v>13.6</v>
          </cell>
          <cell r="AP6">
            <v>10.7</v>
          </cell>
          <cell r="AR6">
            <v>21</v>
          </cell>
          <cell r="AV6">
            <v>56.2</v>
          </cell>
          <cell r="AX6">
            <v>11.6</v>
          </cell>
          <cell r="BJ6">
            <v>13.888445802752747</v>
          </cell>
          <cell r="BQ6">
            <v>163.79629728105456</v>
          </cell>
          <cell r="BR6">
            <v>390.33541771437405</v>
          </cell>
          <cell r="BS6">
            <v>1.4420028004557399</v>
          </cell>
          <cell r="BT6">
            <v>4.4008594054652628</v>
          </cell>
          <cell r="CA6">
            <v>38.276436735350707</v>
          </cell>
          <cell r="CC6">
            <v>0.33235967665238064</v>
          </cell>
          <cell r="CD6">
            <v>0.25908807942247175</v>
          </cell>
          <cell r="CE6">
            <v>48.764405255259788</v>
          </cell>
          <cell r="CG6">
            <v>1.1377024843441949E-2</v>
          </cell>
          <cell r="CJ6">
            <v>4.7180670942678117E-2</v>
          </cell>
          <cell r="CK6">
            <v>39.162724980714486</v>
          </cell>
          <cell r="CP6">
            <v>0.10607497013243443</v>
          </cell>
          <cell r="CQ6">
            <v>5.4900924714930245E-3</v>
          </cell>
        </row>
        <row r="8">
          <cell r="E8">
            <v>6.25</v>
          </cell>
          <cell r="U8">
            <v>0.42005855939852726</v>
          </cell>
          <cell r="Y8">
            <v>2.1</v>
          </cell>
          <cell r="Z8">
            <v>30.900000000000002</v>
          </cell>
          <cell r="AA8">
            <v>4.1000000000000005</v>
          </cell>
          <cell r="AC8">
            <v>146</v>
          </cell>
          <cell r="AE8">
            <v>3.7</v>
          </cell>
          <cell r="AF8">
            <v>2.1</v>
          </cell>
          <cell r="AI8">
            <v>397</v>
          </cell>
          <cell r="AL8">
            <v>12.6</v>
          </cell>
          <cell r="AN8">
            <v>11</v>
          </cell>
          <cell r="AP8">
            <v>11.9</v>
          </cell>
          <cell r="AR8">
            <v>12</v>
          </cell>
          <cell r="AV8">
            <v>67.5</v>
          </cell>
          <cell r="AX8">
            <v>17.2</v>
          </cell>
          <cell r="BJ8">
            <v>16.235662169673184</v>
          </cell>
          <cell r="BQ8">
            <v>8.6182449676862856</v>
          </cell>
          <cell r="BR8">
            <v>418.05961053183216</v>
          </cell>
          <cell r="BS8">
            <v>8.5887876811457459E-2</v>
          </cell>
          <cell r="BT8">
            <v>2.2234967663681977</v>
          </cell>
          <cell r="CA8">
            <v>62.046222475057021</v>
          </cell>
          <cell r="CC8">
            <v>0.82843842653298871</v>
          </cell>
          <cell r="CD8">
            <v>0.31666425344420202</v>
          </cell>
          <cell r="CE8">
            <v>59.84104886796522</v>
          </cell>
          <cell r="CG8">
            <v>1.0848295483555223E-2</v>
          </cell>
          <cell r="CJ8">
            <v>1.9621633800236071E-2</v>
          </cell>
          <cell r="CK8">
            <v>140.57832522616692</v>
          </cell>
          <cell r="CP8">
            <v>0.19117846062225255</v>
          </cell>
          <cell r="CQ8">
            <v>4.1427835400830712E-2</v>
          </cell>
        </row>
        <row r="9">
          <cell r="E9">
            <v>5.23</v>
          </cell>
          <cell r="U9">
            <v>0.42679109457483638</v>
          </cell>
          <cell r="Y9">
            <v>2.1</v>
          </cell>
          <cell r="Z9">
            <v>34.6</v>
          </cell>
          <cell r="AA9">
            <v>14.1</v>
          </cell>
          <cell r="AC9">
            <v>25.1</v>
          </cell>
          <cell r="AE9">
            <v>3.6</v>
          </cell>
          <cell r="AF9">
            <v>2.2999999999999998</v>
          </cell>
          <cell r="AI9">
            <v>498</v>
          </cell>
          <cell r="AL9">
            <v>25.2</v>
          </cell>
          <cell r="AN9">
            <v>11</v>
          </cell>
          <cell r="AP9">
            <v>13.299999999999999</v>
          </cell>
          <cell r="AR9">
            <v>4.8</v>
          </cell>
          <cell r="AV9">
            <v>63.1</v>
          </cell>
          <cell r="AX9">
            <v>6.8999999999999995</v>
          </cell>
          <cell r="BJ9">
            <v>30.702382870249398</v>
          </cell>
          <cell r="BQ9">
            <v>19.589833729438059</v>
          </cell>
          <cell r="BR9">
            <v>521.43316981528676</v>
          </cell>
          <cell r="BS9">
            <v>0.11165645725729263</v>
          </cell>
          <cell r="BT9">
            <v>2.462891956563245</v>
          </cell>
          <cell r="CA9">
            <v>34.319466832021561</v>
          </cell>
          <cell r="CC9">
            <v>0.74026740365706656</v>
          </cell>
          <cell r="CD9">
            <v>0.28787573697747104</v>
          </cell>
          <cell r="CE9">
            <v>56.563340508653596</v>
          </cell>
          <cell r="CG9">
            <v>1.0672080380428646E-2</v>
          </cell>
          <cell r="CJ9">
            <v>3.2463692970721894E-2</v>
          </cell>
          <cell r="CK9">
            <v>28.895631482966845</v>
          </cell>
          <cell r="CP9">
            <v>0.28716241747807847</v>
          </cell>
          <cell r="CQ9">
            <v>3.7161314670316942E-2</v>
          </cell>
        </row>
        <row r="10">
          <cell r="E10">
            <v>6.07</v>
          </cell>
          <cell r="U10">
            <v>0.54205393577856908</v>
          </cell>
          <cell r="Y10">
            <v>2.2000000000000002</v>
          </cell>
          <cell r="Z10">
            <v>37.5</v>
          </cell>
          <cell r="AA10">
            <v>1.1000000000000001</v>
          </cell>
          <cell r="AC10">
            <v>21</v>
          </cell>
          <cell r="AE10">
            <v>3.8</v>
          </cell>
          <cell r="AF10">
            <v>2.2000000000000002</v>
          </cell>
          <cell r="AI10">
            <v>682</v>
          </cell>
          <cell r="AL10">
            <v>58.3</v>
          </cell>
          <cell r="AN10">
            <v>11.5</v>
          </cell>
          <cell r="AP10">
            <v>11</v>
          </cell>
          <cell r="AR10">
            <v>16.7</v>
          </cell>
          <cell r="AV10">
            <v>65.3</v>
          </cell>
          <cell r="AX10">
            <v>6.3</v>
          </cell>
          <cell r="BJ10">
            <v>24.806298266598656</v>
          </cell>
          <cell r="BQ10">
            <v>50.21324896448899</v>
          </cell>
          <cell r="BR10">
            <v>714.46293801493971</v>
          </cell>
          <cell r="BS10">
            <v>0.18925842709002089</v>
          </cell>
          <cell r="BT10">
            <v>2.7718416869175639</v>
          </cell>
          <cell r="CA10">
            <v>20.691780127685099</v>
          </cell>
          <cell r="CC10">
            <v>0.84099809318447194</v>
          </cell>
          <cell r="CD10">
            <v>0.36238581206507142</v>
          </cell>
          <cell r="CE10">
            <v>59.610261444740566</v>
          </cell>
          <cell r="CG10">
            <v>9.9279706451017198E-3</v>
          </cell>
          <cell r="CJ10">
            <v>3.3200874275615466E-2</v>
          </cell>
          <cell r="CK10">
            <v>25.110406033837648</v>
          </cell>
          <cell r="CP10">
            <v>0.1455574879528671</v>
          </cell>
          <cell r="CQ10">
            <v>4.2884581904383101E-2</v>
          </cell>
        </row>
        <row r="11">
          <cell r="E11">
            <v>4.09</v>
          </cell>
          <cell r="U11">
            <v>0.57054173074824288</v>
          </cell>
          <cell r="Y11">
            <v>2.1</v>
          </cell>
          <cell r="Z11">
            <v>39.5</v>
          </cell>
          <cell r="AA11">
            <v>11.4</v>
          </cell>
          <cell r="AC11">
            <v>33.300000000000004</v>
          </cell>
          <cell r="AE11">
            <v>3.8</v>
          </cell>
          <cell r="AF11">
            <v>2.2999999999999998</v>
          </cell>
          <cell r="AI11">
            <v>522</v>
          </cell>
          <cell r="AL11">
            <v>182</v>
          </cell>
          <cell r="AN11">
            <v>11.9</v>
          </cell>
          <cell r="AP11">
            <v>9.7999999999999989</v>
          </cell>
          <cell r="AR11">
            <v>1</v>
          </cell>
          <cell r="AV11">
            <v>71.599999999999994</v>
          </cell>
          <cell r="AX11">
            <v>8</v>
          </cell>
          <cell r="BJ11">
            <v>32.262672632529217</v>
          </cell>
          <cell r="BQ11">
            <v>159.79440449979802</v>
          </cell>
          <cell r="BR11">
            <v>543.46525362414468</v>
          </cell>
          <cell r="BS11">
            <v>0.41167149260856001</v>
          </cell>
          <cell r="BT11">
            <v>3.0829654280844858</v>
          </cell>
          <cell r="CA11">
            <v>33.606889797543424</v>
          </cell>
          <cell r="CC11">
            <v>0.8490266457806207</v>
          </cell>
          <cell r="CD11">
            <v>0.37254678266413305</v>
          </cell>
          <cell r="CE11">
            <v>63.786418738132603</v>
          </cell>
          <cell r="CG11">
            <v>1.8367982493441997E-2</v>
          </cell>
          <cell r="CJ11">
            <v>5.0779569576132902E-2</v>
          </cell>
          <cell r="CK11">
            <v>37.931965696940125</v>
          </cell>
          <cell r="CP11">
            <v>0.16143994312551485</v>
          </cell>
          <cell r="CQ11">
            <v>3.9533467445939129E-2</v>
          </cell>
        </row>
        <row r="12">
          <cell r="E12">
            <v>3.27</v>
          </cell>
          <cell r="U12">
            <v>0.61502399333741176</v>
          </cell>
          <cell r="Y12">
            <v>2.4</v>
          </cell>
          <cell r="Z12">
            <v>42.9</v>
          </cell>
          <cell r="AA12">
            <v>2.1</v>
          </cell>
          <cell r="AC12">
            <v>154</v>
          </cell>
          <cell r="AE12">
            <v>3.7</v>
          </cell>
          <cell r="AF12">
            <v>3</v>
          </cell>
          <cell r="AI12">
            <v>1050</v>
          </cell>
          <cell r="AL12">
            <v>433</v>
          </cell>
          <cell r="AN12">
            <v>12.4</v>
          </cell>
          <cell r="AP12">
            <v>10.5</v>
          </cell>
          <cell r="AR12">
            <v>-0.1</v>
          </cell>
          <cell r="AV12">
            <v>72.7</v>
          </cell>
          <cell r="AX12">
            <v>21.6</v>
          </cell>
          <cell r="BJ12">
            <v>32.20393273473212</v>
          </cell>
          <cell r="BQ12">
            <v>344.01726610830491</v>
          </cell>
          <cell r="BR12">
            <v>986.28152845594923</v>
          </cell>
          <cell r="BS12">
            <v>1.133359006011168</v>
          </cell>
          <cell r="BT12">
            <v>3.1078638824662836</v>
          </cell>
          <cell r="CA12">
            <v>77.516082382404335</v>
          </cell>
          <cell r="CC12">
            <v>1.0146366804854436</v>
          </cell>
          <cell r="CD12">
            <v>0.42334877172228924</v>
          </cell>
          <cell r="CE12">
            <v>65.59525530638895</v>
          </cell>
          <cell r="CG12">
            <v>1.0946220257669862E-2</v>
          </cell>
          <cell r="CJ12">
            <v>4.8334636063790751E-2</v>
          </cell>
          <cell r="CK12">
            <v>148.27248411431208</v>
          </cell>
          <cell r="CP12">
            <v>0.17934002830702706</v>
          </cell>
          <cell r="CQ12">
            <v>4.3327981087807874E-2</v>
          </cell>
        </row>
        <row r="14">
          <cell r="E14">
            <v>8.74</v>
          </cell>
          <cell r="U14">
            <v>0.53600227836743763</v>
          </cell>
          <cell r="Y14">
            <v>2.1</v>
          </cell>
          <cell r="Z14">
            <v>32.200000000000003</v>
          </cell>
          <cell r="AA14">
            <v>15.2</v>
          </cell>
          <cell r="AC14">
            <v>210</v>
          </cell>
          <cell r="AE14">
            <v>3.9</v>
          </cell>
          <cell r="AF14">
            <v>4.8999999999999995</v>
          </cell>
          <cell r="AI14">
            <v>329</v>
          </cell>
          <cell r="AL14">
            <v>132</v>
          </cell>
          <cell r="AN14">
            <v>11.299999999999999</v>
          </cell>
          <cell r="AP14">
            <v>10.6</v>
          </cell>
          <cell r="AR14">
            <v>14.1</v>
          </cell>
          <cell r="AV14">
            <v>51.7</v>
          </cell>
          <cell r="AX14">
            <v>37.900000000000006</v>
          </cell>
          <cell r="BJ14">
            <v>20.431335541953555</v>
          </cell>
          <cell r="BQ14">
            <v>105.88359444238614</v>
          </cell>
          <cell r="BR14">
            <v>338.04829513271847</v>
          </cell>
          <cell r="BS14">
            <v>2.1797218244443037</v>
          </cell>
          <cell r="BT14">
            <v>2.6157109700152668</v>
          </cell>
          <cell r="CA14">
            <v>122.96620301964998</v>
          </cell>
          <cell r="CC14">
            <v>0.36031984145582979</v>
          </cell>
          <cell r="CD14">
            <v>0.74001945891234255</v>
          </cell>
          <cell r="CE14">
            <v>47.236086971315416</v>
          </cell>
          <cell r="CG14">
            <v>2.635781833821654E-2</v>
          </cell>
          <cell r="CJ14">
            <v>0.19677580140988618</v>
          </cell>
          <cell r="CK14">
            <v>200.87512047990691</v>
          </cell>
          <cell r="CP14">
            <v>7.2172654437218084E-2</v>
          </cell>
          <cell r="CQ14">
            <v>1.4503049029104927E-2</v>
          </cell>
        </row>
        <row r="15">
          <cell r="E15">
            <v>7.36</v>
          </cell>
          <cell r="U15">
            <v>0.54042944489331279</v>
          </cell>
          <cell r="Y15">
            <v>2.1</v>
          </cell>
          <cell r="Z15">
            <v>40.5</v>
          </cell>
          <cell r="AA15">
            <v>24.2</v>
          </cell>
          <cell r="AC15">
            <v>82.4</v>
          </cell>
          <cell r="AE15">
            <v>3.8</v>
          </cell>
          <cell r="AF15">
            <v>5.6</v>
          </cell>
          <cell r="AI15">
            <v>531</v>
          </cell>
          <cell r="AL15">
            <v>140</v>
          </cell>
          <cell r="AN15">
            <v>11.4</v>
          </cell>
          <cell r="AP15">
            <v>9.7000000000000011</v>
          </cell>
          <cell r="AR15">
            <v>12.4</v>
          </cell>
          <cell r="AV15">
            <v>51.4</v>
          </cell>
          <cell r="AX15">
            <v>27.3</v>
          </cell>
          <cell r="BJ15">
            <v>19.578267729942908</v>
          </cell>
          <cell r="BQ15">
            <v>111.76590882603335</v>
          </cell>
          <cell r="BR15">
            <v>499.53503903829409</v>
          </cell>
          <cell r="BS15">
            <v>2.676287852090113</v>
          </cell>
          <cell r="BT15">
            <v>2.6421143379942382</v>
          </cell>
          <cell r="CA15">
            <v>90.821579878523877</v>
          </cell>
          <cell r="CC15">
            <v>0.35527093709427848</v>
          </cell>
          <cell r="CD15">
            <v>0.90428346500685675</v>
          </cell>
          <cell r="CE15">
            <v>46.403424391554097</v>
          </cell>
          <cell r="CG15">
            <v>1.4568937861898655E-2</v>
          </cell>
          <cell r="CJ15">
            <v>0.21728910036825916</v>
          </cell>
          <cell r="CK15">
            <v>84.149280972811809</v>
          </cell>
          <cell r="CP15">
            <v>5.8572383047762605E-2</v>
          </cell>
          <cell r="CQ15">
            <v>9.0180197305863401E-3</v>
          </cell>
        </row>
        <row r="16">
          <cell r="E16">
            <v>7.53</v>
          </cell>
          <cell r="U16">
            <v>0.5246186251339493</v>
          </cell>
          <cell r="Y16">
            <v>1.8</v>
          </cell>
          <cell r="Z16">
            <v>35.200000000000003</v>
          </cell>
          <cell r="AA16">
            <v>8.6</v>
          </cell>
          <cell r="AC16">
            <v>83.4</v>
          </cell>
          <cell r="AE16">
            <v>3.8</v>
          </cell>
          <cell r="AF16">
            <v>5.8</v>
          </cell>
          <cell r="AI16">
            <v>609</v>
          </cell>
          <cell r="AL16">
            <v>150</v>
          </cell>
          <cell r="AN16">
            <v>12</v>
          </cell>
          <cell r="AP16">
            <v>12.4</v>
          </cell>
          <cell r="AR16">
            <v>-6</v>
          </cell>
          <cell r="AV16">
            <v>51.9</v>
          </cell>
          <cell r="AX16">
            <v>27.799999999999997</v>
          </cell>
          <cell r="BJ16">
            <v>20.840187552647912</v>
          </cell>
          <cell r="BQ16">
            <v>119.77900027549433</v>
          </cell>
          <cell r="BR16">
            <v>559.84163225562997</v>
          </cell>
          <cell r="BS16">
            <v>3.0588926188645367</v>
          </cell>
          <cell r="BT16">
            <v>2.876691655825427</v>
          </cell>
          <cell r="CA16">
            <v>86.726354090110519</v>
          </cell>
          <cell r="CC16">
            <v>0.36290841122805584</v>
          </cell>
          <cell r="CD16">
            <v>0.7281652458646678</v>
          </cell>
          <cell r="CE16">
            <v>46.111049743009403</v>
          </cell>
          <cell r="CG16">
            <v>1.1631579593703477E-2</v>
          </cell>
          <cell r="CJ16">
            <v>0.23227300845974569</v>
          </cell>
          <cell r="CK16">
            <v>83.264738987032288</v>
          </cell>
          <cell r="CP16">
            <v>0.10998426647532553</v>
          </cell>
          <cell r="CQ16">
            <v>8.0108399411073835E-3</v>
          </cell>
        </row>
        <row r="17">
          <cell r="E17">
            <v>8.3800000000000008</v>
          </cell>
          <cell r="U17">
            <v>0.58173144328042503</v>
          </cell>
          <cell r="Y17">
            <v>2</v>
          </cell>
          <cell r="Z17">
            <v>36.4</v>
          </cell>
          <cell r="AA17">
            <v>23.599999999999998</v>
          </cell>
          <cell r="AC17">
            <v>197</v>
          </cell>
          <cell r="AE17">
            <v>4</v>
          </cell>
          <cell r="AF17">
            <v>6.5</v>
          </cell>
          <cell r="AI17">
            <v>251</v>
          </cell>
          <cell r="AL17">
            <v>145</v>
          </cell>
          <cell r="AN17">
            <v>12.4</v>
          </cell>
          <cell r="AP17">
            <v>11.700000000000001</v>
          </cell>
          <cell r="AR17">
            <v>10.9</v>
          </cell>
          <cell r="AV17">
            <v>52.5</v>
          </cell>
          <cell r="AX17">
            <v>42.8</v>
          </cell>
          <cell r="BJ17">
            <v>17.87930151170178</v>
          </cell>
          <cell r="BQ17">
            <v>111.4790526021545</v>
          </cell>
          <cell r="BR17">
            <v>256.9836159823094</v>
          </cell>
          <cell r="BS17">
            <v>3.2501150864091803</v>
          </cell>
          <cell r="BT17">
            <v>3.0137745000879907</v>
          </cell>
          <cell r="CA17">
            <v>135.97578958397412</v>
          </cell>
          <cell r="CC17">
            <v>0.34530396794534546</v>
          </cell>
          <cell r="CD17">
            <v>0.84839945365430902</v>
          </cell>
          <cell r="CE17">
            <v>46.378888304461356</v>
          </cell>
          <cell r="CG17">
            <v>1.4608072881541791E-2</v>
          </cell>
          <cell r="CJ17">
            <v>0.28783768624312212</v>
          </cell>
          <cell r="CK17">
            <v>187.39846009730883</v>
          </cell>
          <cell r="CP17">
            <v>3.1237555869446945E-2</v>
          </cell>
          <cell r="CQ17">
            <v>6.6583764410576883E-3</v>
          </cell>
        </row>
        <row r="18">
          <cell r="E18">
            <v>7.02</v>
          </cell>
          <cell r="U18">
            <v>0.58906693697482948</v>
          </cell>
          <cell r="Y18">
            <v>2.6</v>
          </cell>
          <cell r="Z18">
            <v>34</v>
          </cell>
          <cell r="AA18">
            <v>15.7</v>
          </cell>
          <cell r="AC18">
            <v>90.899999999999991</v>
          </cell>
          <cell r="AE18">
            <v>4.1000000000000005</v>
          </cell>
          <cell r="AF18">
            <v>7.1000000000000005</v>
          </cell>
          <cell r="AI18">
            <v>283</v>
          </cell>
          <cell r="AL18">
            <v>156</v>
          </cell>
          <cell r="AN18">
            <v>12.6</v>
          </cell>
          <cell r="AP18">
            <v>12.1</v>
          </cell>
          <cell r="AR18">
            <v>12.200000000000001</v>
          </cell>
          <cell r="AV18">
            <v>52.3</v>
          </cell>
          <cell r="AX18">
            <v>32.5</v>
          </cell>
          <cell r="BJ18">
            <v>28.180980684870722</v>
          </cell>
          <cell r="BQ18">
            <v>121.10901932170549</v>
          </cell>
          <cell r="BR18">
            <v>285.95107055619428</v>
          </cell>
          <cell r="BS18">
            <v>4.2461356410295421</v>
          </cell>
          <cell r="BT18">
            <v>3.6509538537395212</v>
          </cell>
          <cell r="CA18">
            <v>95.757330593484539</v>
          </cell>
          <cell r="CC18">
            <v>0.32420747650186849</v>
          </cell>
          <cell r="CD18">
            <v>0.92968606156852407</v>
          </cell>
          <cell r="CE18">
            <v>45.092884464523451</v>
          </cell>
          <cell r="CG18">
            <v>1.0887466270245611E-2</v>
          </cell>
          <cell r="CJ18">
            <v>0.33910778743417669</v>
          </cell>
          <cell r="CK18">
            <v>89.431927687430672</v>
          </cell>
          <cell r="CP18">
            <v>-5.6199390927164803E-3</v>
          </cell>
          <cell r="CQ18">
            <v>7.297198913896635E-3</v>
          </cell>
        </row>
        <row r="20">
          <cell r="E20">
            <v>9.8800000000000008</v>
          </cell>
          <cell r="U20">
            <v>0.51419155977539244</v>
          </cell>
          <cell r="Y20">
            <v>2</v>
          </cell>
          <cell r="Z20">
            <v>22.9</v>
          </cell>
          <cell r="AA20">
            <v>16.899999999999999</v>
          </cell>
          <cell r="AC20">
            <v>66</v>
          </cell>
          <cell r="AE20">
            <v>3.7</v>
          </cell>
          <cell r="AF20">
            <v>3.3</v>
          </cell>
          <cell r="AI20">
            <v>42</v>
          </cell>
          <cell r="AL20">
            <v>16.8</v>
          </cell>
          <cell r="AN20">
            <v>11.9</v>
          </cell>
          <cell r="AP20">
            <v>11.1</v>
          </cell>
          <cell r="AR20">
            <v>-1</v>
          </cell>
          <cell r="AV20">
            <v>59.6</v>
          </cell>
          <cell r="AX20">
            <v>8.8000000000000007</v>
          </cell>
          <cell r="BJ20">
            <v>11.619460660225021</v>
          </cell>
          <cell r="BQ20">
            <v>11.620816660472762</v>
          </cell>
          <cell r="BR20">
            <v>92.178074582403255</v>
          </cell>
          <cell r="BS20">
            <v>0.53448418877589365</v>
          </cell>
          <cell r="BT20">
            <v>2.5121537794398243</v>
          </cell>
          <cell r="CA20">
            <v>31.171142458100405</v>
          </cell>
          <cell r="CC20">
            <v>0.29974378282468495</v>
          </cell>
          <cell r="CD20">
            <v>0.65534861235567909</v>
          </cell>
          <cell r="CE20">
            <v>51.748174584634889</v>
          </cell>
          <cell r="CG20">
            <v>9.8104395785361398E-3</v>
          </cell>
          <cell r="CJ20">
            <v>0.10298301262781143</v>
          </cell>
          <cell r="CK20">
            <v>68.199136530286964</v>
          </cell>
          <cell r="CP20">
            <v>9.9778317831956995E-2</v>
          </cell>
          <cell r="CQ20">
            <v>2.189381081065904E-2</v>
          </cell>
        </row>
        <row r="21">
          <cell r="E21">
            <v>10.27</v>
          </cell>
          <cell r="U21">
            <v>0.48978997254842949</v>
          </cell>
          <cell r="Y21">
            <v>1.9</v>
          </cell>
          <cell r="Z21">
            <v>44.8</v>
          </cell>
          <cell r="AA21">
            <v>8.9</v>
          </cell>
          <cell r="AC21">
            <v>68.099999999999994</v>
          </cell>
          <cell r="AE21">
            <v>3.7</v>
          </cell>
          <cell r="AF21">
            <v>3.1</v>
          </cell>
          <cell r="AI21">
            <v>45.1</v>
          </cell>
          <cell r="AL21">
            <v>17.3</v>
          </cell>
          <cell r="AN21">
            <v>11.700000000000001</v>
          </cell>
          <cell r="AP21">
            <v>7.9</v>
          </cell>
          <cell r="AR21">
            <v>7.3</v>
          </cell>
          <cell r="AV21">
            <v>60.699999999999996</v>
          </cell>
          <cell r="AX21">
            <v>9.1</v>
          </cell>
          <cell r="BJ21">
            <v>20.107804587375398</v>
          </cell>
          <cell r="BQ21">
            <v>11.828177795878458</v>
          </cell>
          <cell r="BR21">
            <v>91.604336626088738</v>
          </cell>
          <cell r="BS21">
            <v>0.56228735584545075</v>
          </cell>
          <cell r="BT21">
            <v>2.5395790561977685</v>
          </cell>
          <cell r="CA21">
            <v>29.358552157391063</v>
          </cell>
          <cell r="CC21">
            <v>0.3023330944738119</v>
          </cell>
          <cell r="CD21">
            <v>0.54696850111533535</v>
          </cell>
          <cell r="CE21">
            <v>52.370633706853383</v>
          </cell>
          <cell r="CG21">
            <v>1.1337834206967594E-2</v>
          </cell>
          <cell r="CJ21">
            <v>0.10071718770795224</v>
          </cell>
          <cell r="CK21">
            <v>67.505891484066794</v>
          </cell>
          <cell r="CP21">
            <v>0.10890045258387493</v>
          </cell>
          <cell r="CQ21">
            <v>2.2964528853602128E-2</v>
          </cell>
        </row>
        <row r="22">
          <cell r="E22">
            <v>9.86</v>
          </cell>
          <cell r="U22">
            <v>0.50772789987389477</v>
          </cell>
          <cell r="Y22">
            <v>2</v>
          </cell>
          <cell r="Z22">
            <v>36.5</v>
          </cell>
          <cell r="AA22">
            <v>7</v>
          </cell>
          <cell r="AC22">
            <v>181</v>
          </cell>
          <cell r="AE22">
            <v>3.5</v>
          </cell>
          <cell r="AF22">
            <v>3.6</v>
          </cell>
          <cell r="AI22">
            <v>57.2</v>
          </cell>
          <cell r="AL22">
            <v>20.9</v>
          </cell>
          <cell r="AN22">
            <v>11.4</v>
          </cell>
          <cell r="AP22">
            <v>10.1</v>
          </cell>
          <cell r="AR22">
            <v>-0.9</v>
          </cell>
          <cell r="AV22">
            <v>61.199999999999996</v>
          </cell>
          <cell r="AX22">
            <v>22.3</v>
          </cell>
          <cell r="BJ22">
            <v>18.854527521305403</v>
          </cell>
          <cell r="BQ22">
            <v>14.617910649952163</v>
          </cell>
          <cell r="BR22">
            <v>102.26150157744031</v>
          </cell>
          <cell r="BS22">
            <v>0.74881538863660668</v>
          </cell>
          <cell r="BT22">
            <v>2.7131683575915462</v>
          </cell>
          <cell r="CA22">
            <v>75.900433084599911</v>
          </cell>
          <cell r="CC22">
            <v>0.29922558878088523</v>
          </cell>
          <cell r="CD22">
            <v>0.61301245074186872</v>
          </cell>
          <cell r="CE22">
            <v>52.331935851371547</v>
          </cell>
          <cell r="CG22">
            <v>1.2081951117578383E-2</v>
          </cell>
          <cell r="CJ22">
            <v>0.11716979800597116</v>
          </cell>
          <cell r="CK22">
            <v>169.00675181189536</v>
          </cell>
          <cell r="CP22">
            <v>0.10908384685951608</v>
          </cell>
          <cell r="CQ22">
            <v>2.4426652347068194E-2</v>
          </cell>
        </row>
        <row r="23">
          <cell r="E23">
            <v>9.52</v>
          </cell>
          <cell r="U23">
            <v>0.68386885043448942</v>
          </cell>
          <cell r="Y23">
            <v>2.2999999999999998</v>
          </cell>
          <cell r="Z23">
            <v>53.699999999999996</v>
          </cell>
          <cell r="AA23">
            <v>24.6</v>
          </cell>
          <cell r="AC23">
            <v>70.3</v>
          </cell>
          <cell r="AE23">
            <v>4.1000000000000005</v>
          </cell>
          <cell r="AF23">
            <v>3.5</v>
          </cell>
          <cell r="AI23">
            <v>58.9</v>
          </cell>
          <cell r="AL23">
            <v>30</v>
          </cell>
          <cell r="AN23">
            <v>12.1</v>
          </cell>
          <cell r="AP23">
            <v>11.1</v>
          </cell>
          <cell r="AR23">
            <v>6.1000000000000005</v>
          </cell>
          <cell r="AV23">
            <v>61.9</v>
          </cell>
          <cell r="AX23">
            <v>12.200000000000001</v>
          </cell>
          <cell r="BJ23">
            <v>28.92016862577033</v>
          </cell>
          <cell r="BQ23">
            <v>20.95852189811227</v>
          </cell>
          <cell r="BR23">
            <v>103.17390002341395</v>
          </cell>
          <cell r="BS23">
            <v>0.86750662595009698</v>
          </cell>
          <cell r="BT23">
            <v>2.9040515610383069</v>
          </cell>
          <cell r="CA23">
            <v>41.538821062153765</v>
          </cell>
          <cell r="CC23">
            <v>0.28990743476783204</v>
          </cell>
          <cell r="CD23">
            <v>0.6993778524898514</v>
          </cell>
          <cell r="CE23">
            <v>50.799253766702613</v>
          </cell>
          <cell r="CG23">
            <v>1.0339149104556787E-2</v>
          </cell>
          <cell r="CJ23">
            <v>0.12475634100712671</v>
          </cell>
          <cell r="CK23">
            <v>68.263280170514946</v>
          </cell>
          <cell r="CP23">
            <v>0.11565144833729243</v>
          </cell>
          <cell r="CQ23">
            <v>3.0661299212888127E-2</v>
          </cell>
        </row>
        <row r="24">
          <cell r="E24">
            <v>8.9499999999999993</v>
          </cell>
          <cell r="U24">
            <v>0.70303565019702952</v>
          </cell>
          <cell r="Y24">
            <v>2</v>
          </cell>
          <cell r="Z24">
            <v>49.2</v>
          </cell>
          <cell r="AA24">
            <v>14.200000000000001</v>
          </cell>
          <cell r="AC24">
            <v>66.100000000000009</v>
          </cell>
          <cell r="AE24">
            <v>3.7</v>
          </cell>
          <cell r="AF24">
            <v>4</v>
          </cell>
          <cell r="AI24">
            <v>61.5</v>
          </cell>
          <cell r="AL24">
            <v>26.3</v>
          </cell>
          <cell r="AN24">
            <v>12.6</v>
          </cell>
          <cell r="AP24">
            <v>12.9</v>
          </cell>
          <cell r="AR24">
            <v>26.1</v>
          </cell>
          <cell r="AV24">
            <v>61.5</v>
          </cell>
          <cell r="AX24">
            <v>11</v>
          </cell>
          <cell r="BJ24">
            <v>28.50439696980548</v>
          </cell>
          <cell r="BQ24">
            <v>18.06818569083412</v>
          </cell>
          <cell r="BR24">
            <v>106.74902394827545</v>
          </cell>
          <cell r="BS24">
            <v>0.93600407615825743</v>
          </cell>
          <cell r="BT24">
            <v>2.927003655430628</v>
          </cell>
          <cell r="CA24">
            <v>37.037398381130856</v>
          </cell>
          <cell r="CC24">
            <v>0.27903494959598329</v>
          </cell>
          <cell r="CD24">
            <v>0.787437014224875</v>
          </cell>
          <cell r="CE24">
            <v>50.261435911367791</v>
          </cell>
          <cell r="CG24">
            <v>1.0319559214894062E-2</v>
          </cell>
          <cell r="CJ24">
            <v>0.13500057398696583</v>
          </cell>
          <cell r="CK24">
            <v>62.176667772229855</v>
          </cell>
          <cell r="CP24">
            <v>0.14188987452574423</v>
          </cell>
          <cell r="CQ24">
            <v>2.9440887308963125E-2</v>
          </cell>
        </row>
        <row r="26">
          <cell r="E26">
            <v>1.38</v>
          </cell>
          <cell r="Y26">
            <v>2.2000000000000002</v>
          </cell>
          <cell r="Z26">
            <v>18.399999999999999</v>
          </cell>
          <cell r="AA26">
            <v>15.299999999999999</v>
          </cell>
          <cell r="AC26">
            <v>304</v>
          </cell>
          <cell r="AE26">
            <v>3.6</v>
          </cell>
          <cell r="AF26">
            <v>2.5</v>
          </cell>
          <cell r="AI26">
            <v>977</v>
          </cell>
          <cell r="AL26">
            <v>100</v>
          </cell>
          <cell r="AN26">
            <v>12.3</v>
          </cell>
          <cell r="AP26">
            <v>12.200000000000001</v>
          </cell>
          <cell r="AR26">
            <v>-8.9</v>
          </cell>
          <cell r="AV26">
            <v>68.3</v>
          </cell>
          <cell r="AX26">
            <v>57.2</v>
          </cell>
          <cell r="BJ26">
            <v>13.485113504589716</v>
          </cell>
          <cell r="BQ26">
            <v>80.87171938532417</v>
          </cell>
          <cell r="BR26">
            <v>894.11612844826641</v>
          </cell>
          <cell r="BS26">
            <v>0.20522750873168835</v>
          </cell>
          <cell r="BT26">
            <v>3.0431067148887498</v>
          </cell>
          <cell r="CA26">
            <v>187.85550456969065</v>
          </cell>
          <cell r="CC26">
            <v>0.58970131104282519</v>
          </cell>
          <cell r="CD26">
            <v>0.31497037291718405</v>
          </cell>
          <cell r="CE26">
            <v>59.433733355053214</v>
          </cell>
          <cell r="CG26">
            <v>0.22834578331333802</v>
          </cell>
          <cell r="CJ26">
            <v>2.444085067436897E-2</v>
          </cell>
          <cell r="CK26">
            <v>257.53812097764211</v>
          </cell>
          <cell r="CP26">
            <v>0.16889232129988499</v>
          </cell>
          <cell r="CQ26">
            <v>8.8272192748603498E-2</v>
          </cell>
        </row>
        <row r="27">
          <cell r="E27">
            <v>1.74</v>
          </cell>
          <cell r="Y27">
            <v>2</v>
          </cell>
          <cell r="Z27">
            <v>34.6</v>
          </cell>
          <cell r="AA27">
            <v>13.2</v>
          </cell>
          <cell r="AC27">
            <v>36.4</v>
          </cell>
          <cell r="AE27">
            <v>3.7</v>
          </cell>
          <cell r="AF27">
            <v>2.8</v>
          </cell>
          <cell r="AI27">
            <v>2490</v>
          </cell>
          <cell r="AL27">
            <v>190</v>
          </cell>
          <cell r="AN27">
            <v>12.6</v>
          </cell>
          <cell r="AP27">
            <v>12.3</v>
          </cell>
          <cell r="AR27">
            <v>1.4</v>
          </cell>
          <cell r="AV27">
            <v>60.900000000000006</v>
          </cell>
          <cell r="AX27">
            <v>15.8</v>
          </cell>
          <cell r="BJ27">
            <v>30.04780125687758</v>
          </cell>
          <cell r="BQ27">
            <v>151.35441678015516</v>
          </cell>
          <cell r="BR27">
            <v>2038.3811539674928</v>
          </cell>
          <cell r="BS27">
            <v>0.54767616182814616</v>
          </cell>
          <cell r="BT27">
            <v>2.9796729651538034</v>
          </cell>
          <cell r="CA27">
            <v>73.855610296006702</v>
          </cell>
          <cell r="CC27">
            <v>2.4849071585079296</v>
          </cell>
          <cell r="CD27">
            <v>0.2184466938291503</v>
          </cell>
          <cell r="CE27">
            <v>49.667629669378421</v>
          </cell>
          <cell r="CG27">
            <v>0.16085425875651632</v>
          </cell>
          <cell r="CJ27">
            <v>2.366705226362311E-2</v>
          </cell>
          <cell r="CK27">
            <v>45.375643195964265</v>
          </cell>
          <cell r="CP27">
            <v>0.94488855300218522</v>
          </cell>
          <cell r="CQ27">
            <v>4.6322157185005583E-2</v>
          </cell>
        </row>
        <row r="28">
          <cell r="E28">
            <v>1.43</v>
          </cell>
          <cell r="Y28">
            <v>1.7</v>
          </cell>
          <cell r="Z28">
            <v>180</v>
          </cell>
          <cell r="AA28">
            <v>19.7</v>
          </cell>
          <cell r="AC28">
            <v>468</v>
          </cell>
          <cell r="AE28">
            <v>8.8000000000000007</v>
          </cell>
          <cell r="AF28">
            <v>-1</v>
          </cell>
          <cell r="AI28">
            <v>170000</v>
          </cell>
          <cell r="AL28">
            <v>341</v>
          </cell>
          <cell r="AN28">
            <v>22.2</v>
          </cell>
          <cell r="AP28">
            <v>-26.4</v>
          </cell>
          <cell r="AR28">
            <v>-64.699999999999989</v>
          </cell>
          <cell r="AV28">
            <v>124</v>
          </cell>
          <cell r="AX28">
            <v>85.4</v>
          </cell>
          <cell r="BJ28">
            <v>16.47705748676583</v>
          </cell>
          <cell r="BQ28">
            <v>279.69605970555762</v>
          </cell>
          <cell r="BR28">
            <v>170813.45926360873</v>
          </cell>
          <cell r="BS28">
            <v>0.83462409701641171</v>
          </cell>
          <cell r="BT28">
            <v>3.5957252400394246</v>
          </cell>
          <cell r="CA28">
            <v>244.25976545815729</v>
          </cell>
          <cell r="CC28">
            <v>7.221586919144892</v>
          </cell>
          <cell r="CD28">
            <v>0.24554101682284296</v>
          </cell>
          <cell r="CE28">
            <v>104.66815064294899</v>
          </cell>
          <cell r="CG28">
            <v>2.4144901170803739E-2</v>
          </cell>
          <cell r="CJ28">
            <v>3.5492990736212857E-2</v>
          </cell>
          <cell r="CK28">
            <v>384.67154310975326</v>
          </cell>
          <cell r="CP28">
            <v>0.43985360794682582</v>
          </cell>
          <cell r="CQ28">
            <v>0.45073568216913246</v>
          </cell>
        </row>
        <row r="29">
          <cell r="E29">
            <v>0.9</v>
          </cell>
          <cell r="Y29">
            <v>1.7</v>
          </cell>
          <cell r="Z29">
            <v>211</v>
          </cell>
          <cell r="AA29">
            <v>33.300000000000004</v>
          </cell>
          <cell r="AC29">
            <v>143</v>
          </cell>
          <cell r="AE29">
            <v>8.8000000000000007</v>
          </cell>
          <cell r="AF29">
            <v>1.8</v>
          </cell>
          <cell r="AI29">
            <v>152000</v>
          </cell>
          <cell r="AL29">
            <v>453</v>
          </cell>
          <cell r="AN29">
            <v>27</v>
          </cell>
          <cell r="AP29">
            <v>-26.599999999999998</v>
          </cell>
          <cell r="AR29">
            <v>-65.600000000000009</v>
          </cell>
          <cell r="AV29">
            <v>89.800000000000011</v>
          </cell>
          <cell r="AX29">
            <v>37</v>
          </cell>
          <cell r="BJ29">
            <v>59.877789538474254</v>
          </cell>
          <cell r="BQ29">
            <v>369.49000844032935</v>
          </cell>
          <cell r="BR29">
            <v>149954.65366579441</v>
          </cell>
          <cell r="BS29">
            <v>1.2300576579845757</v>
          </cell>
          <cell r="BT29">
            <v>7.809970498067897</v>
          </cell>
          <cell r="CA29">
            <v>78.677229718996117</v>
          </cell>
          <cell r="CC29">
            <v>19.642142290147884</v>
          </cell>
          <cell r="CD29">
            <v>0.22860711304491607</v>
          </cell>
          <cell r="CE29">
            <v>77.999976384885912</v>
          </cell>
          <cell r="CG29">
            <v>1.9249141084165956E-2</v>
          </cell>
          <cell r="CJ29">
            <v>2.8293859483586651E-2</v>
          </cell>
          <cell r="CK29">
            <v>129.22827380408066</v>
          </cell>
          <cell r="CP29">
            <v>0.47216358746739684</v>
          </cell>
          <cell r="CQ29">
            <v>1.2184576943888608</v>
          </cell>
        </row>
        <row r="30">
          <cell r="E30">
            <v>1.03</v>
          </cell>
          <cell r="Y30">
            <v>1.7</v>
          </cell>
          <cell r="Z30">
            <v>386</v>
          </cell>
          <cell r="AA30">
            <v>27.7</v>
          </cell>
          <cell r="AC30">
            <v>417</v>
          </cell>
          <cell r="AE30">
            <v>6.8999999999999995</v>
          </cell>
          <cell r="AF30">
            <v>2.5</v>
          </cell>
          <cell r="AI30">
            <v>82600</v>
          </cell>
          <cell r="AL30">
            <v>228</v>
          </cell>
          <cell r="AN30">
            <v>18.700000000000003</v>
          </cell>
          <cell r="AP30">
            <v>-7.1000000000000005</v>
          </cell>
          <cell r="AR30">
            <v>-46.4</v>
          </cell>
          <cell r="AV30">
            <v>72.3</v>
          </cell>
          <cell r="AX30">
            <v>82.199999999999989</v>
          </cell>
          <cell r="BJ30">
            <v>141.36385950208745</v>
          </cell>
          <cell r="BQ30">
            <v>194.96885019444741</v>
          </cell>
          <cell r="BR30">
            <v>76247.670609983834</v>
          </cell>
          <cell r="BS30">
            <v>0.61798846524490847</v>
          </cell>
          <cell r="BT30">
            <v>4.1727175166536616</v>
          </cell>
          <cell r="CA30">
            <v>284.62868660538282</v>
          </cell>
          <cell r="CC30">
            <v>6.4245551068703719</v>
          </cell>
          <cell r="CD30">
            <v>0.21336653705652309</v>
          </cell>
          <cell r="CE30">
            <v>64.321766517585601</v>
          </cell>
          <cell r="CG30">
            <v>2.8198649248592656E-2</v>
          </cell>
          <cell r="CJ30">
            <v>3.4088188054768105E-2</v>
          </cell>
          <cell r="CK30">
            <v>366.12250911559437</v>
          </cell>
          <cell r="CP30">
            <v>1.2668948702320975</v>
          </cell>
          <cell r="CQ30">
            <v>0.47331298895793289</v>
          </cell>
        </row>
        <row r="32">
          <cell r="E32">
            <v>1.57</v>
          </cell>
          <cell r="Y32">
            <v>1.8</v>
          </cell>
          <cell r="Z32">
            <v>59.3</v>
          </cell>
          <cell r="AA32">
            <v>6.1000000000000005</v>
          </cell>
          <cell r="AC32">
            <v>766</v>
          </cell>
          <cell r="AE32">
            <v>4.8</v>
          </cell>
          <cell r="AF32">
            <v>2.6</v>
          </cell>
          <cell r="AI32">
            <v>10000</v>
          </cell>
          <cell r="AL32">
            <v>317</v>
          </cell>
          <cell r="AN32">
            <v>14.8</v>
          </cell>
          <cell r="AP32">
            <v>10.6</v>
          </cell>
          <cell r="AR32">
            <v>-10.4</v>
          </cell>
          <cell r="AV32">
            <v>77.600000000000009</v>
          </cell>
          <cell r="AX32">
            <v>155</v>
          </cell>
          <cell r="BJ32">
            <v>50.446173838669758</v>
          </cell>
          <cell r="BQ32">
            <v>226.03162978122208</v>
          </cell>
          <cell r="BR32">
            <v>767.70604275566427</v>
          </cell>
          <cell r="BS32">
            <v>0.34011794870848627</v>
          </cell>
          <cell r="BT32">
            <v>3.1303056702620453</v>
          </cell>
          <cell r="CA32">
            <v>35.594753701651094</v>
          </cell>
          <cell r="CC32">
            <v>1.6689643186004528</v>
          </cell>
          <cell r="CD32">
            <v>0.17272496179936692</v>
          </cell>
          <cell r="CE32">
            <v>52.773585419040863</v>
          </cell>
          <cell r="CG32">
            <v>1.317856448781821E-2</v>
          </cell>
          <cell r="CJ32">
            <v>1.823069995065283E-2</v>
          </cell>
          <cell r="CK32">
            <v>43.79201269189695</v>
          </cell>
          <cell r="CP32">
            <v>0.57195908857681821</v>
          </cell>
          <cell r="CQ32">
            <v>0.11097681036419457</v>
          </cell>
        </row>
        <row r="33">
          <cell r="E33">
            <v>1.97</v>
          </cell>
          <cell r="Y33">
            <v>2.2000000000000002</v>
          </cell>
          <cell r="Z33">
            <v>68.5</v>
          </cell>
          <cell r="AA33">
            <v>14.5</v>
          </cell>
          <cell r="AC33">
            <v>319</v>
          </cell>
          <cell r="AE33">
            <v>3.9</v>
          </cell>
          <cell r="AF33">
            <v>2.6</v>
          </cell>
          <cell r="AI33">
            <v>171</v>
          </cell>
          <cell r="AL33">
            <v>14.7</v>
          </cell>
          <cell r="AN33">
            <v>13</v>
          </cell>
          <cell r="AP33">
            <v>11.6</v>
          </cell>
          <cell r="AR33">
            <v>2</v>
          </cell>
          <cell r="AV33">
            <v>65.8</v>
          </cell>
          <cell r="AX33">
            <v>31.6</v>
          </cell>
          <cell r="BJ33">
            <v>80.449866955648034</v>
          </cell>
          <cell r="BQ33">
            <v>10.511634752960443</v>
          </cell>
          <cell r="BR33">
            <v>344.54155626845369</v>
          </cell>
          <cell r="BS33">
            <v>0.11441737381326345</v>
          </cell>
          <cell r="BT33">
            <v>4.0453590549431242</v>
          </cell>
          <cell r="CA33">
            <v>127.40385339430411</v>
          </cell>
          <cell r="CC33">
            <v>0.61157959775009463</v>
          </cell>
          <cell r="CD33">
            <v>0.25231451764093454</v>
          </cell>
          <cell r="CE33">
            <v>59.147945575526698</v>
          </cell>
          <cell r="CG33">
            <v>2.0717868927041944E-2</v>
          </cell>
          <cell r="CJ33">
            <v>0.1165676653722795</v>
          </cell>
          <cell r="CK33">
            <v>286.91707770135497</v>
          </cell>
          <cell r="CP33">
            <v>0.65975425257458342</v>
          </cell>
          <cell r="CQ33">
            <v>9.2178880404378744E-2</v>
          </cell>
        </row>
        <row r="34">
          <cell r="E34">
            <v>2.2200000000000002</v>
          </cell>
          <cell r="Y34">
            <v>1.9</v>
          </cell>
          <cell r="Z34">
            <v>51.3</v>
          </cell>
          <cell r="AA34">
            <v>14.9</v>
          </cell>
          <cell r="AC34">
            <v>40.300000000000004</v>
          </cell>
          <cell r="AE34">
            <v>3.7</v>
          </cell>
          <cell r="AF34">
            <v>2.5</v>
          </cell>
          <cell r="AI34">
            <v>737</v>
          </cell>
          <cell r="AL34">
            <v>276</v>
          </cell>
          <cell r="AN34">
            <v>12.1</v>
          </cell>
          <cell r="AP34">
            <v>10.1</v>
          </cell>
          <cell r="AR34">
            <v>4.5999999999999996</v>
          </cell>
          <cell r="AV34">
            <v>60.699999999999996</v>
          </cell>
          <cell r="AX34">
            <v>9.4</v>
          </cell>
          <cell r="CJ34">
            <v>0</v>
          </cell>
        </row>
        <row r="35">
          <cell r="E35">
            <v>2.13</v>
          </cell>
          <cell r="Y35">
            <v>2.1</v>
          </cell>
          <cell r="Z35">
            <v>42</v>
          </cell>
          <cell r="AA35">
            <v>10.8</v>
          </cell>
          <cell r="AC35">
            <v>296</v>
          </cell>
          <cell r="AE35">
            <v>3.6</v>
          </cell>
          <cell r="AF35">
            <v>2.5</v>
          </cell>
          <cell r="AI35">
            <v>2480</v>
          </cell>
          <cell r="AL35">
            <v>255</v>
          </cell>
          <cell r="AN35">
            <v>12.3</v>
          </cell>
          <cell r="AP35">
            <v>11.6</v>
          </cell>
          <cell r="AR35">
            <v>16</v>
          </cell>
          <cell r="AV35">
            <v>62.7</v>
          </cell>
          <cell r="AX35">
            <v>29.8</v>
          </cell>
          <cell r="BJ35">
            <v>43.079256564797141</v>
          </cell>
          <cell r="BQ35">
            <v>224.10811198393685</v>
          </cell>
          <cell r="BR35">
            <v>2273.1074774026406</v>
          </cell>
          <cell r="BS35">
            <v>0.19176183689434909</v>
          </cell>
          <cell r="BT35">
            <v>2.639948291316514</v>
          </cell>
          <cell r="CA35">
            <v>117.06356594680467</v>
          </cell>
          <cell r="CC35">
            <v>0.98498534888171674</v>
          </cell>
          <cell r="CD35">
            <v>0.23368735516577355</v>
          </cell>
          <cell r="CE35">
            <v>57.034713322767473</v>
          </cell>
          <cell r="CG35">
            <v>1.5391407861186751E-2</v>
          </cell>
          <cell r="CJ35">
            <v>1.9725474814694666E-2</v>
          </cell>
          <cell r="CK35">
            <v>267.75493187094014</v>
          </cell>
          <cell r="CP35">
            <v>0.57530213822023946</v>
          </cell>
          <cell r="CQ35">
            <v>7.238907486183277E-2</v>
          </cell>
        </row>
        <row r="36">
          <cell r="E36">
            <v>1.44</v>
          </cell>
          <cell r="Y36">
            <v>2.1</v>
          </cell>
          <cell r="Z36">
            <v>33</v>
          </cell>
          <cell r="AA36">
            <v>10.8</v>
          </cell>
          <cell r="AC36">
            <v>36.700000000000003</v>
          </cell>
          <cell r="AE36">
            <v>3.8</v>
          </cell>
          <cell r="AF36">
            <v>2.6</v>
          </cell>
          <cell r="AI36">
            <v>844</v>
          </cell>
          <cell r="AL36">
            <v>161</v>
          </cell>
          <cell r="AN36">
            <v>10.4</v>
          </cell>
          <cell r="AP36">
            <v>9.7000000000000011</v>
          </cell>
          <cell r="AR36">
            <v>-3.9</v>
          </cell>
          <cell r="AV36">
            <v>49.3</v>
          </cell>
          <cell r="AX36">
            <v>7.2</v>
          </cell>
          <cell r="BJ36">
            <v>25.351019632830599</v>
          </cell>
          <cell r="BQ36">
            <v>136.31212814203337</v>
          </cell>
          <cell r="BR36">
            <v>813.10020417766839</v>
          </cell>
          <cell r="BS36">
            <v>0.24069639484277755</v>
          </cell>
          <cell r="BT36">
            <v>2.0750261862472157</v>
          </cell>
          <cell r="CA36">
            <v>25.719670147992645</v>
          </cell>
          <cell r="CC36">
            <v>0.94924485222200372</v>
          </cell>
          <cell r="CD36">
            <v>0.27602207938637147</v>
          </cell>
          <cell r="CE36">
            <v>44.012390937952922</v>
          </cell>
          <cell r="CG36">
            <v>1.1866551613437911E-2</v>
          </cell>
          <cell r="CJ36">
            <v>1.2909047460137775E-2</v>
          </cell>
          <cell r="CK36">
            <v>40.136106087026612</v>
          </cell>
          <cell r="CP36">
            <v>0.23944103952936402</v>
          </cell>
          <cell r="CQ36">
            <v>6.9883340613325712E-2</v>
          </cell>
        </row>
        <row r="38">
          <cell r="E38">
            <v>7.85</v>
          </cell>
          <cell r="Y38">
            <v>2.1</v>
          </cell>
          <cell r="Z38">
            <v>25.7</v>
          </cell>
          <cell r="AA38">
            <v>20.2</v>
          </cell>
          <cell r="AC38">
            <v>311</v>
          </cell>
          <cell r="AE38">
            <v>3.5</v>
          </cell>
          <cell r="AF38">
            <v>2.8</v>
          </cell>
          <cell r="AI38">
            <v>19.2</v>
          </cell>
          <cell r="AL38">
            <v>17.7</v>
          </cell>
          <cell r="AN38">
            <v>10.8</v>
          </cell>
          <cell r="AP38">
            <v>11.5</v>
          </cell>
          <cell r="AR38">
            <v>1</v>
          </cell>
          <cell r="AV38">
            <v>50.1</v>
          </cell>
          <cell r="AX38">
            <v>29.5</v>
          </cell>
          <cell r="BJ38">
            <v>18.315009676094878</v>
          </cell>
          <cell r="BQ38">
            <v>12.501050928204128</v>
          </cell>
          <cell r="BR38">
            <v>98.297199608321691</v>
          </cell>
          <cell r="BS38">
            <v>0.1885156279905687</v>
          </cell>
          <cell r="BT38">
            <v>2.0990908720234693</v>
          </cell>
          <cell r="CA38">
            <v>120.28115723365705</v>
          </cell>
          <cell r="CC38">
            <v>0.4735820263046282</v>
          </cell>
          <cell r="CD38">
            <v>0.45383000227526293</v>
          </cell>
          <cell r="CE38">
            <v>45.037884108221611</v>
          </cell>
          <cell r="CG38">
            <v>2.6299074315360365E-2</v>
          </cell>
          <cell r="CJ38">
            <v>3.1474811755110403E-2</v>
          </cell>
          <cell r="CK38">
            <v>289.28234544934526</v>
          </cell>
          <cell r="CP38">
            <v>9.6576071534953595E-2</v>
          </cell>
          <cell r="CQ38">
            <v>2.5468598950538313E-2</v>
          </cell>
        </row>
        <row r="39">
          <cell r="E39">
            <v>1.56</v>
          </cell>
          <cell r="Y39">
            <v>2</v>
          </cell>
          <cell r="Z39">
            <v>120</v>
          </cell>
          <cell r="AA39">
            <v>18</v>
          </cell>
          <cell r="AC39">
            <v>568</v>
          </cell>
          <cell r="AE39">
            <v>4.4000000000000004</v>
          </cell>
          <cell r="AF39">
            <v>3.8</v>
          </cell>
          <cell r="AI39">
            <v>35900</v>
          </cell>
          <cell r="AL39">
            <v>371</v>
          </cell>
          <cell r="AN39">
            <v>13.5</v>
          </cell>
          <cell r="AP39">
            <v>3.3</v>
          </cell>
          <cell r="AR39">
            <v>-1.6</v>
          </cell>
          <cell r="AV39">
            <v>40</v>
          </cell>
          <cell r="AX39">
            <v>132</v>
          </cell>
          <cell r="BJ39">
            <v>136.20085600825294</v>
          </cell>
          <cell r="BQ39">
            <v>280.90537326669721</v>
          </cell>
          <cell r="BR39">
            <v>29032.856535591094</v>
          </cell>
          <cell r="BS39">
            <v>0.87815959704210711</v>
          </cell>
          <cell r="BT39">
            <v>2.8845050463945663</v>
          </cell>
          <cell r="CA39">
            <v>470.48494323036618</v>
          </cell>
          <cell r="CC39">
            <v>1.9249624514005728</v>
          </cell>
          <cell r="CD39">
            <v>0.36407912088708133</v>
          </cell>
          <cell r="CE39">
            <v>34.509350333691899</v>
          </cell>
          <cell r="CG39">
            <v>2.6671162357802852E-2</v>
          </cell>
          <cell r="CJ39">
            <v>1.9328116085115955E-2</v>
          </cell>
          <cell r="CK39">
            <v>518.99645060201146</v>
          </cell>
          <cell r="CP39">
            <v>1.9143957912591196</v>
          </cell>
          <cell r="CQ39">
            <v>7.9002364522071183E-2</v>
          </cell>
        </row>
        <row r="40">
          <cell r="E40">
            <v>2</v>
          </cell>
          <cell r="Y40">
            <v>1.6</v>
          </cell>
          <cell r="Z40">
            <v>104</v>
          </cell>
          <cell r="AA40">
            <v>10.5</v>
          </cell>
          <cell r="AC40">
            <v>96.9</v>
          </cell>
          <cell r="AE40">
            <v>4.8</v>
          </cell>
          <cell r="AF40">
            <v>3</v>
          </cell>
          <cell r="AI40">
            <v>37600</v>
          </cell>
          <cell r="AL40">
            <v>246</v>
          </cell>
          <cell r="AN40">
            <v>13.899999999999999</v>
          </cell>
          <cell r="AP40">
            <v>4.2</v>
          </cell>
          <cell r="AR40">
            <v>-3.1</v>
          </cell>
          <cell r="AV40">
            <v>48</v>
          </cell>
          <cell r="AX40">
            <v>18.700000000000003</v>
          </cell>
          <cell r="BJ40">
            <v>42.738313671773064</v>
          </cell>
          <cell r="BQ40">
            <v>185.92208250643594</v>
          </cell>
          <cell r="BR40">
            <v>29758.688805236558</v>
          </cell>
          <cell r="BS40">
            <v>0.58341276174066148</v>
          </cell>
          <cell r="BT40">
            <v>2.567905829529785</v>
          </cell>
          <cell r="CA40">
            <v>72.175091381475212</v>
          </cell>
          <cell r="CC40">
            <v>2.6858127807553593</v>
          </cell>
          <cell r="CD40">
            <v>0.43181565451770026</v>
          </cell>
          <cell r="CE40">
            <v>41.418152575140731</v>
          </cell>
          <cell r="CG40">
            <v>2.5594046471314795E-2</v>
          </cell>
          <cell r="CJ40">
            <v>2.2893589349355745E-2</v>
          </cell>
          <cell r="CK40">
            <v>97.111773559058037</v>
          </cell>
          <cell r="CP40">
            <v>2.7633467105652199</v>
          </cell>
          <cell r="CQ40">
            <v>9.0358395021758575E-2</v>
          </cell>
        </row>
        <row r="41">
          <cell r="E41">
            <v>1.76</v>
          </cell>
          <cell r="Y41">
            <v>2.1</v>
          </cell>
          <cell r="Z41">
            <v>29.4</v>
          </cell>
          <cell r="AA41">
            <v>14.4</v>
          </cell>
          <cell r="AC41">
            <v>326</v>
          </cell>
          <cell r="AE41">
            <v>4.2</v>
          </cell>
          <cell r="AF41">
            <v>3.8</v>
          </cell>
          <cell r="AI41">
            <v>435</v>
          </cell>
          <cell r="AL41">
            <v>260</v>
          </cell>
          <cell r="AN41">
            <v>11.9</v>
          </cell>
          <cell r="AP41">
            <v>10.8</v>
          </cell>
          <cell r="AR41">
            <v>-8.8000000000000007</v>
          </cell>
          <cell r="AV41">
            <v>52.400000000000006</v>
          </cell>
          <cell r="AX41">
            <v>34.799999999999997</v>
          </cell>
          <cell r="BJ41">
            <v>14.943309296685493</v>
          </cell>
          <cell r="BQ41">
            <v>185.33237838887456</v>
          </cell>
          <cell r="BR41">
            <v>393.71483880876542</v>
          </cell>
          <cell r="BS41">
            <v>1.0926244559621772</v>
          </cell>
          <cell r="BT41">
            <v>2.1366155213943117</v>
          </cell>
          <cell r="CA41">
            <v>120.65916591190326</v>
          </cell>
          <cell r="CC41">
            <v>3.2673096772747501</v>
          </cell>
          <cell r="CD41">
            <v>0.19981914931806058</v>
          </cell>
          <cell r="CE41">
            <v>42.279385699268445</v>
          </cell>
          <cell r="CG41">
            <v>2.122702641396023E-2</v>
          </cell>
          <cell r="CJ41">
            <v>1.3461979095593143E-2</v>
          </cell>
          <cell r="CK41">
            <v>281.53534362485203</v>
          </cell>
          <cell r="CP41">
            <v>0.33850605969596531</v>
          </cell>
          <cell r="CQ41">
            <v>4.0477761862003622E-2</v>
          </cell>
        </row>
        <row r="42">
          <cell r="E42">
            <v>1.65</v>
          </cell>
          <cell r="Y42">
            <v>1.7</v>
          </cell>
          <cell r="Z42">
            <v>313</v>
          </cell>
          <cell r="AA42">
            <v>18.399999999999999</v>
          </cell>
          <cell r="AC42">
            <v>406</v>
          </cell>
          <cell r="AE42">
            <v>5</v>
          </cell>
          <cell r="AF42">
            <v>3.6</v>
          </cell>
          <cell r="AI42">
            <v>42700</v>
          </cell>
          <cell r="AL42">
            <v>152</v>
          </cell>
          <cell r="AN42">
            <v>15.9</v>
          </cell>
          <cell r="AP42">
            <v>1.6</v>
          </cell>
          <cell r="AR42">
            <v>-14</v>
          </cell>
          <cell r="AV42">
            <v>59.5</v>
          </cell>
          <cell r="AX42">
            <v>87.7</v>
          </cell>
          <cell r="BJ42">
            <v>238.98076763781268</v>
          </cell>
          <cell r="BQ42">
            <v>116.11103524335785</v>
          </cell>
          <cell r="BR42">
            <v>34769.225803802423</v>
          </cell>
          <cell r="BS42">
            <v>1.3957664619059773</v>
          </cell>
          <cell r="BT42">
            <v>4.3154278183992076</v>
          </cell>
          <cell r="CA42">
            <v>305.62838388596003</v>
          </cell>
          <cell r="CC42">
            <v>10.218518391854165</v>
          </cell>
          <cell r="CD42">
            <v>0.50124596165472368</v>
          </cell>
          <cell r="CE42">
            <v>52.193035250950572</v>
          </cell>
          <cell r="CG42">
            <v>1.952332766467138E-2</v>
          </cell>
          <cell r="CJ42">
            <v>4.788543342392864E-2</v>
          </cell>
          <cell r="CK42">
            <v>371.78576279840195</v>
          </cell>
          <cell r="CP42">
            <v>2.9221501442915345</v>
          </cell>
          <cell r="CQ42">
            <v>0.37103448910623926</v>
          </cell>
        </row>
        <row r="44">
          <cell r="E44">
            <v>4.62</v>
          </cell>
          <cell r="Y44">
            <v>2.1</v>
          </cell>
          <cell r="Z44">
            <v>35.1</v>
          </cell>
          <cell r="AA44">
            <v>20</v>
          </cell>
          <cell r="AC44">
            <v>100</v>
          </cell>
          <cell r="AE44">
            <v>3.9</v>
          </cell>
          <cell r="AF44">
            <v>3.3</v>
          </cell>
          <cell r="AI44">
            <v>266</v>
          </cell>
          <cell r="AL44">
            <v>13</v>
          </cell>
          <cell r="AN44">
            <v>12.9</v>
          </cell>
          <cell r="AP44">
            <v>9.4</v>
          </cell>
          <cell r="AR44">
            <v>10.1</v>
          </cell>
          <cell r="AV44">
            <v>59.6</v>
          </cell>
          <cell r="AX44">
            <v>11.299999999999999</v>
          </cell>
          <cell r="BJ44">
            <v>8.8953173814429221</v>
          </cell>
          <cell r="BQ44">
            <v>7.5319801165038447</v>
          </cell>
          <cell r="BR44">
            <v>227.49206129574281</v>
          </cell>
          <cell r="BS44">
            <v>0.48505711499274684</v>
          </cell>
          <cell r="BT44">
            <v>3.2119086463811657</v>
          </cell>
          <cell r="CA44">
            <v>39.079957784931722</v>
          </cell>
          <cell r="CC44">
            <v>0.24447449093358187</v>
          </cell>
          <cell r="CD44">
            <v>0.16595188230255589</v>
          </cell>
          <cell r="CE44">
            <v>50.594896155413416</v>
          </cell>
          <cell r="CG44">
            <v>1.0613307139504265E-2</v>
          </cell>
          <cell r="CJ44">
            <v>6.6642220854296469E-2</v>
          </cell>
          <cell r="CK44">
            <v>94.773307962271844</v>
          </cell>
          <cell r="CP44">
            <v>4.3766540916865854E-2</v>
          </cell>
          <cell r="CQ44">
            <v>8.5806120986153533E-3</v>
          </cell>
        </row>
        <row r="45">
          <cell r="E45">
            <v>2.78</v>
          </cell>
          <cell r="Y45">
            <v>2.1</v>
          </cell>
          <cell r="Z45">
            <v>23.2</v>
          </cell>
          <cell r="AA45">
            <v>11.799999999999999</v>
          </cell>
          <cell r="AC45">
            <v>64.5</v>
          </cell>
          <cell r="AE45">
            <v>4.2</v>
          </cell>
          <cell r="AF45">
            <v>3.3</v>
          </cell>
          <cell r="AI45">
            <v>28.5</v>
          </cell>
          <cell r="AL45">
            <v>7.8</v>
          </cell>
          <cell r="AN45">
            <v>12.9</v>
          </cell>
          <cell r="AP45">
            <v>11.700000000000001</v>
          </cell>
          <cell r="AR45">
            <v>-5.2</v>
          </cell>
          <cell r="AV45">
            <v>59.9</v>
          </cell>
          <cell r="AX45">
            <v>5.8</v>
          </cell>
          <cell r="BJ45">
            <v>7.7817873374819859</v>
          </cell>
          <cell r="BQ45">
            <v>4.0417930151742603</v>
          </cell>
          <cell r="BR45">
            <v>91.484704966303738</v>
          </cell>
          <cell r="BS45">
            <v>0.99390634728837479</v>
          </cell>
          <cell r="BT45">
            <v>3.4162695341368381</v>
          </cell>
          <cell r="CA45">
            <v>23.765133751745804</v>
          </cell>
          <cell r="CC45">
            <v>0.29236422762481773</v>
          </cell>
          <cell r="CD45">
            <v>0.254007914521307</v>
          </cell>
          <cell r="CE45">
            <v>54.651254768537221</v>
          </cell>
          <cell r="CG45">
            <v>1.0613328022431224E-2</v>
          </cell>
          <cell r="CJ45">
            <v>7.2856355137002504E-2</v>
          </cell>
          <cell r="CK45">
            <v>67.513625104086728</v>
          </cell>
          <cell r="CP45">
            <v>7.7848532415099508E-2</v>
          </cell>
          <cell r="CQ45">
            <v>1.0669821465312573E-2</v>
          </cell>
        </row>
        <row r="46">
          <cell r="E46">
            <v>2.85</v>
          </cell>
          <cell r="Y46">
            <v>17</v>
          </cell>
          <cell r="Z46">
            <v>36.5</v>
          </cell>
          <cell r="AA46">
            <v>10.7</v>
          </cell>
          <cell r="AC46">
            <v>54.6</v>
          </cell>
          <cell r="AE46">
            <v>3.7</v>
          </cell>
          <cell r="AF46">
            <v>3.3</v>
          </cell>
          <cell r="AI46">
            <v>29.8</v>
          </cell>
          <cell r="AL46">
            <v>8.2000000000000011</v>
          </cell>
          <cell r="AN46">
            <v>10</v>
          </cell>
          <cell r="AP46">
            <v>10.9</v>
          </cell>
          <cell r="AR46">
            <v>11.1</v>
          </cell>
          <cell r="AV46">
            <v>55</v>
          </cell>
          <cell r="AX46">
            <v>7.7</v>
          </cell>
          <cell r="BJ46">
            <v>15.604971707393144</v>
          </cell>
          <cell r="BQ46">
            <v>4.5077207374332993</v>
          </cell>
          <cell r="BR46">
            <v>84.61276776923313</v>
          </cell>
          <cell r="BS46">
            <v>0.498737977488108</v>
          </cell>
          <cell r="BT46">
            <v>1.3072773309307</v>
          </cell>
          <cell r="CA46">
            <v>24.896542192374742</v>
          </cell>
          <cell r="CC46">
            <v>0.51202851890955903</v>
          </cell>
          <cell r="CD46">
            <v>0.36746582117004534</v>
          </cell>
          <cell r="CE46">
            <v>52.437902106701607</v>
          </cell>
          <cell r="CG46">
            <v>1.1964471828578769E-2</v>
          </cell>
          <cell r="CJ46">
            <v>1.7401167986270647E-2</v>
          </cell>
          <cell r="CK46">
            <v>61.216015010125929</v>
          </cell>
          <cell r="CP46">
            <v>0.57308990467146914</v>
          </cell>
          <cell r="CQ46">
            <v>6.4857195477018448E-3</v>
          </cell>
        </row>
        <row r="47">
          <cell r="E47">
            <v>4.95</v>
          </cell>
          <cell r="Y47">
            <v>17</v>
          </cell>
          <cell r="Z47">
            <v>38.6</v>
          </cell>
          <cell r="AA47">
            <v>10.4</v>
          </cell>
          <cell r="AC47">
            <v>271</v>
          </cell>
          <cell r="AE47">
            <v>3.8</v>
          </cell>
          <cell r="AF47">
            <v>3.2</v>
          </cell>
          <cell r="AI47">
            <v>44.900000000000006</v>
          </cell>
          <cell r="AL47">
            <v>6.7</v>
          </cell>
          <cell r="AN47">
            <v>11.5</v>
          </cell>
          <cell r="AP47">
            <v>10.4</v>
          </cell>
          <cell r="AR47">
            <v>11.9</v>
          </cell>
          <cell r="AV47">
            <v>57.1</v>
          </cell>
          <cell r="AX47">
            <v>29.1</v>
          </cell>
          <cell r="BJ47">
            <v>14.349587229337658</v>
          </cell>
          <cell r="BQ47">
            <v>3.1896199011166892</v>
          </cell>
          <cell r="BR47">
            <v>107.69555522279381</v>
          </cell>
          <cell r="BS47">
            <v>0.5464624837162354</v>
          </cell>
          <cell r="BT47">
            <v>2.6344991717490589</v>
          </cell>
          <cell r="CA47">
            <v>114.45913692683646</v>
          </cell>
          <cell r="CC47">
            <v>0.33792578322480576</v>
          </cell>
          <cell r="CD47">
            <v>0.58930344345253594</v>
          </cell>
          <cell r="CE47">
            <v>53.540543980345774</v>
          </cell>
          <cell r="CG47">
            <v>1.147493117816664E-2</v>
          </cell>
          <cell r="CJ47">
            <v>3.600901658841564E-2</v>
          </cell>
          <cell r="CK47">
            <v>268.39141984183476</v>
          </cell>
          <cell r="CP47">
            <v>9.7386576878748132E-2</v>
          </cell>
          <cell r="CQ47">
            <v>1.2269845151260736E-2</v>
          </cell>
        </row>
        <row r="48">
          <cell r="E48">
            <v>2.4500000000000002</v>
          </cell>
          <cell r="Y48">
            <v>16.8</v>
          </cell>
          <cell r="Z48">
            <v>22.2</v>
          </cell>
          <cell r="AA48">
            <v>22.1</v>
          </cell>
          <cell r="AC48">
            <v>64.600000000000009</v>
          </cell>
          <cell r="AE48">
            <v>3.8</v>
          </cell>
          <cell r="AF48">
            <v>3.1</v>
          </cell>
          <cell r="AI48">
            <v>30.5</v>
          </cell>
          <cell r="AL48">
            <v>9.4</v>
          </cell>
          <cell r="AN48">
            <v>11.6</v>
          </cell>
          <cell r="AP48">
            <v>11.799999999999999</v>
          </cell>
          <cell r="AR48">
            <v>9.6</v>
          </cell>
          <cell r="AV48">
            <v>55.599999999999994</v>
          </cell>
          <cell r="AX48">
            <v>11.1</v>
          </cell>
          <cell r="BJ48">
            <v>13.631602178526892</v>
          </cell>
          <cell r="BQ48">
            <v>5.4355229911235394</v>
          </cell>
          <cell r="BR48">
            <v>88.38999327995495</v>
          </cell>
          <cell r="BS48">
            <v>0.29609803073034902</v>
          </cell>
          <cell r="BT48">
            <v>4.1669014842626968</v>
          </cell>
          <cell r="CA48">
            <v>39.340910927069714</v>
          </cell>
          <cell r="CC48">
            <v>0.27851495292436607</v>
          </cell>
          <cell r="CD48">
            <v>0.60115741805553802</v>
          </cell>
          <cell r="CE48">
            <v>54.180869984776088</v>
          </cell>
          <cell r="CG48">
            <v>1.167077005773608E-2</v>
          </cell>
          <cell r="CJ48">
            <v>4.3669228979998899E-2</v>
          </cell>
          <cell r="CK48">
            <v>72.734924546038229</v>
          </cell>
          <cell r="CP48">
            <v>0.1515727981976186</v>
          </cell>
          <cell r="CQ48">
            <v>1.0289954808130853E-2</v>
          </cell>
        </row>
        <row r="50">
          <cell r="CA50">
            <v>61.16231543736572</v>
          </cell>
        </row>
        <row r="51">
          <cell r="CA51">
            <v>37.666089808076777</v>
          </cell>
        </row>
        <row r="52">
          <cell r="CA52">
            <v>109.12248164306463</v>
          </cell>
        </row>
        <row r="53">
          <cell r="CA53">
            <v>44.492237190561283</v>
          </cell>
        </row>
        <row r="54">
          <cell r="CA54">
            <v>173.85535932964672</v>
          </cell>
        </row>
        <row r="55">
          <cell r="CA55">
            <v>76.445460797688128</v>
          </cell>
        </row>
        <row r="56">
          <cell r="CA56">
            <v>217.84574832867239</v>
          </cell>
        </row>
        <row r="57">
          <cell r="CA57">
            <v>48.308336316591692</v>
          </cell>
        </row>
        <row r="90">
          <cell r="BP90">
            <v>53.19</v>
          </cell>
          <cell r="BQ90">
            <v>3.97</v>
          </cell>
          <cell r="BR90">
            <v>80.334236652771352</v>
          </cell>
          <cell r="BS90">
            <v>268.3702095842238</v>
          </cell>
          <cell r="BU90">
            <v>105.42</v>
          </cell>
          <cell r="BV90">
            <v>2.3340000000000001</v>
          </cell>
          <cell r="BW90">
            <v>19.017386159517947</v>
          </cell>
          <cell r="BX90">
            <v>125.54693611180342</v>
          </cell>
          <cell r="BZ90">
            <v>62.31</v>
          </cell>
          <cell r="CA90">
            <v>5.1870000000000003</v>
          </cell>
          <cell r="CB90">
            <v>6.7973692385025108</v>
          </cell>
          <cell r="CC90">
            <v>536.13739088019622</v>
          </cell>
          <cell r="CE90">
            <v>84.17</v>
          </cell>
          <cell r="CF90">
            <v>7.0220000000000002</v>
          </cell>
          <cell r="CG90">
            <v>2.4583867248276983</v>
          </cell>
          <cell r="CH90">
            <v>770.35115540361062</v>
          </cell>
        </row>
        <row r="91">
          <cell r="BP91">
            <v>67.540000000000006</v>
          </cell>
          <cell r="BQ91">
            <v>3.48</v>
          </cell>
          <cell r="BR91">
            <v>96.415261040793908</v>
          </cell>
          <cell r="BS91">
            <v>240.36981441352461</v>
          </cell>
          <cell r="BU91">
            <v>102.81</v>
          </cell>
          <cell r="BV91">
            <v>2.2349999999999999</v>
          </cell>
          <cell r="BW91">
            <v>23.690748375693421</v>
          </cell>
          <cell r="BX91">
            <v>127.53497925663915</v>
          </cell>
          <cell r="BZ91">
            <v>36.39</v>
          </cell>
          <cell r="CA91">
            <v>3.9209999999999998</v>
          </cell>
          <cell r="CB91">
            <v>121.07378343908729</v>
          </cell>
          <cell r="CC91">
            <v>469.63529271111241</v>
          </cell>
          <cell r="CE91">
            <v>76.84</v>
          </cell>
          <cell r="CF91">
            <v>6.9130000000000003</v>
          </cell>
          <cell r="CG91">
            <v>16.185669534629533</v>
          </cell>
          <cell r="CH91">
            <v>482.4675192502516</v>
          </cell>
        </row>
        <row r="92">
          <cell r="BP92">
            <v>64.34</v>
          </cell>
          <cell r="BQ92">
            <v>3.5459999999999998</v>
          </cell>
          <cell r="BR92">
            <v>96.577526797671553</v>
          </cell>
          <cell r="BS92">
            <v>381.69959258647862</v>
          </cell>
          <cell r="BU92">
            <v>102.37</v>
          </cell>
          <cell r="BV92">
            <v>2.0609999999999999</v>
          </cell>
          <cell r="BW92">
            <v>28.214583961784015</v>
          </cell>
          <cell r="BX92">
            <v>122.03905250531797</v>
          </cell>
          <cell r="BZ92">
            <v>51.9</v>
          </cell>
          <cell r="CA92">
            <v>3.262</v>
          </cell>
          <cell r="CB92">
            <v>122.75363155580521</v>
          </cell>
          <cell r="CC92">
            <v>300.72142082546333</v>
          </cell>
          <cell r="CE92">
            <v>72.94</v>
          </cell>
          <cell r="CF92">
            <v>11.2</v>
          </cell>
          <cell r="CG92">
            <v>3.7500775595107365</v>
          </cell>
          <cell r="CH92">
            <v>793.13566775666948</v>
          </cell>
        </row>
        <row r="93">
          <cell r="BP93">
            <v>82.7</v>
          </cell>
          <cell r="BQ93">
            <v>3.036</v>
          </cell>
          <cell r="BR93">
            <v>73.838366169482768</v>
          </cell>
          <cell r="BS93">
            <v>75.402993152183882</v>
          </cell>
          <cell r="BU93">
            <v>102.46</v>
          </cell>
          <cell r="BV93">
            <v>2.0270000000000001</v>
          </cell>
          <cell r="BW93">
            <v>15.393788279398594</v>
          </cell>
          <cell r="BX93">
            <v>105.20839773228367</v>
          </cell>
          <cell r="BZ93">
            <v>37.380000000000003</v>
          </cell>
          <cell r="CA93">
            <v>6.3570000000000002</v>
          </cell>
          <cell r="CB93">
            <v>6.9076847173105387</v>
          </cell>
          <cell r="CC93">
            <v>421.31540174220532</v>
          </cell>
          <cell r="CE93">
            <v>58.03</v>
          </cell>
          <cell r="CF93">
            <v>10.84</v>
          </cell>
          <cell r="CG93">
            <v>2.6170414569453486</v>
          </cell>
          <cell r="CH93">
            <v>519.0791434053549</v>
          </cell>
        </row>
        <row r="94">
          <cell r="BP94">
            <v>63.33</v>
          </cell>
          <cell r="BQ94">
            <v>3.1339999999999999</v>
          </cell>
          <cell r="BR94">
            <v>114.59851239486784</v>
          </cell>
          <cell r="BS94">
            <v>200.80294059099231</v>
          </cell>
          <cell r="BU94">
            <v>101.02</v>
          </cell>
          <cell r="BV94">
            <v>1.9790000000000001</v>
          </cell>
          <cell r="BW94">
            <v>25.316387442229505</v>
          </cell>
          <cell r="BX94">
            <v>87.952515648826008</v>
          </cell>
          <cell r="BZ94">
            <v>24.29</v>
          </cell>
          <cell r="CA94">
            <v>10.74</v>
          </cell>
          <cell r="CB94">
            <v>2.7393603985776038</v>
          </cell>
          <cell r="CC94">
            <v>620.54200088721552</v>
          </cell>
          <cell r="CE94">
            <v>61.95</v>
          </cell>
          <cell r="CF94">
            <v>8.86</v>
          </cell>
          <cell r="CG94">
            <v>15.68638013653071</v>
          </cell>
          <cell r="CH94">
            <v>1211.8359701495981</v>
          </cell>
        </row>
        <row r="96">
          <cell r="BP96">
            <v>69.16</v>
          </cell>
          <cell r="BQ96">
            <v>2.5470000000000002</v>
          </cell>
          <cell r="BR96">
            <v>105.88359444238614</v>
          </cell>
          <cell r="BS96">
            <v>338.04829513271847</v>
          </cell>
          <cell r="BU96">
            <v>89.45</v>
          </cell>
          <cell r="BV96">
            <v>1.8080000000000001</v>
          </cell>
          <cell r="BW96">
            <v>11.620816660472762</v>
          </cell>
          <cell r="BX96">
            <v>92.178074582403255</v>
          </cell>
          <cell r="BZ96">
            <v>12.22</v>
          </cell>
          <cell r="CA96">
            <v>2.2639999999999998</v>
          </cell>
          <cell r="CB96">
            <v>65.602385175357497</v>
          </cell>
          <cell r="CC96">
            <v>898.92528103430777</v>
          </cell>
          <cell r="CE96">
            <v>51.96</v>
          </cell>
          <cell r="CF96">
            <v>8.3360000000000003</v>
          </cell>
          <cell r="CG96">
            <v>8.6182449676862856</v>
          </cell>
          <cell r="CH96">
            <v>418.05961053183216</v>
          </cell>
        </row>
        <row r="97">
          <cell r="BP97">
            <v>59.47</v>
          </cell>
          <cell r="BQ97">
            <v>2.4249999999999998</v>
          </cell>
          <cell r="BR97">
            <v>111.76590882603335</v>
          </cell>
          <cell r="BS97">
            <v>499.53503903829409</v>
          </cell>
          <cell r="BU97">
            <v>93.43</v>
          </cell>
          <cell r="BV97">
            <v>1.6060000000000001</v>
          </cell>
          <cell r="BW97">
            <v>11.828177795878458</v>
          </cell>
          <cell r="BX97">
            <v>91.604336626088738</v>
          </cell>
          <cell r="BZ97">
            <v>37.51</v>
          </cell>
          <cell r="CA97">
            <v>2.3260000000000001</v>
          </cell>
          <cell r="CB97">
            <v>55.189097680679076</v>
          </cell>
          <cell r="CC97">
            <v>369.44878329292681</v>
          </cell>
          <cell r="CE97">
            <v>42.15</v>
          </cell>
          <cell r="CF97">
            <v>8.7189999999999994</v>
          </cell>
          <cell r="CG97">
            <v>19.589833729438059</v>
          </cell>
          <cell r="CH97">
            <v>521.43316981528676</v>
          </cell>
        </row>
        <row r="98">
          <cell r="BP98">
            <v>60.85</v>
          </cell>
          <cell r="BQ98">
            <v>2.3450000000000002</v>
          </cell>
          <cell r="BR98">
            <v>119.77900027549433</v>
          </cell>
          <cell r="BS98">
            <v>559.84163225562997</v>
          </cell>
          <cell r="BU98">
            <v>90.14</v>
          </cell>
          <cell r="BV98">
            <v>1.5269999999999999</v>
          </cell>
          <cell r="BW98">
            <v>14.617910649952163</v>
          </cell>
          <cell r="BX98">
            <v>102.26150157744031</v>
          </cell>
          <cell r="BZ98">
            <v>25.1</v>
          </cell>
          <cell r="CA98">
            <v>2.1709999999999998</v>
          </cell>
          <cell r="CB98">
            <v>84.722007522905557</v>
          </cell>
          <cell r="CC98">
            <v>314.18638553141335</v>
          </cell>
          <cell r="CE98">
            <v>50.21</v>
          </cell>
          <cell r="CF98">
            <v>8.9440000000000008</v>
          </cell>
          <cell r="CG98">
            <v>50.21324896448899</v>
          </cell>
          <cell r="CH98">
            <v>714.46293801493971</v>
          </cell>
        </row>
        <row r="99">
          <cell r="BP99">
            <v>68.430000000000007</v>
          </cell>
          <cell r="BQ99">
            <v>2.1419999999999999</v>
          </cell>
          <cell r="BR99">
            <v>111.4790526021545</v>
          </cell>
          <cell r="BS99">
            <v>256.9836159823094</v>
          </cell>
          <cell r="BU99">
            <v>87.88</v>
          </cell>
          <cell r="BV99">
            <v>2.1819999999999999</v>
          </cell>
          <cell r="BW99">
            <v>20.95852189811227</v>
          </cell>
          <cell r="BX99">
            <v>103.17390002341395</v>
          </cell>
          <cell r="BZ99">
            <v>18.61</v>
          </cell>
          <cell r="CA99">
            <v>2.149</v>
          </cell>
          <cell r="CB99">
            <v>166.04633425726837</v>
          </cell>
          <cell r="CC99">
            <v>418.48835423549457</v>
          </cell>
          <cell r="CE99">
            <v>33.31</v>
          </cell>
          <cell r="CF99">
            <v>10.37</v>
          </cell>
          <cell r="CG99">
            <v>159.79440449979802</v>
          </cell>
          <cell r="CH99">
            <v>543.46525362414468</v>
          </cell>
        </row>
        <row r="100">
          <cell r="BP100">
            <v>62.32</v>
          </cell>
          <cell r="BQ100">
            <v>2.1619999999999999</v>
          </cell>
          <cell r="BR100">
            <v>121.10901932170549</v>
          </cell>
          <cell r="BS100">
            <v>285.95107055619428</v>
          </cell>
          <cell r="BU100">
            <v>83.21</v>
          </cell>
          <cell r="BV100">
            <v>2.5670000000000002</v>
          </cell>
          <cell r="BW100">
            <v>18.06818569083412</v>
          </cell>
          <cell r="BX100">
            <v>106.74902394827545</v>
          </cell>
          <cell r="BZ100">
            <v>10.46</v>
          </cell>
          <cell r="CA100">
            <v>2.5880000000000001</v>
          </cell>
          <cell r="CB100">
            <v>163.79629728105456</v>
          </cell>
          <cell r="CC100">
            <v>390.33541771437405</v>
          </cell>
          <cell r="CE100">
            <v>26.49</v>
          </cell>
          <cell r="CF100">
            <v>11.09</v>
          </cell>
          <cell r="CG100">
            <v>344.01726610830491</v>
          </cell>
          <cell r="CH100">
            <v>986.28152845594923</v>
          </cell>
        </row>
        <row r="102">
          <cell r="BP102">
            <v>51.29</v>
          </cell>
          <cell r="BQ102">
            <v>3.097</v>
          </cell>
          <cell r="BR102">
            <v>83.289957691678055</v>
          </cell>
          <cell r="BS102">
            <v>347.9997898374009</v>
          </cell>
          <cell r="BU102">
            <v>104.77</v>
          </cell>
          <cell r="BV102">
            <v>1.7270000000000001</v>
          </cell>
          <cell r="BW102">
            <v>19.495858474095289</v>
          </cell>
          <cell r="BX102">
            <v>126.31710723591138</v>
          </cell>
          <cell r="BZ102">
            <v>75.599999999999994</v>
          </cell>
          <cell r="CA102">
            <v>1.821</v>
          </cell>
          <cell r="CB102">
            <v>47.817580856216132</v>
          </cell>
          <cell r="CC102">
            <v>170.78658648601055</v>
          </cell>
          <cell r="CE102">
            <v>114.69</v>
          </cell>
          <cell r="CF102">
            <v>3.3119999999999998</v>
          </cell>
          <cell r="CG102">
            <v>22.695864472050083</v>
          </cell>
          <cell r="CH102">
            <v>134.26294744831122</v>
          </cell>
        </row>
        <row r="103">
          <cell r="BP103">
            <v>58.51</v>
          </cell>
          <cell r="BQ103">
            <v>2.8210000000000002</v>
          </cell>
          <cell r="BR103">
            <v>83.668790226000766</v>
          </cell>
          <cell r="BS103">
            <v>627.87167051234019</v>
          </cell>
          <cell r="BU103">
            <v>105.04</v>
          </cell>
          <cell r="BV103">
            <v>1.603</v>
          </cell>
          <cell r="BW103">
            <v>19.429031122016969</v>
          </cell>
          <cell r="BX103">
            <v>129.7058631350736</v>
          </cell>
          <cell r="BZ103">
            <v>61.62</v>
          </cell>
          <cell r="CA103">
            <v>1.7130000000000001</v>
          </cell>
          <cell r="CB103">
            <v>60.890261141968161</v>
          </cell>
          <cell r="CC103">
            <v>137.71783734686872</v>
          </cell>
          <cell r="CE103">
            <v>115.91</v>
          </cell>
          <cell r="CF103">
            <v>3.6840000000000002</v>
          </cell>
          <cell r="CG103">
            <v>16.204220140714654</v>
          </cell>
          <cell r="CH103">
            <v>250.31073093199441</v>
          </cell>
        </row>
        <row r="104">
          <cell r="BP104">
            <v>57.77</v>
          </cell>
          <cell r="BQ104">
            <v>2.5680000000000001</v>
          </cell>
          <cell r="BR104">
            <v>83.054922251464646</v>
          </cell>
          <cell r="BS104">
            <v>843.09412166264053</v>
          </cell>
          <cell r="BU104">
            <v>102.46</v>
          </cell>
          <cell r="BV104">
            <v>1.4670000000000001</v>
          </cell>
          <cell r="BW104">
            <v>20.640726414230464</v>
          </cell>
          <cell r="BX104">
            <v>116.33624781454003</v>
          </cell>
          <cell r="BZ104">
            <v>71.989999999999995</v>
          </cell>
          <cell r="CA104">
            <v>1.669</v>
          </cell>
          <cell r="CB104">
            <v>76.862773649907965</v>
          </cell>
          <cell r="CC104">
            <v>104.59554038671592</v>
          </cell>
          <cell r="CE104">
            <v>112.25</v>
          </cell>
          <cell r="CF104">
            <v>3.8180000000000001</v>
          </cell>
          <cell r="CG104">
            <v>35.769568629516492</v>
          </cell>
          <cell r="CH104">
            <v>298.07314514889259</v>
          </cell>
        </row>
        <row r="105">
          <cell r="BP105">
            <v>63.48</v>
          </cell>
          <cell r="BQ105">
            <v>2.1280000000000001</v>
          </cell>
          <cell r="BR105">
            <v>77.977201129254809</v>
          </cell>
          <cell r="BS105">
            <v>439.1226182068346</v>
          </cell>
          <cell r="BU105">
            <v>103.12</v>
          </cell>
          <cell r="BV105">
            <v>1.512</v>
          </cell>
          <cell r="BW105">
            <v>19.462363834496415</v>
          </cell>
          <cell r="BX105">
            <v>107.20778091338798</v>
          </cell>
          <cell r="BZ105">
            <v>46.55</v>
          </cell>
          <cell r="CA105">
            <v>1.4590000000000001</v>
          </cell>
          <cell r="CB105">
            <v>100.35437250124825</v>
          </cell>
          <cell r="CC105">
            <v>133.73754715191839</v>
          </cell>
          <cell r="CE105">
            <v>118.13</v>
          </cell>
          <cell r="CF105">
            <v>3.5470000000000002</v>
          </cell>
          <cell r="CG105">
            <v>40.008738817644492</v>
          </cell>
          <cell r="CH105">
            <v>274.65713034516284</v>
          </cell>
        </row>
        <row r="106">
          <cell r="BP106">
            <v>63.62</v>
          </cell>
          <cell r="BQ106">
            <v>2.0099999999999998</v>
          </cell>
          <cell r="BR106">
            <v>89.178926502252807</v>
          </cell>
          <cell r="BS106">
            <v>451.65529094651697</v>
          </cell>
          <cell r="BU106">
            <v>101.52</v>
          </cell>
          <cell r="BV106">
            <v>1.4990000000000001</v>
          </cell>
          <cell r="BW106">
            <v>20.082209624946337</v>
          </cell>
          <cell r="BX106">
            <v>102.19876865473526</v>
          </cell>
          <cell r="BZ106">
            <v>43.64</v>
          </cell>
          <cell r="CA106">
            <v>1.645</v>
          </cell>
          <cell r="CB106">
            <v>107.63034619424405</v>
          </cell>
          <cell r="CC106">
            <v>211.62749080573357</v>
          </cell>
          <cell r="CE106">
            <v>107.08</v>
          </cell>
          <cell r="CF106">
            <v>3.51</v>
          </cell>
          <cell r="CG106">
            <v>52.656739868974121</v>
          </cell>
          <cell r="CH106">
            <v>193.99108221261613</v>
          </cell>
        </row>
        <row r="108">
          <cell r="BP108">
            <v>33.729999999999997</v>
          </cell>
          <cell r="BQ108">
            <v>4.9969999999999999</v>
          </cell>
          <cell r="BR108">
            <v>85.978986104226223</v>
          </cell>
          <cell r="BS108">
            <v>812.08468724676038</v>
          </cell>
          <cell r="BU108">
            <v>99.99</v>
          </cell>
          <cell r="BV108">
            <v>2.6150000000000002</v>
          </cell>
          <cell r="BW108">
            <v>10.436338496278596</v>
          </cell>
          <cell r="BX108">
            <v>138.73448698674</v>
          </cell>
          <cell r="BZ108">
            <v>35.56</v>
          </cell>
          <cell r="CA108">
            <v>4.056</v>
          </cell>
          <cell r="CB108">
            <v>58.4421838728721</v>
          </cell>
          <cell r="CC108">
            <v>758.14155818402003</v>
          </cell>
          <cell r="CE108">
            <v>96.93</v>
          </cell>
          <cell r="CF108">
            <v>5.74</v>
          </cell>
          <cell r="CG108">
            <v>3.0207573807422374</v>
          </cell>
          <cell r="CH108">
            <v>708.16575508291373</v>
          </cell>
        </row>
        <row r="109">
          <cell r="BP109">
            <v>35.979999999999997</v>
          </cell>
          <cell r="BQ109">
            <v>4.6040000000000001</v>
          </cell>
          <cell r="BR109">
            <v>101.89598201254155</v>
          </cell>
          <cell r="BS109">
            <v>362.0416324843556</v>
          </cell>
          <cell r="BU109">
            <v>97.83</v>
          </cell>
          <cell r="BV109">
            <v>2.593</v>
          </cell>
          <cell r="BW109">
            <v>10.628237094004602</v>
          </cell>
          <cell r="BX109">
            <v>148.23430647151446</v>
          </cell>
          <cell r="BZ109">
            <v>28.45</v>
          </cell>
          <cell r="CA109">
            <v>3.62</v>
          </cell>
          <cell r="CB109">
            <v>56.591592630881962</v>
          </cell>
          <cell r="CC109">
            <v>450.06465099053315</v>
          </cell>
          <cell r="CE109">
            <v>93.1</v>
          </cell>
          <cell r="CF109">
            <v>5.7210000000000001</v>
          </cell>
          <cell r="CG109">
            <v>17.715069872135405</v>
          </cell>
          <cell r="CH109">
            <v>610.11636872079123</v>
          </cell>
        </row>
        <row r="110">
          <cell r="BP110">
            <v>32.57</v>
          </cell>
          <cell r="BQ110">
            <v>4.4269999999999996</v>
          </cell>
          <cell r="BR110">
            <v>103.65749641538014</v>
          </cell>
          <cell r="BS110">
            <v>750.88751309683619</v>
          </cell>
          <cell r="BU110">
            <v>95.91</v>
          </cell>
          <cell r="BV110">
            <v>2.5070000000000001</v>
          </cell>
          <cell r="BW110">
            <v>13.898235270931997</v>
          </cell>
          <cell r="BX110">
            <v>150.36796529641467</v>
          </cell>
          <cell r="BZ110">
            <v>31.8</v>
          </cell>
          <cell r="CA110">
            <v>3.3889999999999998</v>
          </cell>
          <cell r="CB110">
            <v>74.96974861353273</v>
          </cell>
          <cell r="CC110">
            <v>541.41893449957081</v>
          </cell>
          <cell r="CE110">
            <v>91.57</v>
          </cell>
          <cell r="CF110">
            <v>5.5830000000000002</v>
          </cell>
          <cell r="CG110">
            <v>79.828247425340223</v>
          </cell>
          <cell r="CH110">
            <v>675.30628441840258</v>
          </cell>
        </row>
        <row r="111">
          <cell r="BP111">
            <v>46.4</v>
          </cell>
          <cell r="BQ111">
            <v>4.1029999999999998</v>
          </cell>
          <cell r="BR111">
            <v>121.34772436948752</v>
          </cell>
          <cell r="BS111">
            <v>344.47151991030569</v>
          </cell>
          <cell r="BU111">
            <v>96.7</v>
          </cell>
          <cell r="BV111">
            <v>2.3260000000000001</v>
          </cell>
          <cell r="BW111">
            <v>15.000915099027164</v>
          </cell>
          <cell r="BX111">
            <v>113.67932095014442</v>
          </cell>
          <cell r="BZ111">
            <v>32.43</v>
          </cell>
          <cell r="CA111">
            <v>2.6509999999999998</v>
          </cell>
          <cell r="CB111">
            <v>109.83098779903027</v>
          </cell>
          <cell r="CC111">
            <v>207.31135164388488</v>
          </cell>
          <cell r="CE111">
            <v>100.54</v>
          </cell>
          <cell r="CF111">
            <v>5.9</v>
          </cell>
          <cell r="CG111">
            <v>28.054467734573063</v>
          </cell>
          <cell r="CH111">
            <v>653.3837718679921</v>
          </cell>
        </row>
        <row r="112">
          <cell r="BP112">
            <v>38.86</v>
          </cell>
          <cell r="BQ112">
            <v>4.1000000000000005</v>
          </cell>
          <cell r="BR112">
            <v>180.11432034246099</v>
          </cell>
          <cell r="BS112">
            <v>862.35273839306331</v>
          </cell>
          <cell r="BU112">
            <v>94.05</v>
          </cell>
          <cell r="BV112">
            <v>2.2189999999999999</v>
          </cell>
          <cell r="BW112">
            <v>15.347147640907895</v>
          </cell>
          <cell r="BX112">
            <v>91.202080824288785</v>
          </cell>
          <cell r="BZ112">
            <v>38.159999999999997</v>
          </cell>
          <cell r="CA112">
            <v>2.5539999999999998</v>
          </cell>
          <cell r="CB112">
            <v>124.06928914984842</v>
          </cell>
          <cell r="CC112">
            <v>268.09215608084355</v>
          </cell>
          <cell r="CE112">
            <v>97.81</v>
          </cell>
          <cell r="CF112">
            <v>5.7830000000000004</v>
          </cell>
          <cell r="CG112">
            <v>39.575527318935563</v>
          </cell>
          <cell r="CH112">
            <v>359.56362425164025</v>
          </cell>
        </row>
      </sheetData>
      <sheetData sheetId="9">
        <row r="2">
          <cell r="E2">
            <v>8.2100000000000009</v>
          </cell>
          <cell r="AM2">
            <v>5.2900000000000003E-2</v>
          </cell>
          <cell r="BP2">
            <v>47.817580856216132</v>
          </cell>
        </row>
        <row r="3">
          <cell r="E3">
            <v>6.66</v>
          </cell>
          <cell r="AM3">
            <v>7.0300000000000001E-2</v>
          </cell>
          <cell r="BP3">
            <v>60.890261141968161</v>
          </cell>
        </row>
        <row r="4">
          <cell r="E4">
            <v>7.78</v>
          </cell>
          <cell r="AM4">
            <v>8.7599999999999997E-2</v>
          </cell>
          <cell r="BP4">
            <v>76.862773649907965</v>
          </cell>
        </row>
        <row r="5">
          <cell r="E5">
            <v>4.8899999999999997</v>
          </cell>
          <cell r="AM5">
            <v>0.114</v>
          </cell>
          <cell r="BP5">
            <v>100.35437250124825</v>
          </cell>
        </row>
        <row r="6">
          <cell r="E6">
            <v>4.51</v>
          </cell>
          <cell r="AM6">
            <v>0.129</v>
          </cell>
          <cell r="BP6">
            <v>107.63034619424405</v>
          </cell>
        </row>
        <row r="8">
          <cell r="E8">
            <v>11.88</v>
          </cell>
          <cell r="AM8">
            <v>2.6599999999999999E-2</v>
          </cell>
          <cell r="BP8">
            <v>22.695864472050083</v>
          </cell>
        </row>
        <row r="9">
          <cell r="E9">
            <v>11.76</v>
          </cell>
          <cell r="AM9">
            <v>1.77E-2</v>
          </cell>
          <cell r="BP9">
            <v>16.204220140714654</v>
          </cell>
        </row>
        <row r="10">
          <cell r="E10">
            <v>11.52</v>
          </cell>
          <cell r="AM10">
            <v>4.48E-2</v>
          </cell>
          <cell r="BP10">
            <v>35.769568629516492</v>
          </cell>
        </row>
        <row r="11">
          <cell r="E11">
            <v>11.85</v>
          </cell>
          <cell r="AM11">
            <v>4.8599999999999997E-2</v>
          </cell>
          <cell r="BP11">
            <v>40.008738817644492</v>
          </cell>
        </row>
        <row r="12">
          <cell r="E12">
            <v>10.55</v>
          </cell>
          <cell r="AM12">
            <v>6.3399999999999998E-2</v>
          </cell>
          <cell r="BP12">
            <v>52.656739868974121</v>
          </cell>
        </row>
        <row r="14">
          <cell r="B14" t="str">
            <v>SS1</v>
          </cell>
          <cell r="E14">
            <v>5.3</v>
          </cell>
          <cell r="AM14">
            <v>0.10199999999999999</v>
          </cell>
          <cell r="BP14">
            <v>83.289957691678055</v>
          </cell>
        </row>
        <row r="15">
          <cell r="B15" t="str">
            <v>SS2</v>
          </cell>
          <cell r="E15">
            <v>6.06</v>
          </cell>
          <cell r="AM15">
            <v>0.10100000000000001</v>
          </cell>
          <cell r="BP15">
            <v>83.668790226000766</v>
          </cell>
        </row>
        <row r="16">
          <cell r="B16" t="str">
            <v>SS3</v>
          </cell>
          <cell r="E16">
            <v>5.97</v>
          </cell>
          <cell r="AM16">
            <v>0.10299999999999999</v>
          </cell>
          <cell r="BP16">
            <v>83.054922251464646</v>
          </cell>
        </row>
        <row r="17">
          <cell r="B17" t="str">
            <v>SS4</v>
          </cell>
          <cell r="E17">
            <v>6.47</v>
          </cell>
          <cell r="AM17">
            <v>9.64E-2</v>
          </cell>
          <cell r="BP17">
            <v>77.977201129254809</v>
          </cell>
        </row>
        <row r="18">
          <cell r="B18" t="str">
            <v>SS5</v>
          </cell>
          <cell r="E18">
            <v>6.31</v>
          </cell>
          <cell r="AM18">
            <v>0.109</v>
          </cell>
          <cell r="BP18">
            <v>89.178926502252807</v>
          </cell>
        </row>
        <row r="20">
          <cell r="E20">
            <v>10.01</v>
          </cell>
          <cell r="AM20">
            <v>2.2599999999999999E-2</v>
          </cell>
          <cell r="BP20">
            <v>19.495858474095289</v>
          </cell>
        </row>
        <row r="21">
          <cell r="E21">
            <v>10.19</v>
          </cell>
          <cell r="AM21">
            <v>2.4299999999999999E-2</v>
          </cell>
          <cell r="BP21">
            <v>19.429031122016969</v>
          </cell>
        </row>
        <row r="22">
          <cell r="E22">
            <v>10.050000000000001</v>
          </cell>
          <cell r="AM22">
            <v>2.4899999999999999E-2</v>
          </cell>
          <cell r="BP22">
            <v>20.640726414230464</v>
          </cell>
        </row>
        <row r="23">
          <cell r="E23">
            <v>10.16</v>
          </cell>
          <cell r="AM23">
            <v>2.4500000000000001E-2</v>
          </cell>
          <cell r="BP23">
            <v>19.462363834496415</v>
          </cell>
        </row>
        <row r="24">
          <cell r="E24">
            <v>9.98</v>
          </cell>
          <cell r="AM24">
            <v>2.3800000000000002E-2</v>
          </cell>
          <cell r="BP24">
            <v>20.082209624946337</v>
          </cell>
        </row>
        <row r="26">
          <cell r="BP26">
            <v>16.021714996163826</v>
          </cell>
        </row>
        <row r="27">
          <cell r="BP27">
            <v>46.622836329051914</v>
          </cell>
        </row>
        <row r="28">
          <cell r="BP28">
            <v>154.28522236717828</v>
          </cell>
        </row>
        <row r="29">
          <cell r="BP29">
            <v>380.56178135459521</v>
          </cell>
        </row>
        <row r="30">
          <cell r="BP30">
            <v>1229.2748697287586</v>
          </cell>
        </row>
        <row r="32">
          <cell r="BP32">
            <v>246.48225368655724</v>
          </cell>
        </row>
        <row r="33">
          <cell r="BP33">
            <v>6.2498260933312313</v>
          </cell>
        </row>
        <row r="34">
          <cell r="BP34">
            <v>79.212786761470625</v>
          </cell>
        </row>
        <row r="35">
          <cell r="BP35">
            <v>186.80054392797072</v>
          </cell>
        </row>
        <row r="36">
          <cell r="BP36">
            <v>292.21632789768734</v>
          </cell>
        </row>
        <row r="38">
          <cell r="BP38">
            <v>11.685701692879736</v>
          </cell>
        </row>
        <row r="39">
          <cell r="BP39">
            <v>220.57556898802892</v>
          </cell>
        </row>
        <row r="40">
          <cell r="BP40">
            <v>139.8978908001551</v>
          </cell>
        </row>
        <row r="41">
          <cell r="BP41">
            <v>84.769338555441493</v>
          </cell>
        </row>
        <row r="42">
          <cell r="BP42">
            <v>127.49675659551626</v>
          </cell>
        </row>
        <row r="44">
          <cell r="BP44">
            <v>3.5059544766534385</v>
          </cell>
        </row>
        <row r="45">
          <cell r="BP45">
            <v>4.1374253307612552</v>
          </cell>
        </row>
        <row r="46">
          <cell r="BP46">
            <v>2.5592528033492807</v>
          </cell>
        </row>
        <row r="47">
          <cell r="BP47">
            <v>58.120915681602639</v>
          </cell>
        </row>
        <row r="48">
          <cell r="BP48">
            <v>4.6683184347248616</v>
          </cell>
        </row>
        <row r="68">
          <cell r="T68">
            <v>0.70222093661511387</v>
          </cell>
        </row>
        <row r="69">
          <cell r="T69">
            <v>0.72040640351041996</v>
          </cell>
        </row>
        <row r="70">
          <cell r="T70">
            <v>0.77895510778732591</v>
          </cell>
        </row>
        <row r="72">
          <cell r="T72">
            <v>0.59466555722128378</v>
          </cell>
        </row>
        <row r="73">
          <cell r="T73">
            <v>0.60618017725069706</v>
          </cell>
        </row>
        <row r="74">
          <cell r="T74">
            <v>0.59706264689448907</v>
          </cell>
        </row>
        <row r="76">
          <cell r="T76">
            <v>0.64392164291705878</v>
          </cell>
        </row>
        <row r="77">
          <cell r="T77">
            <v>0.65303885469379186</v>
          </cell>
        </row>
        <row r="78">
          <cell r="T78">
            <v>0.72745272106740666</v>
          </cell>
        </row>
        <row r="80">
          <cell r="T80">
            <v>0.63436207797494226</v>
          </cell>
        </row>
        <row r="81">
          <cell r="T81">
            <v>0.65323267726477463</v>
          </cell>
        </row>
        <row r="82">
          <cell r="T82">
            <v>0.60869780317452138</v>
          </cell>
        </row>
        <row r="85">
          <cell r="T85">
            <v>0.65739971948519449</v>
          </cell>
        </row>
        <row r="86">
          <cell r="T86">
            <v>0.5853402707650821</v>
          </cell>
        </row>
        <row r="87">
          <cell r="T87">
            <v>0.78036548185603438</v>
          </cell>
        </row>
        <row r="89">
          <cell r="T89">
            <v>0.58748985236852203</v>
          </cell>
        </row>
        <row r="90">
          <cell r="T90">
            <v>0.56086223806171731</v>
          </cell>
        </row>
        <row r="91">
          <cell r="T91">
            <v>0.53842261618100429</v>
          </cell>
        </row>
        <row r="93">
          <cell r="T93">
            <v>0.61705308325550468</v>
          </cell>
        </row>
        <row r="94">
          <cell r="T94">
            <v>0.61855333678232471</v>
          </cell>
        </row>
        <row r="95">
          <cell r="T95">
            <v>0.67582553234642062</v>
          </cell>
        </row>
        <row r="97">
          <cell r="T97">
            <v>0.63006082822647747</v>
          </cell>
        </row>
        <row r="98">
          <cell r="T98">
            <v>0.63839272488047261</v>
          </cell>
        </row>
        <row r="99">
          <cell r="T99">
            <v>0.65234852379641728</v>
          </cell>
        </row>
      </sheetData>
      <sheetData sheetId="10">
        <row r="2">
          <cell r="B2" t="str">
            <v>summer</v>
          </cell>
          <cell r="C2" t="str">
            <v>fall</v>
          </cell>
          <cell r="D2" t="str">
            <v>winter</v>
          </cell>
          <cell r="E2" t="str">
            <v>spring</v>
          </cell>
        </row>
        <row r="12">
          <cell r="V12">
            <v>4.9327030002716512</v>
          </cell>
          <cell r="W12">
            <v>4.9144694525452053</v>
          </cell>
          <cell r="X12">
            <v>6.4738883215576148</v>
          </cell>
          <cell r="Y12">
            <v>1.6621462029556844</v>
          </cell>
        </row>
        <row r="13">
          <cell r="V13">
            <v>3.5793098341564136</v>
          </cell>
          <cell r="W13">
            <v>4.8774456429569781</v>
          </cell>
          <cell r="X13">
            <v>1.889143721372198</v>
          </cell>
          <cell r="Y13">
            <v>1.624607644940774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R14" sqref="R14"/>
    </sheetView>
  </sheetViews>
  <sheetFormatPr defaultRowHeight="15" x14ac:dyDescent="0.25"/>
  <sheetData>
    <row r="1" spans="1:9" x14ac:dyDescent="0.25">
      <c r="A1" t="s">
        <v>116</v>
      </c>
    </row>
    <row r="2" spans="1:9" x14ac:dyDescent="0.25">
      <c r="B2" s="16" t="s">
        <v>98</v>
      </c>
      <c r="C2" t="s">
        <v>99</v>
      </c>
      <c r="I2" t="s">
        <v>114</v>
      </c>
    </row>
    <row r="3" spans="1:9" x14ac:dyDescent="0.25">
      <c r="B3" s="16" t="s">
        <v>102</v>
      </c>
      <c r="C3" t="s">
        <v>100</v>
      </c>
      <c r="I3" t="s">
        <v>115</v>
      </c>
    </row>
    <row r="5" spans="1:9" x14ac:dyDescent="0.25">
      <c r="B5" s="16" t="s">
        <v>101</v>
      </c>
      <c r="C5" t="s">
        <v>104</v>
      </c>
      <c r="I5" t="s">
        <v>114</v>
      </c>
    </row>
    <row r="6" spans="1:9" x14ac:dyDescent="0.25">
      <c r="B6" s="16" t="s">
        <v>103</v>
      </c>
      <c r="C6" t="s">
        <v>105</v>
      </c>
      <c r="I6" t="s">
        <v>115</v>
      </c>
    </row>
    <row r="7" spans="1:9" x14ac:dyDescent="0.25">
      <c r="B7" s="16"/>
    </row>
    <row r="8" spans="1:9" x14ac:dyDescent="0.25">
      <c r="B8" s="16" t="s">
        <v>106</v>
      </c>
      <c r="C8" t="s">
        <v>110</v>
      </c>
      <c r="I8" t="s">
        <v>114</v>
      </c>
    </row>
    <row r="9" spans="1:9" x14ac:dyDescent="0.25">
      <c r="B9" s="16" t="s">
        <v>107</v>
      </c>
      <c r="C9" t="s">
        <v>111</v>
      </c>
      <c r="I9" t="s">
        <v>115</v>
      </c>
    </row>
    <row r="11" spans="1:9" x14ac:dyDescent="0.25">
      <c r="B11" s="16" t="s">
        <v>108</v>
      </c>
      <c r="C11" t="s">
        <v>112</v>
      </c>
      <c r="I11" t="s">
        <v>114</v>
      </c>
    </row>
    <row r="12" spans="1:9" x14ac:dyDescent="0.25">
      <c r="B12" s="16" t="s">
        <v>109</v>
      </c>
      <c r="C12" t="s">
        <v>113</v>
      </c>
      <c r="I12" t="s">
        <v>115</v>
      </c>
    </row>
    <row r="13" spans="1:9" x14ac:dyDescent="0.25">
      <c r="B13" s="16"/>
    </row>
    <row r="14" spans="1:9" x14ac:dyDescent="0.25">
      <c r="B14" s="16"/>
    </row>
    <row r="15" spans="1:9" x14ac:dyDescent="0.25">
      <c r="A15" t="s">
        <v>117</v>
      </c>
      <c r="B15" s="16"/>
    </row>
    <row r="16" spans="1:9" x14ac:dyDescent="0.25">
      <c r="B16" t="s">
        <v>75</v>
      </c>
      <c r="D16" t="s">
        <v>118</v>
      </c>
    </row>
    <row r="17" spans="2:4" x14ac:dyDescent="0.25">
      <c r="B17" t="s">
        <v>76</v>
      </c>
      <c r="D17" t="s">
        <v>119</v>
      </c>
    </row>
    <row r="18" spans="2:4" x14ac:dyDescent="0.25">
      <c r="B18" t="s">
        <v>78</v>
      </c>
      <c r="D18" t="s">
        <v>120</v>
      </c>
    </row>
    <row r="19" spans="2:4" x14ac:dyDescent="0.25">
      <c r="B19" t="s">
        <v>79</v>
      </c>
      <c r="D19" t="s">
        <v>121</v>
      </c>
    </row>
    <row r="20" spans="2:4" ht="18" x14ac:dyDescent="0.35">
      <c r="B20" t="s">
        <v>81</v>
      </c>
      <c r="D20" t="s">
        <v>122</v>
      </c>
    </row>
    <row r="21" spans="2:4" ht="18" x14ac:dyDescent="0.35">
      <c r="B21" t="s">
        <v>80</v>
      </c>
      <c r="D21" t="s">
        <v>123</v>
      </c>
    </row>
    <row r="22" spans="2:4" x14ac:dyDescent="0.25">
      <c r="B22" t="s">
        <v>82</v>
      </c>
      <c r="D22" t="s">
        <v>124</v>
      </c>
    </row>
    <row r="23" spans="2:4" x14ac:dyDescent="0.25">
      <c r="B23" t="s">
        <v>83</v>
      </c>
      <c r="D23" t="s">
        <v>125</v>
      </c>
    </row>
    <row r="24" spans="2:4" x14ac:dyDescent="0.25">
      <c r="B24" t="s">
        <v>84</v>
      </c>
      <c r="D24" t="s">
        <v>126</v>
      </c>
    </row>
    <row r="25" spans="2:4" x14ac:dyDescent="0.25">
      <c r="B25" t="s">
        <v>85</v>
      </c>
      <c r="D25" t="s">
        <v>127</v>
      </c>
    </row>
    <row r="26" spans="2:4" x14ac:dyDescent="0.25">
      <c r="B26" t="s">
        <v>5</v>
      </c>
      <c r="D26" t="s">
        <v>128</v>
      </c>
    </row>
    <row r="27" spans="2:4" x14ac:dyDescent="0.25">
      <c r="B27" t="s">
        <v>6</v>
      </c>
      <c r="D27" t="s">
        <v>129</v>
      </c>
    </row>
    <row r="28" spans="2:4" x14ac:dyDescent="0.25">
      <c r="B28" t="s">
        <v>7</v>
      </c>
      <c r="D28" t="s">
        <v>130</v>
      </c>
    </row>
    <row r="29" spans="2:4" x14ac:dyDescent="0.25">
      <c r="B29" t="s">
        <v>8</v>
      </c>
      <c r="D29" t="s">
        <v>131</v>
      </c>
    </row>
    <row r="30" spans="2:4" x14ac:dyDescent="0.25">
      <c r="B30" t="s">
        <v>96</v>
      </c>
      <c r="D30" t="s">
        <v>132</v>
      </c>
    </row>
    <row r="31" spans="2:4" x14ac:dyDescent="0.25">
      <c r="B31" t="s">
        <v>97</v>
      </c>
      <c r="D31" t="s">
        <v>133</v>
      </c>
    </row>
    <row r="32" spans="2:4" x14ac:dyDescent="0.25">
      <c r="B32" t="s">
        <v>86</v>
      </c>
      <c r="D32" t="s">
        <v>134</v>
      </c>
    </row>
    <row r="33" spans="2:4" x14ac:dyDescent="0.25">
      <c r="B33" t="s">
        <v>9</v>
      </c>
      <c r="D33" t="s">
        <v>135</v>
      </c>
    </row>
    <row r="34" spans="2:4" x14ac:dyDescent="0.25">
      <c r="B34" t="s">
        <v>10</v>
      </c>
      <c r="D34" t="s">
        <v>136</v>
      </c>
    </row>
    <row r="35" spans="2:4" x14ac:dyDescent="0.25">
      <c r="B35" t="s">
        <v>11</v>
      </c>
      <c r="D35" t="s">
        <v>137</v>
      </c>
    </row>
    <row r="36" spans="2:4" x14ac:dyDescent="0.25">
      <c r="B36" t="s">
        <v>12</v>
      </c>
      <c r="D36" t="s">
        <v>138</v>
      </c>
    </row>
    <row r="37" spans="2:4" x14ac:dyDescent="0.25">
      <c r="B37" t="s">
        <v>94</v>
      </c>
      <c r="D37" t="s">
        <v>139</v>
      </c>
    </row>
    <row r="38" spans="2:4" x14ac:dyDescent="0.25">
      <c r="B38" t="s">
        <v>13</v>
      </c>
      <c r="D38" t="s">
        <v>140</v>
      </c>
    </row>
    <row r="39" spans="2:4" x14ac:dyDescent="0.25">
      <c r="B39" t="s">
        <v>14</v>
      </c>
      <c r="D39" t="s">
        <v>141</v>
      </c>
    </row>
    <row r="40" spans="2:4" x14ac:dyDescent="0.25">
      <c r="B40" t="s">
        <v>15</v>
      </c>
      <c r="D40" t="s">
        <v>142</v>
      </c>
    </row>
    <row r="41" spans="2:4" x14ac:dyDescent="0.25">
      <c r="B41" t="s">
        <v>16</v>
      </c>
      <c r="D41" t="s">
        <v>143</v>
      </c>
    </row>
    <row r="42" spans="2:4" x14ac:dyDescent="0.25">
      <c r="B42" t="s">
        <v>17</v>
      </c>
      <c r="D42" t="s">
        <v>144</v>
      </c>
    </row>
    <row r="43" spans="2:4" x14ac:dyDescent="0.25">
      <c r="B43" t="s">
        <v>18</v>
      </c>
      <c r="D43" t="s">
        <v>145</v>
      </c>
    </row>
    <row r="44" spans="2:4" x14ac:dyDescent="0.25">
      <c r="B44" t="s">
        <v>95</v>
      </c>
      <c r="D44" t="s">
        <v>146</v>
      </c>
    </row>
    <row r="45" spans="2:4" x14ac:dyDescent="0.25">
      <c r="B45" t="s">
        <v>19</v>
      </c>
      <c r="D45" t="s">
        <v>147</v>
      </c>
    </row>
    <row r="46" spans="2:4" x14ac:dyDescent="0.25">
      <c r="B46" t="s">
        <v>20</v>
      </c>
      <c r="D46" t="s">
        <v>148</v>
      </c>
    </row>
    <row r="47" spans="2:4" x14ac:dyDescent="0.25">
      <c r="B47" t="s">
        <v>21</v>
      </c>
      <c r="D47" t="s">
        <v>149</v>
      </c>
    </row>
    <row r="48" spans="2:4" x14ac:dyDescent="0.25">
      <c r="B48" t="s">
        <v>93</v>
      </c>
      <c r="D48" t="s">
        <v>150</v>
      </c>
    </row>
    <row r="49" spans="2:4" x14ac:dyDescent="0.25">
      <c r="B49" t="s">
        <v>22</v>
      </c>
      <c r="D49" t="s">
        <v>151</v>
      </c>
    </row>
    <row r="50" spans="2:4" x14ac:dyDescent="0.25">
      <c r="B50" t="s">
        <v>23</v>
      </c>
      <c r="D50" t="s">
        <v>152</v>
      </c>
    </row>
    <row r="51" spans="2:4" x14ac:dyDescent="0.25">
      <c r="B51" t="s">
        <v>24</v>
      </c>
      <c r="D51" t="s">
        <v>153</v>
      </c>
    </row>
    <row r="52" spans="2:4" x14ac:dyDescent="0.25">
      <c r="B52" t="s">
        <v>25</v>
      </c>
      <c r="D52" t="s">
        <v>154</v>
      </c>
    </row>
    <row r="53" spans="2:4" x14ac:dyDescent="0.25">
      <c r="B53" t="s">
        <v>26</v>
      </c>
      <c r="D53" t="s">
        <v>155</v>
      </c>
    </row>
    <row r="54" spans="2:4" x14ac:dyDescent="0.25">
      <c r="B54" t="s">
        <v>27</v>
      </c>
      <c r="D54" t="s">
        <v>156</v>
      </c>
    </row>
    <row r="55" spans="2:4" x14ac:dyDescent="0.25">
      <c r="B55" t="s">
        <v>92</v>
      </c>
      <c r="D55" t="s">
        <v>157</v>
      </c>
    </row>
    <row r="56" spans="2:4" x14ac:dyDescent="0.25">
      <c r="B56" t="s">
        <v>28</v>
      </c>
      <c r="D56" t="s">
        <v>158</v>
      </c>
    </row>
    <row r="57" spans="2:4" x14ac:dyDescent="0.25">
      <c r="B57" t="s">
        <v>29</v>
      </c>
      <c r="D57" t="s">
        <v>159</v>
      </c>
    </row>
    <row r="58" spans="2:4" x14ac:dyDescent="0.25">
      <c r="B58" t="s">
        <v>30</v>
      </c>
      <c r="D58" t="s">
        <v>160</v>
      </c>
    </row>
    <row r="59" spans="2:4" x14ac:dyDescent="0.25">
      <c r="B59" t="s">
        <v>31</v>
      </c>
      <c r="D59" t="s">
        <v>161</v>
      </c>
    </row>
    <row r="60" spans="2:4" x14ac:dyDescent="0.25">
      <c r="B60" t="s">
        <v>91</v>
      </c>
      <c r="D60" t="s">
        <v>162</v>
      </c>
    </row>
    <row r="61" spans="2:4" x14ac:dyDescent="0.25">
      <c r="B61" t="s">
        <v>32</v>
      </c>
      <c r="D61" t="s">
        <v>163</v>
      </c>
    </row>
    <row r="62" spans="2:4" x14ac:dyDescent="0.25">
      <c r="B62" t="s">
        <v>87</v>
      </c>
      <c r="D62" t="s">
        <v>164</v>
      </c>
    </row>
    <row r="63" spans="2:4" x14ac:dyDescent="0.25">
      <c r="B63" t="s">
        <v>88</v>
      </c>
      <c r="D63" t="s">
        <v>165</v>
      </c>
    </row>
    <row r="64" spans="2:4" x14ac:dyDescent="0.25">
      <c r="B64" t="s">
        <v>89</v>
      </c>
      <c r="D64" t="s">
        <v>166</v>
      </c>
    </row>
    <row r="65" spans="2:4" x14ac:dyDescent="0.25">
      <c r="B65" t="s">
        <v>90</v>
      </c>
      <c r="D65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11"/>
  <sheetViews>
    <sheetView topLeftCell="AE1" workbookViewId="0">
      <selection activeCell="E1" sqref="E1:BE1"/>
    </sheetView>
  </sheetViews>
  <sheetFormatPr defaultRowHeight="15" x14ac:dyDescent="0.25"/>
  <cols>
    <col min="2" max="2" width="9.7109375" bestFit="1" customWidth="1"/>
  </cols>
  <sheetData>
    <row r="1" spans="1:57" ht="18" x14ac:dyDescent="0.35">
      <c r="B1" t="s">
        <v>73</v>
      </c>
      <c r="C1" t="s">
        <v>0</v>
      </c>
      <c r="D1" t="s">
        <v>1</v>
      </c>
      <c r="E1" t="s">
        <v>75</v>
      </c>
      <c r="F1" t="s">
        <v>76</v>
      </c>
      <c r="G1" t="s">
        <v>2</v>
      </c>
      <c r="H1" t="s">
        <v>3</v>
      </c>
      <c r="I1" t="s">
        <v>77</v>
      </c>
      <c r="J1" t="s">
        <v>78</v>
      </c>
      <c r="K1" t="s">
        <v>79</v>
      </c>
      <c r="L1" t="s">
        <v>81</v>
      </c>
      <c r="M1" t="s">
        <v>80</v>
      </c>
      <c r="N1" t="s">
        <v>82</v>
      </c>
      <c r="O1" t="s">
        <v>83</v>
      </c>
      <c r="P1" t="s">
        <v>84</v>
      </c>
      <c r="Q1" t="s">
        <v>85</v>
      </c>
      <c r="R1" t="s">
        <v>5</v>
      </c>
      <c r="S1" t="s">
        <v>6</v>
      </c>
      <c r="T1" t="s">
        <v>7</v>
      </c>
      <c r="U1" t="s">
        <v>8</v>
      </c>
      <c r="V1" t="s">
        <v>96</v>
      </c>
      <c r="W1" t="s">
        <v>97</v>
      </c>
      <c r="X1" t="s">
        <v>86</v>
      </c>
      <c r="Y1" t="s">
        <v>9</v>
      </c>
      <c r="Z1" t="s">
        <v>10</v>
      </c>
      <c r="AA1" t="s">
        <v>11</v>
      </c>
      <c r="AB1" t="s">
        <v>12</v>
      </c>
      <c r="AC1" t="s">
        <v>94</v>
      </c>
      <c r="AD1" t="s">
        <v>13</v>
      </c>
      <c r="AE1" t="s">
        <v>14</v>
      </c>
      <c r="AF1" t="s">
        <v>15</v>
      </c>
      <c r="AG1" t="s">
        <v>16</v>
      </c>
      <c r="AH1" t="s">
        <v>17</v>
      </c>
      <c r="AI1" t="s">
        <v>18</v>
      </c>
      <c r="AJ1" t="s">
        <v>95</v>
      </c>
      <c r="AK1" t="s">
        <v>19</v>
      </c>
      <c r="AL1" t="s">
        <v>20</v>
      </c>
      <c r="AM1" t="s">
        <v>21</v>
      </c>
      <c r="AN1" t="s">
        <v>93</v>
      </c>
      <c r="AO1" t="s">
        <v>22</v>
      </c>
      <c r="AP1" t="s">
        <v>23</v>
      </c>
      <c r="AQ1" t="s">
        <v>24</v>
      </c>
      <c r="AR1" t="s">
        <v>25</v>
      </c>
      <c r="AS1" t="s">
        <v>26</v>
      </c>
      <c r="AT1" t="s">
        <v>27</v>
      </c>
      <c r="AU1" t="s">
        <v>92</v>
      </c>
      <c r="AV1" t="s">
        <v>28</v>
      </c>
      <c r="AW1" t="s">
        <v>29</v>
      </c>
      <c r="AX1" t="s">
        <v>30</v>
      </c>
      <c r="AY1" t="s">
        <v>31</v>
      </c>
      <c r="AZ1" t="s">
        <v>91</v>
      </c>
      <c r="BA1" t="s">
        <v>32</v>
      </c>
      <c r="BB1" t="s">
        <v>87</v>
      </c>
      <c r="BC1" t="s">
        <v>88</v>
      </c>
      <c r="BD1" t="s">
        <v>89</v>
      </c>
      <c r="BE1" t="s">
        <v>90</v>
      </c>
    </row>
    <row r="2" spans="1:57" x14ac:dyDescent="0.25">
      <c r="A2" s="16" t="s">
        <v>33</v>
      </c>
      <c r="B2" s="22">
        <v>42564</v>
      </c>
      <c r="C2" s="2">
        <v>0.41944444444444445</v>
      </c>
      <c r="D2" s="1">
        <v>23.8</v>
      </c>
      <c r="E2" s="1">
        <v>5.01</v>
      </c>
      <c r="F2" s="1">
        <v>62.31</v>
      </c>
      <c r="G2" s="1">
        <v>105</v>
      </c>
      <c r="H2" s="1">
        <v>7.82</v>
      </c>
      <c r="I2" s="1">
        <v>195</v>
      </c>
      <c r="J2" s="1">
        <v>5.1870000000000003</v>
      </c>
      <c r="K2" s="1">
        <v>0.70299999999999996</v>
      </c>
      <c r="L2" s="1"/>
      <c r="M2">
        <v>0.187</v>
      </c>
      <c r="N2">
        <f>K2-M2</f>
        <v>0.51600000000000001</v>
      </c>
      <c r="O2" s="1">
        <v>10.11547</v>
      </c>
      <c r="P2">
        <v>0.189</v>
      </c>
      <c r="Q2">
        <f>P2/J2*100</f>
        <v>3.6437246963562751</v>
      </c>
      <c r="R2">
        <v>1.4284355379990963</v>
      </c>
      <c r="S2">
        <v>0.60053222167651621</v>
      </c>
      <c r="T2">
        <v>11.867900148509607</v>
      </c>
      <c r="U2">
        <v>0.44149452146732093</v>
      </c>
      <c r="V2">
        <v>0.4284379350170574</v>
      </c>
      <c r="W2">
        <v>0.97042639078086501</v>
      </c>
      <c r="X2">
        <v>4.1624999999999996</v>
      </c>
      <c r="Y2" s="5">
        <v>9.2348587252320478</v>
      </c>
      <c r="Z2" s="3">
        <v>0.50270888019869842</v>
      </c>
      <c r="AA2" s="3">
        <v>0.34834244643182777</v>
      </c>
      <c r="AB2" s="3">
        <v>1.1663371979374573</v>
      </c>
      <c r="AC2" s="3">
        <f>SUM(AA2:AB2)</f>
        <v>1.5146796443692851</v>
      </c>
      <c r="AD2" s="5">
        <v>6.7973692385025108</v>
      </c>
      <c r="AE2" s="6">
        <v>536.13739088019622</v>
      </c>
      <c r="AF2" s="3">
        <v>0.12273168424737618</v>
      </c>
      <c r="AG2" s="3">
        <v>2.0855427564587727</v>
      </c>
      <c r="AH2" s="3">
        <v>0.85231774957196182</v>
      </c>
      <c r="AI2" s="3">
        <v>0.62789127984545023</v>
      </c>
      <c r="AJ2" s="3">
        <f>SUM(AH2:AI2)</f>
        <v>1.4802090294174119</v>
      </c>
      <c r="AK2" s="3">
        <v>15.164605580151637</v>
      </c>
      <c r="AL2" s="3">
        <v>20.760502515641289</v>
      </c>
      <c r="AM2" s="3">
        <v>20.056965566084649</v>
      </c>
      <c r="AN2" s="3">
        <f>SUM(AK2:AM2)</f>
        <v>55.982073661877571</v>
      </c>
      <c r="AO2" s="3">
        <v>0.74881193534806623</v>
      </c>
      <c r="AP2" s="3">
        <v>0.35222545245841658</v>
      </c>
      <c r="AQ2" s="3">
        <v>58.849889752453819</v>
      </c>
      <c r="AR2" s="3">
        <v>3.2487561436438564E-2</v>
      </c>
      <c r="AS2" s="3">
        <v>2.5611551216681575E-2</v>
      </c>
      <c r="AT2" s="3">
        <v>2.5611074952966269E-2</v>
      </c>
      <c r="AU2" s="3">
        <f>SUM(AS2:AT2)</f>
        <v>5.1222626169647845E-2</v>
      </c>
      <c r="AV2" s="3">
        <v>143.81394296945157</v>
      </c>
      <c r="AW2" s="3">
        <v>4.4945873228910631E-2</v>
      </c>
      <c r="AX2" s="3">
        <v>4.2570545601765361E-2</v>
      </c>
      <c r="AY2" s="3">
        <v>4.6007053169750844E-2</v>
      </c>
      <c r="AZ2" s="3">
        <f>SUM(AW2:AY2)</f>
        <v>0.13352347200042683</v>
      </c>
      <c r="BA2" s="3">
        <v>3.8043714351895068E-2</v>
      </c>
    </row>
    <row r="3" spans="1:57" x14ac:dyDescent="0.25">
      <c r="A3" s="16" t="s">
        <v>34</v>
      </c>
      <c r="B3" s="22">
        <v>42564</v>
      </c>
      <c r="C3" s="2">
        <v>0.43472222222222223</v>
      </c>
      <c r="D3" s="1">
        <v>24.1</v>
      </c>
      <c r="E3" s="1">
        <v>2.91</v>
      </c>
      <c r="F3" s="1">
        <v>36.39</v>
      </c>
      <c r="G3" s="1">
        <v>124</v>
      </c>
      <c r="H3" s="1">
        <v>7.56</v>
      </c>
      <c r="I3" s="1">
        <v>214</v>
      </c>
      <c r="J3" s="1">
        <v>3.9209999999999998</v>
      </c>
      <c r="K3" s="1">
        <v>0.58909999999999996</v>
      </c>
      <c r="L3" s="1"/>
      <c r="M3">
        <v>7.0199999999999999E-2</v>
      </c>
      <c r="N3">
        <f>K3-M3</f>
        <v>0.51889999999999992</v>
      </c>
      <c r="O3" s="1">
        <v>10.11547</v>
      </c>
      <c r="P3">
        <v>0.14499999999999999</v>
      </c>
      <c r="Q3">
        <f>P3/J3*100</f>
        <v>3.6980362152512116</v>
      </c>
      <c r="R3">
        <v>1.4726900902040305</v>
      </c>
      <c r="S3">
        <v>0.61563136855054801</v>
      </c>
      <c r="T3">
        <v>10.310788405029864</v>
      </c>
      <c r="U3">
        <v>0.49546906545424491</v>
      </c>
      <c r="V3">
        <v>0.38826579936762451</v>
      </c>
      <c r="W3">
        <v>0.78363277637053541</v>
      </c>
      <c r="X3">
        <v>4.8425000000000002</v>
      </c>
      <c r="Y3" s="5">
        <v>7.2506113946515445</v>
      </c>
      <c r="Z3" s="3">
        <v>0.47964286056812511</v>
      </c>
      <c r="AA3" s="3">
        <v>0.29570072703524358</v>
      </c>
      <c r="AB3" s="3">
        <v>1.2563412171424391</v>
      </c>
      <c r="AC3" s="3">
        <f>SUM(AA3:AB3)</f>
        <v>1.5520419441776827</v>
      </c>
      <c r="AD3" s="5">
        <v>121.07378343908729</v>
      </c>
      <c r="AE3" s="6">
        <v>469.63529271111241</v>
      </c>
      <c r="AF3" s="3">
        <v>0.41015805707032915</v>
      </c>
      <c r="AG3" s="3">
        <v>1.9843780865533216</v>
      </c>
      <c r="AH3" s="3">
        <v>0.37076815377412559</v>
      </c>
      <c r="AI3" s="3">
        <v>0.15701152179757283</v>
      </c>
      <c r="AJ3" s="3">
        <f>SUM(AH3:AI3)</f>
        <v>0.52777967557169836</v>
      </c>
      <c r="AK3" s="3">
        <v>21.491783441980662</v>
      </c>
      <c r="AL3" s="3">
        <v>27.097151279696234</v>
      </c>
      <c r="AM3" s="3">
        <v>26.106592427276162</v>
      </c>
      <c r="AN3" s="3">
        <f>SUM(AK3:AM3)</f>
        <v>74.695527148953062</v>
      </c>
      <c r="AO3" s="3">
        <v>0.74583397681612185</v>
      </c>
      <c r="AP3" s="3">
        <v>0.40472148732985086</v>
      </c>
      <c r="AQ3" s="3">
        <v>61.148789375663135</v>
      </c>
      <c r="AR3" s="3">
        <v>1.4333933192558514E-2</v>
      </c>
      <c r="AS3" s="3">
        <v>1.2846092205100424E-2</v>
      </c>
      <c r="AT3" s="3">
        <v>1.0867408512272168E-2</v>
      </c>
      <c r="AU3" s="3">
        <f>SUM(AS3:AT3)</f>
        <v>2.371350071737259E-2</v>
      </c>
      <c r="AV3" s="3">
        <v>157.392489321586</v>
      </c>
      <c r="AW3" s="3">
        <v>3.1808858552956037E-2</v>
      </c>
      <c r="AX3" s="3">
        <v>3.2285279469821633E-2</v>
      </c>
      <c r="AY3" s="3">
        <v>3.1852985450372191E-2</v>
      </c>
      <c r="AZ3" s="3">
        <f>SUM(AW3:AY3)</f>
        <v>9.5947123473149848E-2</v>
      </c>
      <c r="BA3" s="3">
        <v>1.5435482325003122E-2</v>
      </c>
    </row>
    <row r="4" spans="1:57" x14ac:dyDescent="0.25">
      <c r="A4" s="16" t="s">
        <v>35</v>
      </c>
      <c r="B4" s="22">
        <v>42564</v>
      </c>
      <c r="C4" s="2">
        <v>0.4694444444444445</v>
      </c>
      <c r="D4" s="1">
        <v>24.1</v>
      </c>
      <c r="E4" s="1">
        <v>4.1500000000000004</v>
      </c>
      <c r="F4" s="1">
        <v>51.9</v>
      </c>
      <c r="G4" s="1">
        <v>145</v>
      </c>
      <c r="H4" s="1">
        <v>7.54</v>
      </c>
      <c r="I4" s="1">
        <v>225</v>
      </c>
      <c r="J4" s="1">
        <v>3.262</v>
      </c>
      <c r="K4" s="1">
        <v>0.75190000000000001</v>
      </c>
      <c r="L4" s="1"/>
      <c r="M4">
        <v>0.13400000000000001</v>
      </c>
      <c r="N4">
        <f>K4-M4</f>
        <v>0.6179</v>
      </c>
      <c r="O4" s="1">
        <v>5.7877999999999998</v>
      </c>
      <c r="P4">
        <v>0.105</v>
      </c>
      <c r="Q4">
        <f>P4/J4*100</f>
        <v>3.2188841201716736</v>
      </c>
      <c r="R4">
        <v>1.4919453647798711</v>
      </c>
      <c r="S4">
        <v>0.62984812904641907</v>
      </c>
      <c r="T4">
        <v>10.907838085709866</v>
      </c>
      <c r="U4">
        <v>0.51213487813210201</v>
      </c>
      <c r="V4">
        <v>0.31451278921745818</v>
      </c>
      <c r="W4">
        <v>0.61412101117692586</v>
      </c>
      <c r="X4">
        <v>5.38</v>
      </c>
      <c r="Y4" s="5">
        <v>4.2769734355891131</v>
      </c>
      <c r="Z4" s="3">
        <v>0.46769896867457467</v>
      </c>
      <c r="AA4" s="3">
        <v>0.17340683400242848</v>
      </c>
      <c r="AB4" s="3">
        <v>1.2281009724637664</v>
      </c>
      <c r="AC4" s="3">
        <f>SUM(AA4:AB4)</f>
        <v>1.4015078064661948</v>
      </c>
      <c r="AD4" s="5">
        <v>122.75363155580521</v>
      </c>
      <c r="AE4" s="6">
        <v>300.72142082546333</v>
      </c>
      <c r="AF4" s="3">
        <v>0.59712918745909471</v>
      </c>
      <c r="AG4" s="3">
        <v>2.8271550827082379</v>
      </c>
      <c r="AH4" s="3">
        <v>0.41328000382512231</v>
      </c>
      <c r="AI4" s="3">
        <v>0.15661526241606513</v>
      </c>
      <c r="AJ4" s="3">
        <f>SUM(AH4:AI4)</f>
        <v>0.56989526624118747</v>
      </c>
      <c r="AK4" s="3">
        <v>10.739044821057961</v>
      </c>
      <c r="AL4" s="3">
        <v>11.52745744679498</v>
      </c>
      <c r="AM4" s="3">
        <v>11.521807976139261</v>
      </c>
      <c r="AN4" s="3">
        <f>SUM(AK4:AM4)</f>
        <v>33.7883102439922</v>
      </c>
      <c r="AO4" s="3">
        <v>0.69275187488428969</v>
      </c>
      <c r="AP4" s="3">
        <v>0.38270665049798147</v>
      </c>
      <c r="AQ4" s="3">
        <v>58.945975704256604</v>
      </c>
      <c r="AR4" s="3">
        <v>1.0045428032423429E-2</v>
      </c>
      <c r="AS4" s="3">
        <v>1.6158633295729776E-2</v>
      </c>
      <c r="AT4" s="3">
        <v>1.4983888483771463E-2</v>
      </c>
      <c r="AU4" s="3">
        <f>SUM(AS4:AT4)</f>
        <v>3.1142521779501241E-2</v>
      </c>
      <c r="AV4" s="3">
        <v>36.655220889982722</v>
      </c>
      <c r="AW4" s="3">
        <v>-3.9035830502654441E-3</v>
      </c>
      <c r="AX4" s="3">
        <v>-3.0677864750992038E-3</v>
      </c>
      <c r="AY4" s="3">
        <v>-3.9254149260272301E-3</v>
      </c>
      <c r="AZ4" s="3">
        <f>SUM(AW4:AY4)</f>
        <v>-1.0896784451391878E-2</v>
      </c>
      <c r="BA4" s="3">
        <v>1.2206540854588615E-2</v>
      </c>
    </row>
    <row r="5" spans="1:57" x14ac:dyDescent="0.25">
      <c r="A5" s="16" t="s">
        <v>36</v>
      </c>
      <c r="B5" s="22">
        <v>42564</v>
      </c>
      <c r="C5" s="2">
        <v>0.48125000000000001</v>
      </c>
      <c r="D5" s="1">
        <v>23.9</v>
      </c>
      <c r="E5" s="1">
        <v>3</v>
      </c>
      <c r="F5" s="1">
        <v>37.380000000000003</v>
      </c>
      <c r="G5" s="1">
        <v>92</v>
      </c>
      <c r="H5" s="1">
        <v>7.45</v>
      </c>
      <c r="I5" s="1">
        <v>195</v>
      </c>
      <c r="J5" s="1">
        <v>6.3570000000000002</v>
      </c>
      <c r="K5" s="1">
        <v>0.70679999999999998</v>
      </c>
      <c r="L5" s="1"/>
      <c r="M5">
        <v>0.16</v>
      </c>
      <c r="N5">
        <f>K5-M5</f>
        <v>0.54679999999999995</v>
      </c>
      <c r="O5" s="1">
        <v>7.2801</v>
      </c>
      <c r="P5">
        <v>0.182</v>
      </c>
      <c r="Q5">
        <f>P5/J5*100</f>
        <v>2.8629856850715742</v>
      </c>
      <c r="R5">
        <v>1.4441736192658712</v>
      </c>
      <c r="S5">
        <v>0.60994120097730975</v>
      </c>
      <c r="T5">
        <v>10.98406684684333</v>
      </c>
      <c r="U5">
        <v>0.56269109849399956</v>
      </c>
      <c r="V5">
        <v>0.49985119012742563</v>
      </c>
      <c r="W5">
        <v>0.88832254760247631</v>
      </c>
      <c r="X5">
        <v>4.4800000000000004</v>
      </c>
      <c r="Y5" s="5">
        <v>12.373019899548511</v>
      </c>
      <c r="Z5" s="3">
        <v>0.40357156861330229</v>
      </c>
      <c r="AA5" s="3">
        <v>0.28020271054229923</v>
      </c>
      <c r="AB5" s="3">
        <v>1.116203487956396</v>
      </c>
      <c r="AC5" s="3">
        <f>SUM(AA5:AB5)</f>
        <v>1.3964061984986953</v>
      </c>
      <c r="AD5" s="5"/>
      <c r="AE5" s="6">
        <v>421.31540174220532</v>
      </c>
      <c r="AF5" s="3">
        <v>9.7886791472781481E-2</v>
      </c>
      <c r="AG5" s="3">
        <v>3.4704164119492007</v>
      </c>
      <c r="AH5" s="3">
        <v>1.0971418917501656</v>
      </c>
      <c r="AI5" s="3">
        <v>0.82709877914833529</v>
      </c>
      <c r="AJ5" s="3">
        <f>SUM(AH5:AI5)</f>
        <v>1.9242406708985009</v>
      </c>
      <c r="AK5" s="3">
        <v>19.752938366518073</v>
      </c>
      <c r="AL5" s="3">
        <v>25.711749412929652</v>
      </c>
      <c r="AM5" s="3">
        <v>24.365733751924601</v>
      </c>
      <c r="AN5" s="3">
        <f>SUM(AK5:AM5)</f>
        <v>69.830421531372338</v>
      </c>
      <c r="AO5" s="3">
        <v>0.80552085553169761</v>
      </c>
      <c r="AP5" s="3">
        <v>0.29634293949426155</v>
      </c>
      <c r="AQ5" s="3">
        <v>51.27844848777557</v>
      </c>
      <c r="AR5" s="3">
        <v>1.1514083745179053E-2</v>
      </c>
      <c r="AS5" s="3">
        <v>1.4381171093938019E-2</v>
      </c>
      <c r="AT5" s="3">
        <v>1.5966350363708009E-2</v>
      </c>
      <c r="AU5" s="3">
        <f>SUM(AS5:AT5)</f>
        <v>3.0347521457646028E-2</v>
      </c>
      <c r="AV5" s="3">
        <v>150.29609421546613</v>
      </c>
      <c r="AW5" s="3">
        <v>2.8222072049579126E-2</v>
      </c>
      <c r="AX5" s="3">
        <v>2.6704473353265815E-2</v>
      </c>
      <c r="AY5" s="3">
        <v>2.9020197762043072E-2</v>
      </c>
      <c r="AZ5" s="3">
        <f>SUM(AW5:AY5)</f>
        <v>8.394674316488801E-2</v>
      </c>
      <c r="BA5" s="3">
        <v>2.8145509893541139E-2</v>
      </c>
    </row>
    <row r="6" spans="1:57" x14ac:dyDescent="0.25">
      <c r="A6" s="16" t="s">
        <v>37</v>
      </c>
      <c r="B6" s="22">
        <v>42564</v>
      </c>
      <c r="C6" s="2">
        <v>0.49861111111111112</v>
      </c>
      <c r="D6" s="1">
        <v>23.6</v>
      </c>
      <c r="E6" s="1">
        <v>1.96</v>
      </c>
      <c r="F6" s="1">
        <v>24.29</v>
      </c>
      <c r="G6" s="1">
        <v>65</v>
      </c>
      <c r="H6" s="1">
        <v>7.33</v>
      </c>
      <c r="I6" s="1">
        <v>166</v>
      </c>
      <c r="J6" s="1">
        <v>10.74</v>
      </c>
      <c r="K6" s="1">
        <v>0.78190000000000004</v>
      </c>
      <c r="L6" s="1"/>
      <c r="M6">
        <v>0.14499999999999999</v>
      </c>
      <c r="N6">
        <f>K6-M6</f>
        <v>0.63690000000000002</v>
      </c>
      <c r="O6" s="1">
        <v>10.712389999999999</v>
      </c>
      <c r="P6">
        <v>0.23899999999999999</v>
      </c>
      <c r="Q6">
        <f>P6/J6*100</f>
        <v>2.2253258845437616</v>
      </c>
      <c r="R6">
        <v>1.4280848559456061</v>
      </c>
      <c r="S6">
        <v>0.58209842365410114</v>
      </c>
      <c r="T6">
        <v>11.540983231747216</v>
      </c>
      <c r="U6">
        <v>0.55638078293633775</v>
      </c>
      <c r="V6">
        <v>0.56476829608258206</v>
      </c>
      <c r="W6">
        <v>1.0150751309237869</v>
      </c>
      <c r="X6">
        <v>4.1100000000000003</v>
      </c>
      <c r="Y6" s="5">
        <v>27.425163618230869</v>
      </c>
      <c r="Z6" s="3">
        <v>0.43199575950386077</v>
      </c>
      <c r="AA6" s="3">
        <v>0.40005099155027696</v>
      </c>
      <c r="AB6" s="3">
        <v>1.0470430902342671</v>
      </c>
      <c r="AC6" s="3">
        <f>SUM(AA6:AB6)</f>
        <v>1.4470940817845441</v>
      </c>
      <c r="AD6" s="5"/>
      <c r="AE6" s="6">
        <v>620.54200088721552</v>
      </c>
      <c r="AF6" s="3">
        <v>6.8207298039614297E-2</v>
      </c>
      <c r="AG6" s="3">
        <v>3.6540876791267092</v>
      </c>
      <c r="AH6" s="3">
        <v>1.3966003658604704</v>
      </c>
      <c r="AI6" s="3">
        <v>1.1862054588077866</v>
      </c>
      <c r="AJ6" s="3">
        <f>SUM(AH6:AI6)</f>
        <v>2.5828058246682568</v>
      </c>
      <c r="AK6" s="3">
        <v>23.37585148201061</v>
      </c>
      <c r="AL6" s="3">
        <v>28.132407198109544</v>
      </c>
      <c r="AM6" s="3">
        <v>27.931724511396361</v>
      </c>
      <c r="AN6" s="3">
        <f>SUM(AK6:AM6)</f>
        <v>79.439983191516518</v>
      </c>
      <c r="AO6" s="3">
        <v>0.8389258873147718</v>
      </c>
      <c r="AP6" s="3">
        <v>0.31158359947721037</v>
      </c>
      <c r="AQ6" s="3">
        <v>47.696509115686531</v>
      </c>
      <c r="AR6" s="3">
        <v>1.2708587391682562E-2</v>
      </c>
      <c r="AS6" s="3">
        <v>2.6823477283058911E-2</v>
      </c>
      <c r="AT6" s="3">
        <v>2.7570598628729102E-2</v>
      </c>
      <c r="AU6" s="3">
        <f>SUM(AS6:AT6)</f>
        <v>5.4394075911788013E-2</v>
      </c>
      <c r="AV6" s="3">
        <v>151.36331439527586</v>
      </c>
      <c r="AW6" s="3">
        <v>4.745069283607492E-2</v>
      </c>
      <c r="AX6" s="3">
        <v>5.031365919643551E-2</v>
      </c>
      <c r="AY6" s="3">
        <v>4.596005037232561E-2</v>
      </c>
      <c r="AZ6" s="3">
        <f>SUM(AW6:AY6)</f>
        <v>0.14372440240483605</v>
      </c>
      <c r="BA6" s="3">
        <v>3.8790719435140321E-2</v>
      </c>
    </row>
    <row r="7" spans="1:57" x14ac:dyDescent="0.25">
      <c r="A7" s="16"/>
      <c r="B7" s="16"/>
      <c r="C7" s="2"/>
      <c r="D7" s="1"/>
      <c r="E7" s="1"/>
      <c r="F7" s="1"/>
      <c r="G7" s="1"/>
      <c r="H7" s="1"/>
      <c r="I7" s="1"/>
      <c r="J7" s="1"/>
      <c r="K7" s="1"/>
      <c r="L7" s="1"/>
      <c r="O7" s="1"/>
    </row>
    <row r="8" spans="1:57" x14ac:dyDescent="0.25">
      <c r="A8" s="16" t="s">
        <v>38</v>
      </c>
      <c r="B8" s="22">
        <v>42564</v>
      </c>
      <c r="C8" s="2">
        <v>8.6111111111111124E-2</v>
      </c>
      <c r="D8">
        <v>24.6</v>
      </c>
      <c r="E8">
        <v>6.67</v>
      </c>
      <c r="F8">
        <v>84.17</v>
      </c>
      <c r="G8">
        <v>153</v>
      </c>
      <c r="H8">
        <v>7.98</v>
      </c>
      <c r="I8">
        <v>220</v>
      </c>
      <c r="J8" s="1">
        <v>7.0220000000000002</v>
      </c>
      <c r="K8" s="1">
        <v>0.8921</v>
      </c>
      <c r="L8" s="1"/>
      <c r="M8">
        <v>0.378</v>
      </c>
      <c r="N8">
        <f>K8-M8</f>
        <v>0.5141</v>
      </c>
      <c r="O8">
        <v>28.321530000000003</v>
      </c>
      <c r="P8">
        <v>0.27700000000000002</v>
      </c>
      <c r="Q8">
        <f>P8/J8*100</f>
        <v>3.9447450868698377</v>
      </c>
      <c r="R8">
        <v>1.4100063092183996</v>
      </c>
      <c r="S8">
        <v>0.54814183929025351</v>
      </c>
      <c r="T8">
        <v>13.4098101289936</v>
      </c>
      <c r="U8">
        <v>0.31433870881328124</v>
      </c>
      <c r="V8">
        <v>0.39342721021422516</v>
      </c>
      <c r="W8">
        <v>1.2516028067288489</v>
      </c>
      <c r="X8">
        <v>3.3166666666666664</v>
      </c>
      <c r="Y8" s="5">
        <v>17.887923882020612</v>
      </c>
      <c r="Z8" s="3">
        <v>0.67719268206846461</v>
      </c>
      <c r="AA8" s="3">
        <v>0.25945737182850998</v>
      </c>
      <c r="AB8" s="3">
        <v>1.1391553827926333</v>
      </c>
      <c r="AC8" s="3">
        <f>SUM(AA8:AB8)</f>
        <v>1.3986127546211433</v>
      </c>
      <c r="AD8" s="5">
        <v>2.4583867248276983</v>
      </c>
      <c r="AE8" s="6">
        <v>770.35115540361062</v>
      </c>
      <c r="AF8" s="3">
        <v>0.11885009460751386</v>
      </c>
      <c r="AG8" s="3">
        <v>2.1590811157433545</v>
      </c>
      <c r="AH8" s="3">
        <v>1.0550273120677682</v>
      </c>
      <c r="AI8" s="3">
        <v>0.74162403626193296</v>
      </c>
      <c r="AJ8" s="3">
        <f>SUM(AH8:AI8)</f>
        <v>1.7966513483297013</v>
      </c>
      <c r="AK8" s="3">
        <v>4.0066674844410848</v>
      </c>
      <c r="AL8" s="3">
        <v>4.968226064838043</v>
      </c>
      <c r="AM8" s="3">
        <v>4.7581858475795897</v>
      </c>
      <c r="AN8" s="3">
        <f>SUM(AK8:AM8)</f>
        <v>13.733079396858717</v>
      </c>
      <c r="AO8" s="3">
        <v>1.1205631771859303</v>
      </c>
      <c r="AP8" s="3">
        <v>0.58591658195229479</v>
      </c>
      <c r="AQ8" s="3">
        <v>58.47287383702546</v>
      </c>
      <c r="AR8" s="3">
        <v>9.6146099111822526E-3</v>
      </c>
      <c r="AS8" s="3">
        <v>1.3411644952158E-2</v>
      </c>
      <c r="AT8" s="3">
        <v>1.033287300530851E-2</v>
      </c>
      <c r="AU8" s="3">
        <f>SUM(AS8:AT8)</f>
        <v>2.3744517957466509E-2</v>
      </c>
      <c r="AV8" s="3">
        <v>26.718460415979695</v>
      </c>
      <c r="AW8" s="3">
        <v>4.7593999208766516E-2</v>
      </c>
      <c r="AX8" s="3">
        <v>4.8239063797102674E-2</v>
      </c>
      <c r="AY8" s="3">
        <v>4.7547049516350158E-2</v>
      </c>
      <c r="AZ8" s="3">
        <f>SUM(AW8:AY8)</f>
        <v>0.14338011252221936</v>
      </c>
      <c r="BA8" s="3">
        <v>5.4165573602982554E-2</v>
      </c>
    </row>
    <row r="9" spans="1:57" x14ac:dyDescent="0.25">
      <c r="A9" s="16" t="s">
        <v>39</v>
      </c>
      <c r="B9" s="22">
        <v>42564</v>
      </c>
      <c r="C9" s="2">
        <v>0.11458333333333333</v>
      </c>
      <c r="D9">
        <v>24.5</v>
      </c>
      <c r="E9">
        <v>6.1</v>
      </c>
      <c r="F9">
        <v>76.84</v>
      </c>
      <c r="G9">
        <v>136</v>
      </c>
      <c r="H9">
        <v>8.17</v>
      </c>
      <c r="I9">
        <v>239</v>
      </c>
      <c r="J9" s="1">
        <v>6.9130000000000003</v>
      </c>
      <c r="K9" s="1">
        <v>0.94550000000000001</v>
      </c>
      <c r="L9" s="1"/>
      <c r="M9">
        <v>0.47</v>
      </c>
      <c r="N9">
        <f>K9-M9</f>
        <v>0.47550000000000003</v>
      </c>
      <c r="O9">
        <v>15.786210000000001</v>
      </c>
      <c r="P9">
        <v>0.24</v>
      </c>
      <c r="Q9">
        <f>P9/J9*100</f>
        <v>3.4717199479242002</v>
      </c>
      <c r="R9">
        <v>1.4024096937177635</v>
      </c>
      <c r="S9">
        <v>0.54867689738353964</v>
      </c>
      <c r="T9">
        <v>15.739894332953687</v>
      </c>
      <c r="U9">
        <v>0.30577810221278551</v>
      </c>
      <c r="V9">
        <v>0.39775163551813381</v>
      </c>
      <c r="W9">
        <v>1.3007852185613524</v>
      </c>
      <c r="X9">
        <v>4.1366666666666667</v>
      </c>
      <c r="Y9" s="5">
        <v>11.728856983645285</v>
      </c>
      <c r="Z9" s="3">
        <v>0.53214481666324198</v>
      </c>
      <c r="AA9" s="3">
        <v>0.20692805422766802</v>
      </c>
      <c r="AB9" s="3">
        <v>1.0786035825707745</v>
      </c>
      <c r="AC9" s="3">
        <f>SUM(AA9:AB9)</f>
        <v>1.2855316367984426</v>
      </c>
      <c r="AD9" s="5">
        <v>16.185669534629533</v>
      </c>
      <c r="AE9" s="6">
        <v>482.4675192502516</v>
      </c>
      <c r="AF9" s="3">
        <v>0.14004311376358958</v>
      </c>
      <c r="AG9" s="3">
        <v>2.4102676685802997</v>
      </c>
      <c r="AH9" s="3">
        <v>1.075692852202832</v>
      </c>
      <c r="AI9" s="3">
        <v>0.72094923151482526</v>
      </c>
      <c r="AJ9" s="3">
        <f>SUM(AH9:AI9)</f>
        <v>1.7966420837176571</v>
      </c>
      <c r="AK9" s="3">
        <v>4.0131931919805934</v>
      </c>
      <c r="AL9" s="3">
        <v>5.2706840538512267</v>
      </c>
      <c r="AM9" s="3">
        <v>4.981678593885003</v>
      </c>
      <c r="AN9" s="3">
        <f>SUM(AK9:AM9)</f>
        <v>14.265555839716825</v>
      </c>
      <c r="AO9" s="3">
        <v>0.97138674932645597</v>
      </c>
      <c r="AP9" s="3">
        <v>0.55882183898538385</v>
      </c>
      <c r="AQ9" s="3">
        <v>60.99161021371669</v>
      </c>
      <c r="AR9" s="3">
        <v>9.4579625610680673E-3</v>
      </c>
      <c r="AS9" s="3">
        <v>1.5269898963053441E-2</v>
      </c>
      <c r="AT9" s="3">
        <v>1.4378745189535753E-2</v>
      </c>
      <c r="AU9" s="3">
        <f>SUM(AS9:AT9)</f>
        <v>2.9648644152589193E-2</v>
      </c>
      <c r="AV9" s="3">
        <v>33.59168433688393</v>
      </c>
      <c r="AW9" s="3">
        <v>1.6665457297693063E-2</v>
      </c>
      <c r="AX9" s="3">
        <v>1.8114408262586146E-2</v>
      </c>
      <c r="AY9" s="3">
        <v>1.7911904291966263E-2</v>
      </c>
      <c r="AZ9" s="3">
        <f>SUM(AW9:AY9)</f>
        <v>5.2691769852245468E-2</v>
      </c>
      <c r="BA9" s="3">
        <v>5.695859479519224E-2</v>
      </c>
    </row>
    <row r="10" spans="1:57" x14ac:dyDescent="0.25">
      <c r="A10" s="16" t="s">
        <v>40</v>
      </c>
      <c r="B10" s="22">
        <v>42564</v>
      </c>
      <c r="C10" s="2">
        <v>0.12916666666666668</v>
      </c>
      <c r="D10">
        <v>24.7</v>
      </c>
      <c r="E10">
        <v>5.77</v>
      </c>
      <c r="F10">
        <v>72.94</v>
      </c>
      <c r="G10">
        <v>91</v>
      </c>
      <c r="H10">
        <v>7.83</v>
      </c>
      <c r="I10">
        <v>204</v>
      </c>
      <c r="J10" s="1">
        <v>11.2</v>
      </c>
      <c r="K10" s="1">
        <v>1.1399999999999999</v>
      </c>
      <c r="L10" s="1"/>
      <c r="M10">
        <v>0.53400000000000003</v>
      </c>
      <c r="N10">
        <f>K10-M10</f>
        <v>0.60599999999999987</v>
      </c>
      <c r="O10" s="1">
        <v>15.48775</v>
      </c>
      <c r="P10">
        <v>0.42899999999999999</v>
      </c>
      <c r="Q10">
        <f>P10/J10*100</f>
        <v>3.8303571428571428</v>
      </c>
      <c r="R10">
        <v>1.3280034098314462</v>
      </c>
      <c r="S10">
        <v>0.52853602972081359</v>
      </c>
      <c r="T10">
        <v>18.173231923891048</v>
      </c>
      <c r="U10">
        <v>0.300576466405654</v>
      </c>
      <c r="V10">
        <v>0.58932621280111319</v>
      </c>
      <c r="W10">
        <v>1.9606532069805038</v>
      </c>
      <c r="X10">
        <v>4.4066666666666672</v>
      </c>
      <c r="Y10" s="5">
        <v>22.603821548280351</v>
      </c>
      <c r="Z10" s="3">
        <v>0.60162923523383482</v>
      </c>
      <c r="AA10" s="3">
        <v>0.32285463274301696</v>
      </c>
      <c r="AB10" s="3">
        <v>1.0076324571748203</v>
      </c>
      <c r="AC10" s="3">
        <f>SUM(AA10:AB10)</f>
        <v>1.3304870899178374</v>
      </c>
      <c r="AD10" s="5">
        <v>3.7500775595107365</v>
      </c>
      <c r="AE10" s="6">
        <v>793.13566775666948</v>
      </c>
      <c r="AF10" s="3">
        <v>0.10938305299029719</v>
      </c>
      <c r="AG10" s="3">
        <v>2.8691871685586046</v>
      </c>
      <c r="AH10" s="3">
        <v>1.9809725324063365</v>
      </c>
      <c r="AI10" s="3">
        <v>1.651922055220354</v>
      </c>
      <c r="AJ10" s="3">
        <f>SUM(AH10:AI10)</f>
        <v>3.6328945876266907</v>
      </c>
      <c r="AK10" s="3">
        <v>16.329742201293577</v>
      </c>
      <c r="AL10" s="3">
        <v>20.893203303586528</v>
      </c>
      <c r="AM10" s="3">
        <v>20.194275842553338</v>
      </c>
      <c r="AN10" s="3">
        <f>SUM(AK10:AM10)</f>
        <v>57.41722134743344</v>
      </c>
      <c r="AO10" s="3">
        <v>0.97824954009433651</v>
      </c>
      <c r="AP10" s="3">
        <v>0.49277833644773039</v>
      </c>
      <c r="AQ10" s="3">
        <v>56.527524408367228</v>
      </c>
      <c r="AR10" s="3">
        <v>1.3100231906217608E-2</v>
      </c>
      <c r="AS10" s="3">
        <v>2.1410242311839099E-2</v>
      </c>
      <c r="AT10" s="3">
        <v>2.3145279159588038E-2</v>
      </c>
      <c r="AU10" s="3">
        <f>SUM(AS10:AT10)</f>
        <v>4.4555521471427134E-2</v>
      </c>
      <c r="AV10" s="3">
        <v>132.66052203657173</v>
      </c>
      <c r="AW10" s="3">
        <v>6.7123507422114245E-2</v>
      </c>
      <c r="AX10" s="3">
        <v>6.6940511997247973E-2</v>
      </c>
      <c r="AY10" s="3">
        <v>6.6969887642329001E-2</v>
      </c>
      <c r="AZ10" s="3">
        <f>SUM(AW10:AY10)</f>
        <v>0.20103390706169122</v>
      </c>
      <c r="BA10" s="3">
        <v>5.7494224017171636E-2</v>
      </c>
    </row>
    <row r="11" spans="1:57" x14ac:dyDescent="0.25">
      <c r="A11" s="16" t="s">
        <v>41</v>
      </c>
      <c r="B11" s="22">
        <v>42564</v>
      </c>
      <c r="C11" s="2">
        <v>0.1388888888888889</v>
      </c>
      <c r="D11">
        <v>24.1</v>
      </c>
      <c r="E11">
        <v>4.6399999999999997</v>
      </c>
      <c r="F11">
        <v>58.03</v>
      </c>
      <c r="G11">
        <v>121</v>
      </c>
      <c r="H11">
        <v>7.83</v>
      </c>
      <c r="I11">
        <v>209</v>
      </c>
      <c r="J11" s="1">
        <v>10.84</v>
      </c>
      <c r="K11" s="1">
        <v>1.1020000000000001</v>
      </c>
      <c r="L11" s="1"/>
      <c r="M11">
        <v>0.46400000000000002</v>
      </c>
      <c r="N11">
        <f>K11-M11</f>
        <v>0.63800000000000012</v>
      </c>
      <c r="O11">
        <v>9.3693200000000001</v>
      </c>
      <c r="P11">
        <v>0.38300000000000001</v>
      </c>
      <c r="Q11">
        <f>P11/J11*100</f>
        <v>3.5332103321033212</v>
      </c>
      <c r="R11">
        <v>1.3423582976145096</v>
      </c>
      <c r="S11">
        <v>0.54058540737275917</v>
      </c>
      <c r="T11">
        <v>19.614455056540194</v>
      </c>
      <c r="U11">
        <v>0.29810764903804515</v>
      </c>
      <c r="V11">
        <v>0.59153915184959427</v>
      </c>
      <c r="W11">
        <v>1.9843139005604673</v>
      </c>
      <c r="X11">
        <v>3.9066666666666667</v>
      </c>
      <c r="Y11" s="5">
        <v>15.816040147489714</v>
      </c>
      <c r="Z11" s="3">
        <v>0.48546672000276891</v>
      </c>
      <c r="AA11" s="3">
        <v>0.24676342443755572</v>
      </c>
      <c r="AB11" s="3">
        <v>0.90073021813414522</v>
      </c>
      <c r="AC11" s="3">
        <f>SUM(AA11:AB11)</f>
        <v>1.1474936425717011</v>
      </c>
      <c r="AD11" s="5">
        <v>2.6170414569453486</v>
      </c>
      <c r="AE11" s="6">
        <v>519.0791434053549</v>
      </c>
      <c r="AF11" s="3">
        <v>0.10922073303643742</v>
      </c>
      <c r="AG11" s="3">
        <v>3.002011581195382</v>
      </c>
      <c r="AH11" s="3">
        <v>1.7370856138363842</v>
      </c>
      <c r="AI11" s="3">
        <v>1.3829696709729404</v>
      </c>
      <c r="AJ11" s="3">
        <f>SUM(AH11:AI11)</f>
        <v>3.1200552848093244</v>
      </c>
      <c r="AK11" s="3">
        <v>5.5489771185184384</v>
      </c>
      <c r="AL11" s="3">
        <v>6.460884518259828</v>
      </c>
      <c r="AM11" s="3">
        <v>6.3673264741228257</v>
      </c>
      <c r="AN11" s="3">
        <f>SUM(AK11:AM11)</f>
        <v>18.377188110901091</v>
      </c>
      <c r="AO11" s="3">
        <v>0.92865582660607993</v>
      </c>
      <c r="AP11" s="3">
        <v>0.43689569613497742</v>
      </c>
      <c r="AQ11" s="3">
        <v>58.307214081218099</v>
      </c>
      <c r="AR11" s="3">
        <v>9.5559034873245498E-3</v>
      </c>
      <c r="AS11" s="3">
        <v>1.7612921926712124E-2</v>
      </c>
      <c r="AT11" s="3">
        <v>1.6911287606137949E-2</v>
      </c>
      <c r="AU11" s="3">
        <f>SUM(AS11:AT11)</f>
        <v>3.452420953285007E-2</v>
      </c>
      <c r="AV11" s="3">
        <v>34.750753030426267</v>
      </c>
      <c r="AW11" s="3">
        <v>2.5822144480368903E-2</v>
      </c>
      <c r="AX11" s="3">
        <v>3.0882679273167419E-2</v>
      </c>
      <c r="AY11" s="3">
        <v>2.6057830924645038E-2</v>
      </c>
      <c r="AZ11" s="3">
        <f>SUM(AW11:AY11)</f>
        <v>8.2762654678181363E-2</v>
      </c>
      <c r="BA11" s="3">
        <v>5.4804728356663397E-2</v>
      </c>
    </row>
    <row r="12" spans="1:57" x14ac:dyDescent="0.25">
      <c r="A12" s="16" t="s">
        <v>42</v>
      </c>
      <c r="B12" s="22">
        <v>42564</v>
      </c>
      <c r="C12" s="2">
        <v>0.15</v>
      </c>
      <c r="D12">
        <v>23.7</v>
      </c>
      <c r="E12">
        <v>4.99</v>
      </c>
      <c r="F12">
        <v>61.95</v>
      </c>
      <c r="G12">
        <v>67</v>
      </c>
      <c r="H12">
        <v>7.6</v>
      </c>
      <c r="I12">
        <v>250</v>
      </c>
      <c r="J12" s="1">
        <v>8.86</v>
      </c>
      <c r="K12" s="1">
        <v>1.0209999999999999</v>
      </c>
      <c r="L12" s="1"/>
      <c r="M12">
        <v>0.47</v>
      </c>
      <c r="N12">
        <f>K12-M12</f>
        <v>0.55099999999999993</v>
      </c>
      <c r="O12">
        <v>30.559979999999999</v>
      </c>
      <c r="P12">
        <v>0.38</v>
      </c>
      <c r="Q12">
        <f>P12/J12*100</f>
        <v>4.288939051918736</v>
      </c>
      <c r="R12">
        <v>1.3640701046185568</v>
      </c>
      <c r="S12">
        <v>0.5379600833864161</v>
      </c>
      <c r="T12">
        <v>14.781503781119666</v>
      </c>
      <c r="U12">
        <v>0.28946600401757155</v>
      </c>
      <c r="V12">
        <v>0.45948883049101724</v>
      </c>
      <c r="W12">
        <v>1.5873671661392224</v>
      </c>
      <c r="X12">
        <v>4.05</v>
      </c>
      <c r="Y12" s="5">
        <v>29.021200290790865</v>
      </c>
      <c r="Z12" s="3">
        <v>0.76048697962547929</v>
      </c>
      <c r="AA12" s="3">
        <v>0.33906361183263578</v>
      </c>
      <c r="AB12" s="3">
        <v>1.2099792235202216</v>
      </c>
      <c r="AC12" s="3">
        <f>SUM(AA12:AB12)</f>
        <v>1.5490428353528574</v>
      </c>
      <c r="AD12" s="5">
        <v>15.68638013653071</v>
      </c>
      <c r="AE12" s="6">
        <v>1211.8359701495981</v>
      </c>
      <c r="AF12" s="3">
        <v>0.15249989646006587</v>
      </c>
      <c r="AG12" s="3">
        <v>3.2270243985866656</v>
      </c>
      <c r="AH12" s="3">
        <v>1.2681597755876139</v>
      </c>
      <c r="AI12" s="3">
        <v>0.91661258530450662</v>
      </c>
      <c r="AJ12" s="3">
        <f>SUM(AH12:AI12)</f>
        <v>2.1847723608921203</v>
      </c>
      <c r="AK12" s="3">
        <v>18.061606730462145</v>
      </c>
      <c r="AL12" s="3">
        <v>22.921683070461032</v>
      </c>
      <c r="AM12" s="3">
        <v>22.133950223954635</v>
      </c>
      <c r="AN12" s="3">
        <f>SUM(AK12:AM12)</f>
        <v>63.117240024877809</v>
      </c>
      <c r="AO12" s="3">
        <v>1.2182094936687879</v>
      </c>
      <c r="AP12" s="3">
        <v>0.59438412587544309</v>
      </c>
      <c r="AQ12" s="3">
        <v>62.968741285387665</v>
      </c>
      <c r="AR12" s="3">
        <v>1.1729489829196705E-2</v>
      </c>
      <c r="AS12" s="3">
        <v>3.4337418351729397E-2</v>
      </c>
      <c r="AT12" s="3">
        <v>3.6576579115531214E-2</v>
      </c>
      <c r="AU12" s="3">
        <f>SUM(AS12:AT12)</f>
        <v>7.0913997467260612E-2</v>
      </c>
      <c r="AV12" s="3">
        <v>143.66397753574677</v>
      </c>
      <c r="AW12" s="3">
        <v>8.9397798973245762E-2</v>
      </c>
      <c r="AX12" s="3">
        <v>9.1399525197872394E-2</v>
      </c>
      <c r="AY12" s="3">
        <v>9.0934524556522206E-2</v>
      </c>
      <c r="AZ12" s="3">
        <f>SUM(AW12:AY12)</f>
        <v>0.27173184872764033</v>
      </c>
      <c r="BA12" s="3">
        <v>7.249276886400248E-2</v>
      </c>
    </row>
    <row r="13" spans="1:57" x14ac:dyDescent="0.25">
      <c r="A13" s="16"/>
      <c r="B13" s="16"/>
      <c r="C13" s="2"/>
      <c r="J13" s="1"/>
      <c r="K13" s="1"/>
      <c r="L13" s="1"/>
    </row>
    <row r="14" spans="1:57" x14ac:dyDescent="0.25">
      <c r="A14" s="16" t="s">
        <v>43</v>
      </c>
      <c r="B14" s="22">
        <v>42563</v>
      </c>
      <c r="C14" s="2">
        <v>0.49861111111111112</v>
      </c>
      <c r="D14">
        <v>23.5</v>
      </c>
      <c r="E14">
        <v>4.3</v>
      </c>
      <c r="F14">
        <v>53.19</v>
      </c>
      <c r="G14">
        <v>142</v>
      </c>
      <c r="H14">
        <v>6.57</v>
      </c>
      <c r="I14">
        <v>387</v>
      </c>
      <c r="J14">
        <v>3.97</v>
      </c>
      <c r="K14">
        <v>3.246</v>
      </c>
      <c r="M14">
        <v>3.11</v>
      </c>
      <c r="N14">
        <f t="shared" ref="N14:N18" si="0">K14-M14</f>
        <v>0.13600000000000012</v>
      </c>
      <c r="O14">
        <v>2.6539700000000002</v>
      </c>
      <c r="P14">
        <v>0.114</v>
      </c>
      <c r="Q14">
        <f t="shared" ref="Q14:Q18" si="1">P14/J14*100</f>
        <v>2.8715365239294708</v>
      </c>
      <c r="R14">
        <v>1.4902297980117261</v>
      </c>
      <c r="S14">
        <v>0.5794242322949853</v>
      </c>
      <c r="T14">
        <v>15.709816457148598</v>
      </c>
      <c r="U14">
        <v>0.32413464116587576</v>
      </c>
      <c r="V14">
        <v>0.21012911922940172</v>
      </c>
      <c r="W14">
        <v>0.64827726673579522</v>
      </c>
      <c r="X14">
        <v>2.4649999999999999</v>
      </c>
      <c r="Y14" s="5">
        <v>12.455650948437379</v>
      </c>
      <c r="Z14" s="3">
        <v>0.35338987181986781</v>
      </c>
      <c r="AA14" s="3">
        <v>0.14115729434294308</v>
      </c>
      <c r="AB14" s="3">
        <v>0.997667517092514</v>
      </c>
      <c r="AC14" s="3">
        <f>SUM(AA14:AB14)</f>
        <v>1.1388248114354571</v>
      </c>
      <c r="AD14" s="5">
        <v>80.334236652771352</v>
      </c>
      <c r="AE14" s="6">
        <v>268.3702095842238</v>
      </c>
      <c r="AF14" s="3">
        <v>1.3669315490639431</v>
      </c>
      <c r="AG14" s="3">
        <v>2.2358968227854352</v>
      </c>
      <c r="AH14" s="3">
        <v>6.9757165330916866</v>
      </c>
      <c r="AI14" s="3">
        <v>5.8665311328681771</v>
      </c>
      <c r="AJ14" s="3">
        <f>SUM(AH14:AI14)</f>
        <v>12.842247665959864</v>
      </c>
      <c r="AK14" s="3">
        <v>28.337428366778852</v>
      </c>
      <c r="AL14" s="3">
        <v>34.355047919992025</v>
      </c>
      <c r="AM14" s="3">
        <v>34.370112893989123</v>
      </c>
      <c r="AN14" s="3">
        <f>SUM(AK14:AM14)</f>
        <v>97.06258918076</v>
      </c>
      <c r="AO14" s="3">
        <v>0.46348464303729625</v>
      </c>
      <c r="AP14" s="3">
        <v>0.56728917427128789</v>
      </c>
      <c r="AQ14" s="3">
        <v>48.406655931709615</v>
      </c>
      <c r="AR14" s="3">
        <v>2.2911180222871537E-2</v>
      </c>
      <c r="AS14" s="3">
        <v>4.5568017142108064E-2</v>
      </c>
      <c r="AT14" s="3">
        <v>5.1912510360996256E-2</v>
      </c>
      <c r="AU14" s="3">
        <f>SUM(AS14:AT14)</f>
        <v>9.7480527503104319E-2</v>
      </c>
      <c r="AV14" s="3">
        <v>182.63236536592757</v>
      </c>
      <c r="AW14" s="3">
        <v>0.12823002385789423</v>
      </c>
      <c r="AX14" s="3">
        <v>0.13447747111502292</v>
      </c>
      <c r="AY14" s="3">
        <v>0.12788897147105935</v>
      </c>
      <c r="AZ14" s="3">
        <f>SUM(AW14:AY14)</f>
        <v>0.3905964664439765</v>
      </c>
      <c r="BA14" s="3">
        <v>1.5786599331149603E-2</v>
      </c>
    </row>
    <row r="15" spans="1:57" x14ac:dyDescent="0.25">
      <c r="A15" s="16" t="s">
        <v>44</v>
      </c>
      <c r="B15" s="22">
        <v>42563</v>
      </c>
      <c r="C15" s="2">
        <v>0.5083333333333333</v>
      </c>
      <c r="D15">
        <v>23.1</v>
      </c>
      <c r="E15">
        <v>5.5</v>
      </c>
      <c r="F15">
        <v>67.540000000000006</v>
      </c>
      <c r="G15">
        <v>108</v>
      </c>
      <c r="H15">
        <v>6.58</v>
      </c>
      <c r="I15">
        <v>380</v>
      </c>
      <c r="J15">
        <v>3.48</v>
      </c>
      <c r="K15">
        <v>3.2930000000000001</v>
      </c>
      <c r="M15">
        <v>3.21</v>
      </c>
      <c r="N15">
        <f t="shared" si="0"/>
        <v>8.3000000000000185E-2</v>
      </c>
      <c r="O15">
        <v>1.6093599999999999</v>
      </c>
      <c r="P15">
        <v>0.10199999999999999</v>
      </c>
      <c r="Q15">
        <f t="shared" si="1"/>
        <v>2.9310344827586206</v>
      </c>
      <c r="R15">
        <v>1.4918155698857574</v>
      </c>
      <c r="S15">
        <v>0.58085651491784018</v>
      </c>
      <c r="T15">
        <v>17.83794408627751</v>
      </c>
      <c r="U15">
        <v>0.31744600321610222</v>
      </c>
      <c r="V15">
        <v>0.19823309633946543</v>
      </c>
      <c r="W15">
        <v>0.62446241039776995</v>
      </c>
      <c r="X15">
        <v>2.5</v>
      </c>
      <c r="Y15" s="5">
        <v>11.061511463096748</v>
      </c>
      <c r="Z15" s="3">
        <v>0.42941076271306916</v>
      </c>
      <c r="AA15" s="3">
        <v>0.12953281273441261</v>
      </c>
      <c r="AB15" s="3">
        <v>1.2619303017666845</v>
      </c>
      <c r="AC15" s="3">
        <f>SUM(AA15:AB15)</f>
        <v>1.3914631145010972</v>
      </c>
      <c r="AD15" s="5">
        <v>96.415261040793908</v>
      </c>
      <c r="AE15" s="6">
        <v>240.36981441352461</v>
      </c>
      <c r="AF15" s="3">
        <v>2.1102734613172505</v>
      </c>
      <c r="AG15" s="3">
        <v>2.4134846517647257</v>
      </c>
      <c r="AH15" s="3">
        <v>13.919252623265606</v>
      </c>
      <c r="AI15" s="3">
        <v>12.658117520891695</v>
      </c>
      <c r="AJ15" s="3">
        <f>SUM(AH15:AI15)</f>
        <v>26.5773701441573</v>
      </c>
      <c r="AK15" s="3">
        <v>14.189731531058417</v>
      </c>
      <c r="AL15" s="3">
        <v>17.187140269060773</v>
      </c>
      <c r="AM15" s="3">
        <v>16.820961641789555</v>
      </c>
      <c r="AN15" s="3">
        <f>SUM(AK15:AM15)</f>
        <v>48.197833441908742</v>
      </c>
      <c r="AO15" s="3">
        <v>0.48600854669273064</v>
      </c>
      <c r="AP15" s="3">
        <v>0.62825240894895495</v>
      </c>
      <c r="AQ15" s="3">
        <v>47.891151095173925</v>
      </c>
      <c r="AR15" s="3">
        <v>1.1377001171479901E-2</v>
      </c>
      <c r="AS15" s="3">
        <v>5.0658249640414051E-2</v>
      </c>
      <c r="AT15" s="3">
        <v>5.0760494216515288E-2</v>
      </c>
      <c r="AU15" s="3">
        <f>SUM(AS15:AT15)</f>
        <v>0.10141874385692934</v>
      </c>
      <c r="AV15" s="3">
        <v>87.411106416237942</v>
      </c>
      <c r="AW15" s="3">
        <v>0.19593264231102986</v>
      </c>
      <c r="AX15" s="3">
        <v>0.19790558543696707</v>
      </c>
      <c r="AY15" s="3">
        <v>0.1959061333977711</v>
      </c>
      <c r="AZ15" s="3">
        <f>SUM(AW15:AY15)</f>
        <v>0.589744361145768</v>
      </c>
      <c r="BA15" s="3">
        <v>8.9777279383047998E-3</v>
      </c>
    </row>
    <row r="16" spans="1:57" x14ac:dyDescent="0.25">
      <c r="A16" s="16" t="s">
        <v>45</v>
      </c>
      <c r="B16" s="22">
        <v>42563</v>
      </c>
      <c r="C16" s="2">
        <v>0.51597222222222217</v>
      </c>
      <c r="D16">
        <v>23.3</v>
      </c>
      <c r="E16">
        <v>5.22</v>
      </c>
      <c r="F16">
        <v>64.34</v>
      </c>
      <c r="G16">
        <v>95</v>
      </c>
      <c r="H16">
        <v>6.55</v>
      </c>
      <c r="I16">
        <v>391</v>
      </c>
      <c r="J16">
        <v>3.5459999999999998</v>
      </c>
      <c r="K16">
        <v>3.8650000000000002</v>
      </c>
      <c r="M16">
        <v>3.73</v>
      </c>
      <c r="N16">
        <f t="shared" si="0"/>
        <v>0.13500000000000023</v>
      </c>
      <c r="O16">
        <v>8.3247099999999996</v>
      </c>
      <c r="P16">
        <v>0.11</v>
      </c>
      <c r="Q16">
        <f t="shared" si="1"/>
        <v>3.1020868584320365</v>
      </c>
      <c r="R16">
        <v>1.5014758536803563</v>
      </c>
      <c r="S16">
        <v>0.60088092041498065</v>
      </c>
      <c r="T16">
        <v>15.202976175675918</v>
      </c>
      <c r="U16">
        <v>0.33181784656585145</v>
      </c>
      <c r="V16">
        <v>0.18163207901722886</v>
      </c>
      <c r="W16">
        <v>0.54738490077321011</v>
      </c>
      <c r="X16">
        <v>2.4950000000000001</v>
      </c>
      <c r="Y16" s="5">
        <v>15.178428399584337</v>
      </c>
      <c r="Z16" s="3">
        <v>0.49393108474540021</v>
      </c>
      <c r="AA16" s="3">
        <v>0.15852276544633778</v>
      </c>
      <c r="AB16" s="3">
        <v>1.3940743225561405</v>
      </c>
      <c r="AC16" s="3">
        <f>SUM(AA16:AB16)</f>
        <v>1.5525970880024782</v>
      </c>
      <c r="AD16" s="5">
        <v>96.577526797671553</v>
      </c>
      <c r="AE16" s="6">
        <v>381.69959258647862</v>
      </c>
      <c r="AF16" s="3">
        <v>2.3822171695847412</v>
      </c>
      <c r="AG16" s="3">
        <v>2.6411981623192182</v>
      </c>
      <c r="AH16" s="3">
        <v>3.9179724852656403</v>
      </c>
      <c r="AI16" s="3">
        <v>2.9995833917479597</v>
      </c>
      <c r="AJ16" s="3">
        <f>SUM(AH16:AI16)</f>
        <v>6.9175558770135996</v>
      </c>
      <c r="AK16" s="3">
        <v>28.773881115710818</v>
      </c>
      <c r="AL16" s="3">
        <v>35.081571829862497</v>
      </c>
      <c r="AM16" s="3">
        <v>34.446353531566103</v>
      </c>
      <c r="AN16" s="3">
        <f>SUM(AK16:AM16)</f>
        <v>98.301806477139422</v>
      </c>
      <c r="AO16" s="3">
        <v>0.51138147482852481</v>
      </c>
      <c r="AP16" s="3">
        <v>0.71123036258994776</v>
      </c>
      <c r="AQ16" s="3">
        <v>48.800715370722543</v>
      </c>
      <c r="AR16" s="3">
        <v>1.0867850264919182E-2</v>
      </c>
      <c r="AS16" s="3">
        <v>7.2473489337391492E-2</v>
      </c>
      <c r="AT16" s="3">
        <v>7.4187095681966839E-2</v>
      </c>
      <c r="AU16" s="3">
        <f>SUM(AS16:AT16)</f>
        <v>0.14666058501935833</v>
      </c>
      <c r="AV16" s="3">
        <v>178.35514772005575</v>
      </c>
      <c r="AW16" s="3">
        <v>0.10989448727229535</v>
      </c>
      <c r="AX16" s="3">
        <v>0.11448695630413398</v>
      </c>
      <c r="AY16" s="3">
        <v>0.10842280377018755</v>
      </c>
      <c r="AZ16" s="3">
        <f>SUM(AW16:AY16)</f>
        <v>0.3328042473466169</v>
      </c>
      <c r="BA16" s="3">
        <v>9.2482313207700919E-3</v>
      </c>
    </row>
    <row r="17" spans="1:53" x14ac:dyDescent="0.25">
      <c r="A17" s="16" t="s">
        <v>46</v>
      </c>
      <c r="B17" s="22">
        <v>42563</v>
      </c>
      <c r="C17" s="2">
        <v>0.52777777777777779</v>
      </c>
      <c r="D17">
        <v>21.8</v>
      </c>
      <c r="E17">
        <v>6.9</v>
      </c>
      <c r="F17">
        <v>82.7</v>
      </c>
      <c r="G17">
        <v>147</v>
      </c>
      <c r="H17">
        <v>6.48</v>
      </c>
      <c r="I17">
        <v>390</v>
      </c>
      <c r="J17">
        <v>3.036</v>
      </c>
      <c r="K17">
        <v>4.2039999999999997</v>
      </c>
      <c r="M17">
        <v>4.0599999999999996</v>
      </c>
      <c r="N17">
        <f t="shared" si="0"/>
        <v>0.14400000000000013</v>
      </c>
      <c r="O17">
        <v>2.2062799999999996</v>
      </c>
      <c r="P17">
        <v>6.6000000000000003E-2</v>
      </c>
      <c r="Q17">
        <f t="shared" si="1"/>
        <v>2.1739130434782608</v>
      </c>
      <c r="R17">
        <v>1.5453268555726278</v>
      </c>
      <c r="S17">
        <v>0.65393067721152232</v>
      </c>
      <c r="T17">
        <v>14.74780743793829</v>
      </c>
      <c r="U17">
        <v>0.3900460016393697</v>
      </c>
      <c r="V17">
        <v>0.16928142903077711</v>
      </c>
      <c r="W17">
        <v>0.43400375422202636</v>
      </c>
      <c r="X17">
        <v>2.4474999999999998</v>
      </c>
      <c r="Y17" s="5">
        <v>2.8594916817150571</v>
      </c>
      <c r="Z17" s="3">
        <v>0.52501189865419162</v>
      </c>
      <c r="AA17" s="3">
        <v>0.12496826325154275</v>
      </c>
      <c r="AB17" s="3">
        <v>1.5448088767329362</v>
      </c>
      <c r="AC17" s="3">
        <f>SUM(AA17:AB17)</f>
        <v>1.669777139984479</v>
      </c>
      <c r="AD17" s="5">
        <v>73.838366169482768</v>
      </c>
      <c r="AE17" s="6">
        <v>75.402993152183882</v>
      </c>
      <c r="AF17" s="3">
        <v>1.934668083405561</v>
      </c>
      <c r="AG17" s="3">
        <v>2.4098377666279922</v>
      </c>
      <c r="AH17" s="3">
        <v>1.8945872091027152</v>
      </c>
      <c r="AI17" s="3">
        <v>1.1698824825950509</v>
      </c>
      <c r="AJ17" s="3">
        <f>SUM(AH17:AI17)</f>
        <v>3.0644696916977661</v>
      </c>
      <c r="AK17" s="3">
        <v>8.9351577102482143</v>
      </c>
      <c r="AL17" s="3">
        <v>11.659425530343711</v>
      </c>
      <c r="AM17" s="3">
        <v>11.28582692684664</v>
      </c>
      <c r="AN17" s="3">
        <f>SUM(AK17:AM17)</f>
        <v>31.880410167438562</v>
      </c>
      <c r="AO17" s="3">
        <v>0.41209517427767595</v>
      </c>
      <c r="AP17" s="3">
        <v>0.80436988430726086</v>
      </c>
      <c r="AQ17" s="3">
        <v>41.896606273449152</v>
      </c>
      <c r="AR17" s="3">
        <v>9.3013256757667386E-3</v>
      </c>
      <c r="AS17" s="3">
        <v>6.7463998680611398E-2</v>
      </c>
      <c r="AT17" s="3">
        <v>6.772757338543034E-2</v>
      </c>
      <c r="AU17" s="3">
        <f>SUM(AS17:AT17)</f>
        <v>0.13519157206604174</v>
      </c>
      <c r="AV17" s="3">
        <v>73.269493124778677</v>
      </c>
      <c r="AW17" s="3">
        <v>3.2287263735942401E-2</v>
      </c>
      <c r="AX17" s="3">
        <v>3.8830366833084967E-2</v>
      </c>
      <c r="AY17" s="3">
        <v>3.1370925691163697E-2</v>
      </c>
      <c r="AZ17" s="3">
        <f>SUM(AW17:AY17)</f>
        <v>0.10248855626019107</v>
      </c>
      <c r="BA17" s="3">
        <v>2.5032928651844131E-3</v>
      </c>
    </row>
    <row r="18" spans="1:53" x14ac:dyDescent="0.25">
      <c r="A18" s="16" t="s">
        <v>47</v>
      </c>
      <c r="B18" s="22">
        <v>42563</v>
      </c>
      <c r="C18" s="2">
        <v>4.9999999999999996E-2</v>
      </c>
      <c r="D18">
        <v>23.6</v>
      </c>
      <c r="E18">
        <v>5.1100000000000003</v>
      </c>
      <c r="F18">
        <v>63.33</v>
      </c>
      <c r="G18">
        <v>136</v>
      </c>
      <c r="H18">
        <v>6.37</v>
      </c>
      <c r="I18">
        <v>470</v>
      </c>
      <c r="J18">
        <v>3.1339999999999999</v>
      </c>
      <c r="K18">
        <v>5.1230000000000002</v>
      </c>
      <c r="M18">
        <v>4.87</v>
      </c>
      <c r="N18">
        <f t="shared" si="0"/>
        <v>0.25300000000000011</v>
      </c>
      <c r="O18">
        <v>2.2062799999999996</v>
      </c>
      <c r="P18">
        <v>7.1999999999999995E-2</v>
      </c>
      <c r="Q18">
        <f t="shared" si="1"/>
        <v>2.2973835354179961</v>
      </c>
      <c r="R18">
        <v>1.5824256791642333</v>
      </c>
      <c r="S18">
        <v>0.65842870756436833</v>
      </c>
      <c r="T18">
        <v>12.711093377598351</v>
      </c>
      <c r="U18">
        <v>0.42468206606743725</v>
      </c>
      <c r="V18">
        <v>0.19471393411779742</v>
      </c>
      <c r="W18">
        <v>0.45849342290540213</v>
      </c>
      <c r="X18">
        <v>2.1175000000000002</v>
      </c>
      <c r="Y18" s="5">
        <v>8.1311969658649303</v>
      </c>
      <c r="Z18" s="3">
        <v>0.50421428156561798</v>
      </c>
      <c r="AA18" s="3">
        <v>6.370611013670556E-2</v>
      </c>
      <c r="AB18" s="3">
        <v>1.4866563085182427</v>
      </c>
      <c r="AC18" s="3">
        <f>SUM(AA18:AB18)</f>
        <v>1.5503624186549483</v>
      </c>
      <c r="AD18" s="5">
        <v>114.59851239486784</v>
      </c>
      <c r="AE18" s="6">
        <v>200.80294059099231</v>
      </c>
      <c r="AF18" s="3">
        <v>2.1772066015752367</v>
      </c>
      <c r="AG18" s="3">
        <v>2.4037721733232797</v>
      </c>
      <c r="AH18" s="3">
        <v>2.1268540725081353</v>
      </c>
      <c r="AI18" s="3">
        <v>1.2046423629982259</v>
      </c>
      <c r="AJ18" s="3">
        <f>SUM(AH18:AI18)</f>
        <v>3.3314964355063612</v>
      </c>
      <c r="AK18" s="3">
        <v>14.343666609766656</v>
      </c>
      <c r="AL18" s="3">
        <v>17.149511188973975</v>
      </c>
      <c r="AM18" s="3">
        <v>16.900974308792239</v>
      </c>
      <c r="AN18" s="3">
        <f>SUM(AK18:AM18)</f>
        <v>48.394152107532875</v>
      </c>
      <c r="AO18" s="3">
        <v>0.54335547045171051</v>
      </c>
      <c r="AP18" s="3">
        <v>0.86702700764595719</v>
      </c>
      <c r="AQ18" s="3">
        <v>54.620625827602666</v>
      </c>
      <c r="AR18" s="3">
        <v>9.6342099212228787E-3</v>
      </c>
      <c r="AS18" s="3">
        <v>0.10374291869158368</v>
      </c>
      <c r="AT18" s="3">
        <v>0.11083155722465381</v>
      </c>
      <c r="AU18" s="3">
        <f>SUM(AS18:AT18)</f>
        <v>0.21457447591623749</v>
      </c>
      <c r="AV18" s="3">
        <v>85.536537245558932</v>
      </c>
      <c r="AW18" s="3">
        <v>6.6849667387836501E-2</v>
      </c>
      <c r="AX18" s="3">
        <v>6.9687101344485428E-2</v>
      </c>
      <c r="AY18" s="3">
        <v>6.595881736373968E-2</v>
      </c>
      <c r="AZ18" s="3">
        <f>SUM(AW18:AY18)</f>
        <v>0.20249558609606161</v>
      </c>
      <c r="BA18" s="3">
        <v>6.5317607192282483E-3</v>
      </c>
    </row>
    <row r="19" spans="1:53" ht="13.5" customHeight="1" x14ac:dyDescent="0.25">
      <c r="A19" s="16"/>
      <c r="B19" s="16"/>
      <c r="C19" s="2"/>
    </row>
    <row r="20" spans="1:53" x14ac:dyDescent="0.25">
      <c r="A20" s="16" t="s">
        <v>48</v>
      </c>
      <c r="B20" s="22">
        <v>42563</v>
      </c>
      <c r="C20" s="2">
        <v>0.16805555555555554</v>
      </c>
      <c r="D20">
        <v>21.3</v>
      </c>
      <c r="E20">
        <v>8.8800000000000008</v>
      </c>
      <c r="F20">
        <v>105.42</v>
      </c>
      <c r="G20">
        <v>83</v>
      </c>
      <c r="H20">
        <v>7.62</v>
      </c>
      <c r="I20">
        <v>332</v>
      </c>
      <c r="J20">
        <v>2.3340000000000001</v>
      </c>
      <c r="K20">
        <v>3.1989999999999998</v>
      </c>
      <c r="M20">
        <v>3.11</v>
      </c>
      <c r="N20">
        <f>K20-M20</f>
        <v>8.8999999999999968E-2</v>
      </c>
      <c r="O20">
        <v>2.8031999999999999</v>
      </c>
      <c r="P20">
        <v>5.6000000000000001E-2</v>
      </c>
      <c r="Q20">
        <f>P20/J20*100</f>
        <v>2.3993144815766922</v>
      </c>
      <c r="R20">
        <v>1.4541494684979732</v>
      </c>
      <c r="S20">
        <v>0.60827861649379555</v>
      </c>
      <c r="T20">
        <v>17.105930983041496</v>
      </c>
      <c r="U20">
        <v>0.31951060756236516</v>
      </c>
      <c r="V20">
        <v>9.9819477696139441E-2</v>
      </c>
      <c r="W20">
        <v>0.31241365805564281</v>
      </c>
      <c r="X20">
        <v>2.7675000000000001</v>
      </c>
      <c r="Y20" s="5">
        <v>19.701495772416312</v>
      </c>
      <c r="Z20" s="3">
        <v>0.54626043132270452</v>
      </c>
      <c r="AA20" s="3">
        <v>0.11766054982046045</v>
      </c>
      <c r="AB20" s="3">
        <v>1.3386459011478815</v>
      </c>
      <c r="AC20" s="3">
        <f>SUM(AA20:AB20)</f>
        <v>1.4563064509683419</v>
      </c>
      <c r="AD20" s="5">
        <v>19.017386159517947</v>
      </c>
      <c r="AE20" s="6">
        <v>125.54693611180342</v>
      </c>
      <c r="AF20" s="3">
        <v>0.66425471401939173</v>
      </c>
      <c r="AG20" s="3">
        <v>2.6086713322661441</v>
      </c>
      <c r="AH20" s="3">
        <v>1.7473158401620732</v>
      </c>
      <c r="AI20" s="3">
        <v>1.0658025723035838</v>
      </c>
      <c r="AJ20" s="3">
        <f>SUM(AH20:AI20)</f>
        <v>2.813118412465657</v>
      </c>
      <c r="AK20" s="3">
        <v>7.1716893569073763</v>
      </c>
      <c r="AL20" s="3">
        <v>9.7197473828951164</v>
      </c>
      <c r="AM20" s="3">
        <v>9.4310002829926614</v>
      </c>
      <c r="AN20" s="3">
        <f>SUM(AK20:AM20)</f>
        <v>26.322437022795157</v>
      </c>
      <c r="AO20" s="3">
        <v>0.36666069423533693</v>
      </c>
      <c r="AP20" s="3">
        <v>0.69429646559499492</v>
      </c>
      <c r="AQ20" s="3">
        <v>56.816440950677375</v>
      </c>
      <c r="AR20" s="3">
        <v>1.0143346054406676E-2</v>
      </c>
      <c r="AS20" s="3">
        <v>4.4517666032345977E-2</v>
      </c>
      <c r="AT20" s="3">
        <v>4.7403397472943289E-2</v>
      </c>
      <c r="AU20" s="3">
        <f>SUM(AS20:AT20)</f>
        <v>9.1921063505289266E-2</v>
      </c>
      <c r="AV20" s="3">
        <v>69.582235430858361</v>
      </c>
      <c r="AW20" s="3">
        <v>6.3169221583643589E-2</v>
      </c>
      <c r="AX20" s="3">
        <v>6.5187171464193797E-2</v>
      </c>
      <c r="AY20" s="3">
        <v>6.3924647371773474E-2</v>
      </c>
      <c r="AZ20" s="3">
        <f>SUM(AW20:AY20)</f>
        <v>0.19228104041961086</v>
      </c>
      <c r="BA20" s="3">
        <v>2.4386374253472266E-2</v>
      </c>
    </row>
    <row r="21" spans="1:53" x14ac:dyDescent="0.25">
      <c r="A21" s="16" t="s">
        <v>49</v>
      </c>
      <c r="B21" s="22">
        <v>42563</v>
      </c>
      <c r="C21" s="2">
        <v>0.18055555555555555</v>
      </c>
      <c r="D21">
        <v>20.7</v>
      </c>
      <c r="E21">
        <v>8.76</v>
      </c>
      <c r="F21">
        <v>102.81</v>
      </c>
      <c r="G21">
        <v>77</v>
      </c>
      <c r="H21">
        <v>7.72</v>
      </c>
      <c r="I21">
        <v>331</v>
      </c>
      <c r="J21">
        <v>2.2349999999999999</v>
      </c>
      <c r="K21">
        <v>3.1440000000000001</v>
      </c>
      <c r="M21">
        <v>3.1</v>
      </c>
      <c r="N21">
        <f>K21-M21</f>
        <v>4.4000000000000039E-2</v>
      </c>
      <c r="O21">
        <v>2.0570499999999998</v>
      </c>
      <c r="P21">
        <v>5.3999999999999999E-2</v>
      </c>
      <c r="Q21">
        <f>P21/J21*100</f>
        <v>2.4161073825503356</v>
      </c>
      <c r="R21">
        <v>1.463938778093022</v>
      </c>
      <c r="S21">
        <v>0.61649351027029775</v>
      </c>
      <c r="T21">
        <v>16.231609156164808</v>
      </c>
      <c r="U21">
        <v>0.29059977339095328</v>
      </c>
      <c r="V21">
        <v>8.9305077640979377E-2</v>
      </c>
      <c r="W21">
        <v>0.30731296380205486</v>
      </c>
      <c r="X21">
        <v>2.7825000000000002</v>
      </c>
      <c r="Y21" s="5">
        <v>19.633124536950543</v>
      </c>
      <c r="Z21" s="3">
        <v>0.52332898591971744</v>
      </c>
      <c r="AA21" s="3">
        <v>5.8519725793947409E-2</v>
      </c>
      <c r="AB21" s="3">
        <v>1.180381067383617</v>
      </c>
      <c r="AC21" s="3">
        <f>SUM(AA21:AB21)</f>
        <v>1.2389007931775644</v>
      </c>
      <c r="AD21" s="5">
        <v>23.690748375693421</v>
      </c>
      <c r="AE21" s="6">
        <v>127.53497925663915</v>
      </c>
      <c r="AF21" s="3">
        <v>0.98455345998359223</v>
      </c>
      <c r="AG21" s="3">
        <v>2.7398866758386138</v>
      </c>
      <c r="AH21" s="3">
        <v>2.2053122154963747</v>
      </c>
      <c r="AI21" s="3">
        <v>1.5292013557516027</v>
      </c>
      <c r="AJ21" s="3">
        <f>SUM(AH21:AI21)</f>
        <v>3.7345135712479776</v>
      </c>
      <c r="AK21" s="3">
        <v>7.410748052257853</v>
      </c>
      <c r="AL21" s="3">
        <v>9.9038744382532347</v>
      </c>
      <c r="AM21" s="3">
        <v>9.3875305657179933</v>
      </c>
      <c r="AN21" s="3">
        <f>SUM(AK21:AM21)</f>
        <v>26.702153056229079</v>
      </c>
      <c r="AO21" s="3">
        <v>0.35035136823341823</v>
      </c>
      <c r="AP21" s="3">
        <v>0.66720108316678017</v>
      </c>
      <c r="AQ21" s="3">
        <v>57.229272966392124</v>
      </c>
      <c r="AR21" s="3">
        <v>1.0378335260396757E-2</v>
      </c>
      <c r="AS21" s="3">
        <v>4.9607836735573355E-2</v>
      </c>
      <c r="AT21" s="3">
        <v>5.2024129273862373E-2</v>
      </c>
      <c r="AU21" s="3">
        <f>SUM(AS21:AT21)</f>
        <v>0.10163196600943572</v>
      </c>
      <c r="AV21" s="3">
        <v>66.724409037486595</v>
      </c>
      <c r="AW21" s="3">
        <v>5.3792995511938849E-2</v>
      </c>
      <c r="AX21" s="3">
        <v>5.5865611192261071E-2</v>
      </c>
      <c r="AY21" s="3">
        <v>5.4518866527118875E-2</v>
      </c>
      <c r="AZ21" s="3">
        <f>SUM(AW21:AY21)</f>
        <v>0.16417747323131879</v>
      </c>
      <c r="BA21" s="3">
        <v>2.4403661816634052E-2</v>
      </c>
    </row>
    <row r="22" spans="1:53" x14ac:dyDescent="0.25">
      <c r="A22" s="16" t="s">
        <v>50</v>
      </c>
      <c r="B22" s="22">
        <v>42563</v>
      </c>
      <c r="C22" s="2">
        <v>0.19444444444444445</v>
      </c>
      <c r="D22">
        <v>19.899999999999999</v>
      </c>
      <c r="E22">
        <v>8.86</v>
      </c>
      <c r="F22">
        <v>102.37</v>
      </c>
      <c r="G22">
        <v>68</v>
      </c>
      <c r="H22">
        <v>7.48</v>
      </c>
      <c r="I22">
        <v>303</v>
      </c>
      <c r="J22">
        <v>2.0609999999999999</v>
      </c>
      <c r="K22">
        <v>3.12</v>
      </c>
      <c r="M22">
        <v>3.1</v>
      </c>
      <c r="N22">
        <f>K22-M22</f>
        <v>2.0000000000000018E-2</v>
      </c>
      <c r="O22">
        <v>6.2354900000000004</v>
      </c>
      <c r="P22">
        <v>4.9000000000000002E-2</v>
      </c>
      <c r="Q22">
        <f>P22/J22*100</f>
        <v>2.3774866569626396</v>
      </c>
      <c r="R22">
        <v>1.4873055645217705</v>
      </c>
      <c r="S22">
        <v>0.62988829674365787</v>
      </c>
      <c r="T22">
        <v>17.916336052518105</v>
      </c>
      <c r="U22">
        <v>0.31831475539163939</v>
      </c>
      <c r="V22">
        <v>8.8597633524938255E-2</v>
      </c>
      <c r="W22">
        <v>0.27833341692229102</v>
      </c>
      <c r="X22">
        <v>2.7774999999999999</v>
      </c>
      <c r="Y22" s="5">
        <v>18.812151450960009</v>
      </c>
      <c r="Z22" s="3">
        <v>0.53954283266466618</v>
      </c>
      <c r="AA22" s="3">
        <v>6.5693820531950331E-2</v>
      </c>
      <c r="AB22" s="3">
        <v>1.2398799882608298</v>
      </c>
      <c r="AC22" s="3">
        <f>SUM(AA22:AB22)</f>
        <v>1.3055738087927802</v>
      </c>
      <c r="AD22" s="5">
        <v>28.214583961784015</v>
      </c>
      <c r="AE22" s="6">
        <v>122.03905250531797</v>
      </c>
      <c r="AF22" s="3">
        <v>1.1810512189715447</v>
      </c>
      <c r="AG22" s="3">
        <v>2.9193586047372717</v>
      </c>
      <c r="AH22" s="3">
        <v>3.5851498881388055</v>
      </c>
      <c r="AI22" s="3">
        <v>2.8356680152685483</v>
      </c>
      <c r="AJ22" s="3">
        <f>SUM(AH22:AI22)</f>
        <v>6.4208179034073538</v>
      </c>
      <c r="AK22" s="3">
        <v>7.7151835371672863</v>
      </c>
      <c r="AL22" s="3">
        <v>10.217979560314772</v>
      </c>
      <c r="AM22" s="3">
        <v>9.9171852079711336</v>
      </c>
      <c r="AN22" s="3">
        <f>SUM(AK22:AM22)</f>
        <v>27.850348305453192</v>
      </c>
      <c r="AO22" s="3">
        <v>0.34763336811210743</v>
      </c>
      <c r="AP22" s="3">
        <v>0.69598932055943818</v>
      </c>
      <c r="AQ22" s="3">
        <v>57.784134345311486</v>
      </c>
      <c r="AR22" s="3">
        <v>8.8509155184247571E-3</v>
      </c>
      <c r="AS22" s="3">
        <v>6.2373747565787369E-2</v>
      </c>
      <c r="AT22" s="3">
        <v>6.5449956108385651E-2</v>
      </c>
      <c r="AU22" s="3">
        <f>SUM(AS22:AT22)</f>
        <v>0.12782370367417301</v>
      </c>
      <c r="AV22" s="3">
        <v>68.540192937306273</v>
      </c>
      <c r="AW22" s="3">
        <v>9.1704053350870354E-2</v>
      </c>
      <c r="AX22" s="3">
        <v>9.4760321147810245E-2</v>
      </c>
      <c r="AY22" s="3">
        <v>9.0205732960778523E-2</v>
      </c>
      <c r="AZ22" s="3">
        <f>SUM(AW22:AY22)</f>
        <v>0.27667010745945908</v>
      </c>
      <c r="BA22" s="3">
        <v>2.5163503913391474E-2</v>
      </c>
    </row>
    <row r="23" spans="1:53" x14ac:dyDescent="0.25">
      <c r="A23" s="16" t="s">
        <v>51</v>
      </c>
      <c r="B23" s="22">
        <v>42563</v>
      </c>
      <c r="C23" s="2">
        <v>0.20416666666666669</v>
      </c>
      <c r="D23">
        <v>19.600000000000001</v>
      </c>
      <c r="E23">
        <v>8.92</v>
      </c>
      <c r="F23">
        <v>102.46</v>
      </c>
      <c r="G23">
        <v>95</v>
      </c>
      <c r="H23">
        <v>7.68</v>
      </c>
      <c r="I23">
        <v>334</v>
      </c>
      <c r="J23">
        <v>2.0270000000000001</v>
      </c>
      <c r="K23">
        <v>3.3490000000000002</v>
      </c>
      <c r="M23">
        <v>3.29</v>
      </c>
      <c r="N23">
        <f>K23-M23</f>
        <v>5.9000000000000163E-2</v>
      </c>
      <c r="O23">
        <v>2.3555099999999998</v>
      </c>
      <c r="P23">
        <v>4.5999999999999999E-2</v>
      </c>
      <c r="Q23">
        <f>P23/J23*100</f>
        <v>2.2693635915145531</v>
      </c>
      <c r="R23">
        <v>1.4977402340688954</v>
      </c>
      <c r="S23">
        <v>0.63033936439918903</v>
      </c>
      <c r="T23">
        <v>13.316569758515634</v>
      </c>
      <c r="U23">
        <v>0.35005813893228316</v>
      </c>
      <c r="V23">
        <v>9.1695750860704514E-2</v>
      </c>
      <c r="W23">
        <v>0.26194434770288988</v>
      </c>
      <c r="X23">
        <v>2.8</v>
      </c>
      <c r="Y23" s="5">
        <v>19.89748365081282</v>
      </c>
      <c r="Z23" s="3">
        <v>0.52780671972595405</v>
      </c>
      <c r="AA23" s="3">
        <v>3.6885077538191355E-2</v>
      </c>
      <c r="AB23" s="3">
        <v>1.2805040977259889</v>
      </c>
      <c r="AC23" s="3">
        <f>SUM(AA23:AB23)</f>
        <v>1.3173891752641802</v>
      </c>
      <c r="AD23" s="5">
        <v>15.393788279398594</v>
      </c>
      <c r="AE23" s="6">
        <v>105.20839773228367</v>
      </c>
      <c r="AF23" s="3">
        <v>0.72856543315259614</v>
      </c>
      <c r="AG23" s="3">
        <v>2.9104028103334985</v>
      </c>
      <c r="AH23" s="3">
        <v>1.6729346053569405</v>
      </c>
      <c r="AI23" s="3">
        <v>1.047836395830817</v>
      </c>
      <c r="AJ23" s="3">
        <f>SUM(AH23:AI23)</f>
        <v>2.7207710011877575</v>
      </c>
      <c r="AK23" s="3">
        <v>7.3405149362088915</v>
      </c>
      <c r="AL23" s="3">
        <v>9.8013854898175516</v>
      </c>
      <c r="AM23" s="3">
        <v>9.3190356520738433</v>
      </c>
      <c r="AN23" s="3">
        <f>SUM(AK23:AM23)</f>
        <v>26.460936078100286</v>
      </c>
      <c r="AO23" s="3">
        <v>0.31462702872265369</v>
      </c>
      <c r="AP23" s="3">
        <v>0.7721948639924141</v>
      </c>
      <c r="AQ23" s="3">
        <v>55.96410009972422</v>
      </c>
      <c r="AR23" s="3">
        <v>8.5963756360700107E-3</v>
      </c>
      <c r="AS23" s="3">
        <v>5.7606734273424866E-2</v>
      </c>
      <c r="AT23" s="3">
        <v>6.1484881896111974E-2</v>
      </c>
      <c r="AU23" s="3">
        <f>SUM(AS23:AT23)</f>
        <v>0.11909161616953684</v>
      </c>
      <c r="AV23" s="3">
        <v>65.814984258469195</v>
      </c>
      <c r="AW23" s="3">
        <v>3.1336099032179189E-2</v>
      </c>
      <c r="AX23" s="3">
        <v>3.2665097243398021E-2</v>
      </c>
      <c r="AY23" s="3">
        <v>3.0348266940936681E-2</v>
      </c>
      <c r="AZ23" s="3">
        <f>SUM(AW23:AY23)</f>
        <v>9.4349463216513885E-2</v>
      </c>
      <c r="BA23" s="3">
        <v>2.5606774456490754E-2</v>
      </c>
    </row>
    <row r="24" spans="1:53" x14ac:dyDescent="0.25">
      <c r="A24" s="16" t="s">
        <v>52</v>
      </c>
      <c r="B24" s="22">
        <v>42563</v>
      </c>
      <c r="C24" s="2">
        <v>0.21875</v>
      </c>
      <c r="D24">
        <v>19</v>
      </c>
      <c r="E24">
        <v>8.9</v>
      </c>
      <c r="F24">
        <v>101.02</v>
      </c>
      <c r="G24">
        <v>161</v>
      </c>
      <c r="H24">
        <v>7.69</v>
      </c>
      <c r="I24">
        <v>337</v>
      </c>
      <c r="J24">
        <v>1.9790000000000001</v>
      </c>
      <c r="K24">
        <v>3.359</v>
      </c>
      <c r="M24">
        <v>3.34</v>
      </c>
      <c r="N24">
        <f>K24-M24</f>
        <v>1.9000000000000128E-2</v>
      </c>
      <c r="O24">
        <v>4.7431899999999994</v>
      </c>
      <c r="P24">
        <v>4.1000000000000002E-2</v>
      </c>
      <c r="Q24">
        <f>P24/J24*100</f>
        <v>2.0717534108135425</v>
      </c>
      <c r="R24">
        <v>1.5139085937492298</v>
      </c>
      <c r="S24">
        <v>0.63395820055248409</v>
      </c>
      <c r="T24">
        <v>14.729024072148619</v>
      </c>
      <c r="U24">
        <v>0.33975977292531456</v>
      </c>
      <c r="V24">
        <v>8.4360572348075813E-2</v>
      </c>
      <c r="W24">
        <v>0.24829476315496546</v>
      </c>
      <c r="X24">
        <v>2.8325</v>
      </c>
      <c r="Y24" s="5">
        <v>21.155884955468721</v>
      </c>
      <c r="Z24" s="3">
        <v>0.53756805474909564</v>
      </c>
      <c r="AA24" s="3">
        <v>4.2071230334543387E-2</v>
      </c>
      <c r="AB24" s="3">
        <v>1.2826188160876966</v>
      </c>
      <c r="AC24" s="3">
        <f>SUM(AA24:AB24)</f>
        <v>1.32469004642224</v>
      </c>
      <c r="AD24" s="5">
        <v>25.316387442229505</v>
      </c>
      <c r="AE24" s="6">
        <v>87.952515648826008</v>
      </c>
      <c r="AF24" s="3">
        <v>1.3020509135268519</v>
      </c>
      <c r="AG24" s="3">
        <v>3.0196626667208486</v>
      </c>
      <c r="AH24" s="3">
        <v>4.4112204282128911</v>
      </c>
      <c r="AI24" s="3">
        <v>3.6611811024691709</v>
      </c>
      <c r="AJ24" s="3">
        <f>SUM(AH24:AI24)</f>
        <v>8.0724015306820611</v>
      </c>
      <c r="AK24" s="3">
        <v>9.4310577855785311</v>
      </c>
      <c r="AL24" s="3">
        <v>11.84483019103709</v>
      </c>
      <c r="AM24" s="3">
        <v>11.385782876091676</v>
      </c>
      <c r="AN24" s="3">
        <f>SUM(AK24:AM24)</f>
        <v>32.661670852707296</v>
      </c>
      <c r="AO24" s="3">
        <v>0.30556643139211626</v>
      </c>
      <c r="AP24" s="3">
        <v>0.73832558650682889</v>
      </c>
      <c r="AQ24" s="3">
        <v>57.634777090324143</v>
      </c>
      <c r="AR24" s="3">
        <v>9.3992116443293913E-3</v>
      </c>
      <c r="AS24" s="3">
        <v>6.9241604252267205E-2</v>
      </c>
      <c r="AT24" s="3">
        <v>7.3011521610825497E-2</v>
      </c>
      <c r="AU24" s="3">
        <f>SUM(AS24:AT24)</f>
        <v>0.14225312586309269</v>
      </c>
      <c r="AV24" s="3">
        <v>68.234447527662823</v>
      </c>
      <c r="AW24" s="3">
        <v>9.9285507875711457E-2</v>
      </c>
      <c r="AX24" s="3">
        <v>9.9845204385000136E-2</v>
      </c>
      <c r="AY24" s="3">
        <v>0.10004886798335767</v>
      </c>
      <c r="AZ24" s="3">
        <f>SUM(AW24:AY24)</f>
        <v>0.29917958024406927</v>
      </c>
      <c r="BA24" s="3">
        <v>2.6441476233133913E-2</v>
      </c>
    </row>
    <row r="25" spans="1:53" x14ac:dyDescent="0.25">
      <c r="A25" s="16"/>
      <c r="B25" s="16"/>
      <c r="C25" s="2"/>
      <c r="Y25" s="5"/>
      <c r="Z25" s="3"/>
      <c r="AA25" s="3"/>
      <c r="AB25" s="3"/>
      <c r="AC25" s="3"/>
      <c r="AD25" s="5"/>
      <c r="AE25" s="6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x14ac:dyDescent="0.25">
      <c r="A26" s="16" t="s">
        <v>53</v>
      </c>
      <c r="B26" s="22">
        <v>42564</v>
      </c>
      <c r="C26" s="2">
        <v>0.41944444444444445</v>
      </c>
      <c r="D26" s="1">
        <v>24.3</v>
      </c>
      <c r="E26" s="1">
        <v>1.58</v>
      </c>
      <c r="F26" s="1">
        <v>19.829999999999998</v>
      </c>
      <c r="G26" s="1">
        <v>-75</v>
      </c>
      <c r="H26" s="1">
        <v>7.58</v>
      </c>
      <c r="I26" s="1">
        <v>218</v>
      </c>
      <c r="J26">
        <v>5.5129999999999999</v>
      </c>
      <c r="K26">
        <v>1.19</v>
      </c>
      <c r="M26">
        <v>9.2499999999999995E-3</v>
      </c>
      <c r="N26">
        <f>K26-M26</f>
        <v>1.18075</v>
      </c>
      <c r="O26" s="1">
        <v>70.702849999999998</v>
      </c>
      <c r="P26">
        <v>0.51100000000000001</v>
      </c>
      <c r="Q26">
        <f>P26/J26*100</f>
        <v>9.2690005441683301</v>
      </c>
      <c r="X26">
        <v>3.7466666666666666</v>
      </c>
      <c r="Y26" s="5">
        <v>24.532178743545579</v>
      </c>
      <c r="Z26" s="3">
        <v>1.1377410295341268</v>
      </c>
      <c r="AA26" s="3">
        <v>0.73271849580639048</v>
      </c>
      <c r="AB26" s="3">
        <v>1.0121634021536838</v>
      </c>
      <c r="AC26" s="3">
        <f>SUM(AA26:AB26)</f>
        <v>1.7448818979600742</v>
      </c>
      <c r="AD26" s="5">
        <v>174.45885605815243</v>
      </c>
      <c r="AE26" s="6">
        <v>4111.7871340344054</v>
      </c>
      <c r="AF26" s="3">
        <v>0.38453131964336423</v>
      </c>
      <c r="AG26" s="3">
        <v>3.4390150803147175</v>
      </c>
      <c r="AH26" s="3">
        <v>0.44667991564636228</v>
      </c>
      <c r="AI26" s="3">
        <v>0.35115319552583057</v>
      </c>
      <c r="AJ26" s="3">
        <f>SUM(AH26:AI26)</f>
        <v>0.7978331111721928</v>
      </c>
      <c r="AK26" s="3">
        <v>36.247691716888752</v>
      </c>
      <c r="AL26" s="3">
        <v>46.513963033621174</v>
      </c>
      <c r="AM26" s="3">
        <v>44.818004251028121</v>
      </c>
      <c r="AN26" s="3">
        <f>SUM(AK26:AM26)</f>
        <v>127.57965900153806</v>
      </c>
      <c r="AO26" s="3">
        <v>2.3457129214598709</v>
      </c>
      <c r="AP26" s="3">
        <v>0.22014016657540275</v>
      </c>
      <c r="AQ26" s="3">
        <v>66.60642203654308</v>
      </c>
      <c r="AR26" s="3">
        <v>2.4751996390153044E-2</v>
      </c>
      <c r="AS26" s="3">
        <v>1.1311014867524127E-2</v>
      </c>
      <c r="AT26" s="3">
        <v>1.1939823059381583E-2</v>
      </c>
      <c r="AU26" s="3">
        <f>SUM(AS26:AT26)</f>
        <v>2.3250837926905708E-2</v>
      </c>
      <c r="AV26" s="3">
        <v>272.23239683052839</v>
      </c>
      <c r="AW26" s="3">
        <v>0.58064210543955308</v>
      </c>
      <c r="AX26" s="3">
        <v>0.57893967476798647</v>
      </c>
      <c r="AY26" s="3">
        <v>0.5780634457374132</v>
      </c>
      <c r="AZ26" s="3">
        <f>SUM(AW26:AY26)</f>
        <v>1.7376452259449529</v>
      </c>
      <c r="BA26" s="3">
        <v>7.3011244338897149E-2</v>
      </c>
    </row>
    <row r="27" spans="1:53" x14ac:dyDescent="0.25">
      <c r="A27" s="16" t="s">
        <v>54</v>
      </c>
      <c r="B27" s="22">
        <v>42564</v>
      </c>
      <c r="C27" s="2">
        <v>0.43472222222222223</v>
      </c>
      <c r="D27" s="1">
        <v>25.5</v>
      </c>
      <c r="E27" s="1">
        <v>2.25</v>
      </c>
      <c r="F27" s="1">
        <v>28.84</v>
      </c>
      <c r="G27" s="1">
        <v>-80</v>
      </c>
      <c r="H27" s="1">
        <v>7.64</v>
      </c>
      <c r="I27" s="1">
        <v>203</v>
      </c>
      <c r="J27">
        <v>5.976</v>
      </c>
      <c r="K27">
        <v>0.77839999999999998</v>
      </c>
      <c r="M27">
        <v>1.4399999999999999E-3</v>
      </c>
      <c r="N27">
        <f>K27-M27</f>
        <v>0.77695999999999998</v>
      </c>
      <c r="O27" s="1">
        <v>30.112290000000002</v>
      </c>
      <c r="P27">
        <v>0.39300000000000002</v>
      </c>
      <c r="Q27">
        <f>P27/J27*100</f>
        <v>6.5763052208835342</v>
      </c>
      <c r="X27">
        <v>3.4966666666666666</v>
      </c>
      <c r="Y27" s="5">
        <v>20.841983879797677</v>
      </c>
      <c r="Z27" s="3">
        <v>0.95993878061571902</v>
      </c>
      <c r="AA27" s="3">
        <v>0.54095497765952671</v>
      </c>
      <c r="AB27" s="3">
        <v>0.79217291197394213</v>
      </c>
      <c r="AC27" s="3">
        <f>SUM(AA27:AB27)</f>
        <v>1.3331278896334688</v>
      </c>
      <c r="AD27" s="5">
        <v>184.80112969709265</v>
      </c>
      <c r="AE27" s="6">
        <v>2766.4790425123219</v>
      </c>
      <c r="AF27" s="3">
        <v>0.4145493196718153</v>
      </c>
      <c r="AG27" s="3">
        <v>2.215500666195878</v>
      </c>
      <c r="AH27" s="3">
        <v>0.49315436622804287</v>
      </c>
      <c r="AI27" s="3">
        <v>0.3334604139342871</v>
      </c>
      <c r="AJ27" s="3">
        <f>SUM(AH27:AI27)</f>
        <v>0.82661478016233003</v>
      </c>
      <c r="AK27" s="3">
        <v>7.6862602609263098</v>
      </c>
      <c r="AL27" s="3">
        <v>8.8437455164311238</v>
      </c>
      <c r="AM27" s="3">
        <v>8.7006838304195782</v>
      </c>
      <c r="AN27" s="3">
        <f>SUM(AK27:AM27)</f>
        <v>25.230689607777013</v>
      </c>
      <c r="AO27" s="3">
        <v>1.6276358253940542</v>
      </c>
      <c r="AP27" s="3">
        <v>0.2269137283581377</v>
      </c>
      <c r="AQ27" s="3">
        <v>60.980247864660321</v>
      </c>
      <c r="AR27" s="3">
        <v>1.3824805879806008E-2</v>
      </c>
      <c r="AS27" s="3">
        <v>8.8064272238104566E-3</v>
      </c>
      <c r="AT27" s="3">
        <v>7.013218691783292E-3</v>
      </c>
      <c r="AU27" s="3">
        <f>SUM(AS27:AT27)</f>
        <v>1.5819645915593747E-2</v>
      </c>
      <c r="AV27" s="3">
        <v>39.145808397701579</v>
      </c>
      <c r="AW27" s="3">
        <v>0.36585676089791169</v>
      </c>
      <c r="AX27" s="3">
        <v>0.36488787745789447</v>
      </c>
      <c r="AY27" s="3">
        <v>0.36999254014048921</v>
      </c>
      <c r="AZ27" s="3">
        <f>SUM(AW27:AY27)</f>
        <v>1.1007371784962954</v>
      </c>
      <c r="BA27" s="3">
        <v>7.9803219855930835E-2</v>
      </c>
    </row>
    <row r="28" spans="1:53" x14ac:dyDescent="0.25">
      <c r="A28" s="16" t="s">
        <v>55</v>
      </c>
      <c r="B28" s="22">
        <v>42564</v>
      </c>
      <c r="C28" s="2">
        <v>0.4694444444444445</v>
      </c>
      <c r="D28" s="1">
        <v>25.3</v>
      </c>
      <c r="E28" s="1">
        <v>3.61</v>
      </c>
      <c r="F28" s="1">
        <v>46.12</v>
      </c>
      <c r="G28" s="1">
        <v>-53</v>
      </c>
      <c r="H28" s="1">
        <v>7.67</v>
      </c>
      <c r="I28" s="1">
        <v>224</v>
      </c>
      <c r="J28">
        <v>4.3780000000000001</v>
      </c>
      <c r="K28">
        <v>0.69599999999999995</v>
      </c>
      <c r="M28">
        <v>2.0600000000000002E-3</v>
      </c>
      <c r="N28">
        <f>K28-M28</f>
        <v>0.69394</v>
      </c>
      <c r="O28" s="1">
        <v>16.980049999999999</v>
      </c>
      <c r="P28">
        <v>0.17299999999999999</v>
      </c>
      <c r="Q28">
        <f>P28/J28*100</f>
        <v>3.9515760621288254</v>
      </c>
      <c r="X28">
        <v>4.206666666666667</v>
      </c>
      <c r="Y28" s="5">
        <v>24.144351711912829</v>
      </c>
      <c r="Z28" s="3">
        <v>1.4129203396374621</v>
      </c>
      <c r="AA28" s="3">
        <v>0.50338264435871305</v>
      </c>
      <c r="AB28" s="3">
        <v>0.91190411577822494</v>
      </c>
      <c r="AC28" s="3">
        <f>SUM(AA28:AB28)</f>
        <v>1.4152867601369379</v>
      </c>
      <c r="AD28" s="5">
        <v>155.40030924047599</v>
      </c>
      <c r="AE28" s="6">
        <v>587.65568407952469</v>
      </c>
      <c r="AF28" s="3">
        <v>2.1429086290656976</v>
      </c>
      <c r="AG28" s="3">
        <v>8.7745978687816955</v>
      </c>
      <c r="AH28" s="3">
        <v>0.76629251780690733</v>
      </c>
      <c r="AI28" s="3">
        <v>0.54633394747922237</v>
      </c>
      <c r="AJ28" s="3">
        <f>SUM(AH28:AI28)</f>
        <v>1.3126264652861297</v>
      </c>
      <c r="AK28" s="3">
        <v>33.486726368266041</v>
      </c>
      <c r="AL28" s="3">
        <v>42.788593892368006</v>
      </c>
      <c r="AM28" s="3">
        <v>41.194572757526856</v>
      </c>
      <c r="AN28" s="3">
        <f>SUM(AK28:AM28)</f>
        <v>117.4698930181609</v>
      </c>
      <c r="AO28" s="3">
        <v>4.3485111657793336</v>
      </c>
      <c r="AP28" s="3">
        <v>0.4318154689154608</v>
      </c>
      <c r="AQ28" s="3">
        <v>59.801609989718841</v>
      </c>
      <c r="AR28" s="3">
        <v>1.6390107690622734E-2</v>
      </c>
      <c r="AS28" s="3">
        <v>8.0792825851700289E-3</v>
      </c>
      <c r="AT28" s="3">
        <v>7.7888007222572464E-3</v>
      </c>
      <c r="AU28" s="3">
        <f>SUM(AS28:AT28)</f>
        <v>1.5868083307427276E-2</v>
      </c>
      <c r="AV28" s="3">
        <v>255.48145791618288</v>
      </c>
      <c r="AW28" s="3">
        <v>0.30381949276020803</v>
      </c>
      <c r="AX28" s="3">
        <v>0.31020427523398508</v>
      </c>
      <c r="AY28" s="3">
        <v>0.3014732481959207</v>
      </c>
      <c r="AZ28" s="3">
        <f>SUM(AW28:AY28)</f>
        <v>0.91549701619011381</v>
      </c>
      <c r="BA28" s="3">
        <v>7.8259228063822281E-2</v>
      </c>
    </row>
    <row r="29" spans="1:53" x14ac:dyDescent="0.25">
      <c r="A29" s="16" t="s">
        <v>56</v>
      </c>
      <c r="B29" s="22">
        <v>42564</v>
      </c>
      <c r="C29" s="2">
        <v>0.48125000000000001</v>
      </c>
      <c r="D29" s="1">
        <v>24.5</v>
      </c>
      <c r="E29" s="1">
        <v>1.5</v>
      </c>
      <c r="F29" s="1">
        <v>18.89</v>
      </c>
      <c r="G29" s="1">
        <v>-73</v>
      </c>
      <c r="H29" s="1">
        <v>7.13</v>
      </c>
      <c r="I29" s="1">
        <v>520</v>
      </c>
      <c r="J29" s="1">
        <v>5.9930000000000003</v>
      </c>
      <c r="K29">
        <v>0.99260000000000004</v>
      </c>
      <c r="M29">
        <v>1.0999999999999999E-2</v>
      </c>
      <c r="N29">
        <f>K29-M29</f>
        <v>0.98160000000000003</v>
      </c>
      <c r="O29" s="1">
        <v>3.5493499999999996</v>
      </c>
      <c r="P29">
        <v>0.12</v>
      </c>
      <c r="Q29">
        <f>P29/J29*100</f>
        <v>2.0023360587351906</v>
      </c>
      <c r="X29">
        <v>7.6966666666666672</v>
      </c>
      <c r="Y29" s="5">
        <v>60.637097024676962</v>
      </c>
      <c r="Z29" s="3">
        <v>0.35394868440045757</v>
      </c>
      <c r="AA29" s="3">
        <v>0.63345564312700076</v>
      </c>
      <c r="AB29" s="3">
        <v>0.83837501193092401</v>
      </c>
      <c r="AC29" s="3">
        <f>SUM(AA29:AB29)</f>
        <v>1.4718306550579248</v>
      </c>
      <c r="AD29" s="5">
        <v>245.16173254513865</v>
      </c>
      <c r="AE29" s="6">
        <v>61069.628607675702</v>
      </c>
      <c r="AF29" s="3">
        <v>1.5023254022924368</v>
      </c>
      <c r="AG29" s="3">
        <v>3.2314347781416384</v>
      </c>
      <c r="AH29" s="3">
        <v>0.52122315416830423</v>
      </c>
      <c r="AI29" s="3">
        <v>0.42041216009441462</v>
      </c>
      <c r="AJ29" s="3">
        <f>SUM(AH29:AI29)</f>
        <v>0.94163531426271885</v>
      </c>
      <c r="AK29" s="3">
        <v>53.261642141572239</v>
      </c>
      <c r="AL29" s="3">
        <v>71.878143831078347</v>
      </c>
      <c r="AM29" s="3">
        <v>69.619481464228997</v>
      </c>
      <c r="AN29" s="3">
        <f>SUM(AK29:AM29)</f>
        <v>194.75926743687958</v>
      </c>
      <c r="AO29" s="3">
        <v>3.4886516585330596</v>
      </c>
      <c r="AP29" s="3">
        <v>0.26078162938914329</v>
      </c>
      <c r="AQ29" s="3">
        <v>103.9118134079359</v>
      </c>
      <c r="AR29" s="3">
        <v>1.705590129366669E-2</v>
      </c>
      <c r="AS29" s="3">
        <v>8.7256289511459355E-3</v>
      </c>
      <c r="AT29" s="3">
        <v>8.38116504583712E-3</v>
      </c>
      <c r="AU29" s="3">
        <f>SUM(AS29:AT29)</f>
        <v>1.7106793996983054E-2</v>
      </c>
      <c r="AV29" s="3">
        <v>377.06909328448785</v>
      </c>
      <c r="AW29" s="3">
        <v>0.2227119905029091</v>
      </c>
      <c r="AX29" s="3">
        <v>0.22769405826006678</v>
      </c>
      <c r="AY29" s="3">
        <v>0.2196097754717023</v>
      </c>
      <c r="AZ29" s="3">
        <f>SUM(AW29:AY29)</f>
        <v>0.67001582423467809</v>
      </c>
      <c r="BA29" s="3">
        <v>0.71615771152233554</v>
      </c>
    </row>
    <row r="30" spans="1:53" x14ac:dyDescent="0.25">
      <c r="A30" s="16" t="s">
        <v>57</v>
      </c>
      <c r="B30" s="22">
        <v>42564</v>
      </c>
      <c r="C30" s="2">
        <v>0.49861111111111112</v>
      </c>
      <c r="D30" s="1">
        <v>26.5</v>
      </c>
      <c r="E30" s="1">
        <v>0.31</v>
      </c>
      <c r="F30" s="1">
        <v>4.04</v>
      </c>
      <c r="G30" s="1">
        <v>-74</v>
      </c>
      <c r="H30" s="1">
        <v>7.12</v>
      </c>
      <c r="I30" s="1">
        <v>982</v>
      </c>
      <c r="J30" s="1">
        <v>13.92</v>
      </c>
      <c r="K30">
        <v>5.1109999999999998</v>
      </c>
      <c r="M30">
        <v>1E-3</v>
      </c>
      <c r="N30">
        <f>K30-M30</f>
        <v>5.1099999999999994</v>
      </c>
      <c r="O30" s="1">
        <v>52.49678999999999</v>
      </c>
      <c r="P30" s="12">
        <v>0.252</v>
      </c>
      <c r="Q30">
        <f>P30/J30*100</f>
        <v>1.8103448275862071</v>
      </c>
      <c r="X30">
        <v>10.833333333333334</v>
      </c>
      <c r="Y30" s="5">
        <v>54.479467188021445</v>
      </c>
      <c r="Z30" s="3">
        <v>0.63454377967447928</v>
      </c>
      <c r="AA30" s="3">
        <v>1.1916576747719276</v>
      </c>
      <c r="AB30" s="3">
        <v>1.5173152163446253</v>
      </c>
      <c r="AC30" s="3">
        <f>SUM(AA30:AB30)</f>
        <v>2.7089728911165531</v>
      </c>
      <c r="AD30" s="5">
        <v>886.53538698411217</v>
      </c>
      <c r="AE30" s="6">
        <v>94989.895828141875</v>
      </c>
      <c r="AF30" s="3">
        <v>2.0306253267334835</v>
      </c>
      <c r="AG30" s="3">
        <v>11.471676198871457</v>
      </c>
      <c r="AH30" s="3">
        <v>1.2494546577724426</v>
      </c>
      <c r="AI30" s="3">
        <v>0.32045498835828368</v>
      </c>
      <c r="AJ30" s="3">
        <f>SUM(AH30:AI30)</f>
        <v>1.5699096461307263</v>
      </c>
      <c r="AK30" s="3">
        <v>10.037674068175621</v>
      </c>
      <c r="AL30" s="3">
        <v>14.526399346711298</v>
      </c>
      <c r="AM30" s="3">
        <v>13.720203372575433</v>
      </c>
      <c r="AN30" s="3">
        <f>SUM(AK30:AM30)</f>
        <v>38.284276787462353</v>
      </c>
      <c r="AO30" s="3">
        <v>13.64473279945325</v>
      </c>
      <c r="AP30" s="3">
        <v>0.56051536050494233</v>
      </c>
      <c r="AQ30" s="3">
        <v>182.44993446695159</v>
      </c>
      <c r="AR30" s="3">
        <v>1.4020583064129614E-2</v>
      </c>
      <c r="AS30" s="3">
        <v>1.9875149009168133E-2</v>
      </c>
      <c r="AT30" s="3">
        <v>1.4045190183909357E-2</v>
      </c>
      <c r="AU30" s="3">
        <f>SUM(AS30:AT30)</f>
        <v>3.3920339193077492E-2</v>
      </c>
      <c r="AV30" s="3">
        <v>119.44403301417697</v>
      </c>
      <c r="AW30" s="3">
        <v>0.13829324758134609</v>
      </c>
      <c r="AX30" s="3">
        <v>0.14461949669857471</v>
      </c>
      <c r="AY30" s="3">
        <v>0.13607629477597682</v>
      </c>
      <c r="AZ30" s="3">
        <f>SUM(AW30:AY30)</f>
        <v>0.41898903905589763</v>
      </c>
      <c r="BA30" s="3">
        <v>1.5785068618555247</v>
      </c>
    </row>
    <row r="31" spans="1:53" x14ac:dyDescent="0.25">
      <c r="A31" s="16"/>
      <c r="B31" s="16"/>
      <c r="C31" s="2"/>
      <c r="D31" s="1"/>
      <c r="E31" s="1"/>
      <c r="F31" s="1"/>
      <c r="G31" s="1"/>
      <c r="H31" s="1"/>
      <c r="I31" s="1"/>
      <c r="O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25">
      <c r="A32" s="16" t="s">
        <v>58</v>
      </c>
      <c r="B32" s="22">
        <v>42564</v>
      </c>
      <c r="C32" s="2">
        <v>8.6111111111111124E-2</v>
      </c>
      <c r="D32">
        <v>24.4</v>
      </c>
      <c r="E32">
        <v>0.4</v>
      </c>
      <c r="F32">
        <v>5.03</v>
      </c>
      <c r="G32">
        <v>20</v>
      </c>
      <c r="H32">
        <v>7.57</v>
      </c>
      <c r="I32">
        <v>247</v>
      </c>
      <c r="J32">
        <v>4.6470000000000002</v>
      </c>
      <c r="K32">
        <v>0.79110000000000003</v>
      </c>
      <c r="M32">
        <v>0.03</v>
      </c>
      <c r="N32">
        <f>K32-M32</f>
        <v>0.7611</v>
      </c>
      <c r="O32">
        <v>55.182929999999992</v>
      </c>
      <c r="P32" s="12">
        <v>0.72899999999999998</v>
      </c>
      <c r="Q32">
        <f>P32/J32*100</f>
        <v>15.687540348612005</v>
      </c>
      <c r="X32">
        <v>7.6633333333333331</v>
      </c>
      <c r="Y32" s="5">
        <v>2718.5542416272046</v>
      </c>
      <c r="Z32" s="3">
        <v>13.231526440919724</v>
      </c>
      <c r="AA32" s="3">
        <v>18.784804624990116</v>
      </c>
      <c r="AB32" s="3">
        <v>18.147218207897488</v>
      </c>
      <c r="AC32" s="3">
        <f>SUM(AA32:AB32)</f>
        <v>36.932022832887604</v>
      </c>
      <c r="AD32" s="5">
        <v>115.18875860293099</v>
      </c>
      <c r="AE32" s="6">
        <v>3752.6113217608286</v>
      </c>
      <c r="AF32" s="3">
        <v>0.42181833399002905</v>
      </c>
      <c r="AG32" s="3">
        <v>2.0847995759570659</v>
      </c>
      <c r="AH32" s="3">
        <v>1.7805808464732631</v>
      </c>
      <c r="AI32" s="3">
        <v>1.4686431389828078</v>
      </c>
      <c r="AJ32" s="3">
        <f>SUM(AH32:AI32)</f>
        <v>3.2492239854560712</v>
      </c>
      <c r="AK32" s="3">
        <v>54.282225667027269</v>
      </c>
      <c r="AL32" s="3">
        <v>70.518018086994672</v>
      </c>
      <c r="AM32" s="3">
        <v>67.627715875916067</v>
      </c>
      <c r="AN32" s="3">
        <f>SUM(AK32:AM32)</f>
        <v>192.42795962993802</v>
      </c>
      <c r="AO32" s="3">
        <v>0.40083312951890349</v>
      </c>
      <c r="AP32" s="3">
        <v>0.419961698880507</v>
      </c>
      <c r="AQ32" s="3">
        <v>43.521751531960859</v>
      </c>
      <c r="AR32" s="3">
        <v>1.9542906054970367E-2</v>
      </c>
      <c r="AS32" s="3">
        <v>3.21559521173619E-2</v>
      </c>
      <c r="AT32" s="3">
        <v>3.2675905077318289E-2</v>
      </c>
      <c r="AU32" s="3">
        <f>SUM(AS32:AT32)</f>
        <v>6.4831857194680181E-2</v>
      </c>
      <c r="AV32" s="3">
        <v>448.45568882992194</v>
      </c>
      <c r="AW32" s="3">
        <v>1.2585149083591665</v>
      </c>
      <c r="AX32" s="3">
        <v>1.2463577041025449</v>
      </c>
      <c r="AY32" s="3">
        <v>1.2706029240778816</v>
      </c>
      <c r="AZ32" s="3">
        <f>SUM(AW32:AY32)</f>
        <v>3.7754755365395929</v>
      </c>
      <c r="BA32" s="3">
        <v>0.71782938387860817</v>
      </c>
    </row>
    <row r="33" spans="1:53" x14ac:dyDescent="0.25">
      <c r="A33" s="16" t="s">
        <v>59</v>
      </c>
      <c r="B33" s="22">
        <v>42564</v>
      </c>
      <c r="C33" s="2">
        <v>0.11458333333333333</v>
      </c>
      <c r="D33">
        <v>23.7</v>
      </c>
      <c r="E33">
        <v>2.4300000000000002</v>
      </c>
      <c r="F33">
        <v>30.17</v>
      </c>
      <c r="G33">
        <v>-87</v>
      </c>
      <c r="H33">
        <v>7.65</v>
      </c>
      <c r="I33">
        <v>330</v>
      </c>
      <c r="J33">
        <v>6.4690000000000003</v>
      </c>
      <c r="K33">
        <v>2.0350000000000001</v>
      </c>
      <c r="M33">
        <v>1.2999999999999999E-2</v>
      </c>
      <c r="N33">
        <f>K33-M33</f>
        <v>2.0220000000000002</v>
      </c>
      <c r="O33">
        <v>66.972099999999998</v>
      </c>
      <c r="P33">
        <v>0.57599999999999996</v>
      </c>
      <c r="Q33">
        <f>P33/J33*100</f>
        <v>8.904003710001545</v>
      </c>
      <c r="X33">
        <v>7.5266666666666673</v>
      </c>
      <c r="Y33" s="5">
        <v>765.29186859414949</v>
      </c>
      <c r="Z33" s="3">
        <v>3.5017797599660847</v>
      </c>
      <c r="AA33" s="3">
        <v>5.4859739125401044</v>
      </c>
      <c r="AB33" s="3">
        <v>5.4237348336209017</v>
      </c>
      <c r="AC33" s="3">
        <f>SUM(AA33:AB33)</f>
        <v>10.909708746161005</v>
      </c>
      <c r="AD33" s="5">
        <v>563.92151837907829</v>
      </c>
      <c r="AE33" s="6">
        <v>4074.5161076335626</v>
      </c>
      <c r="AF33" s="3">
        <v>0.64754812328625277</v>
      </c>
      <c r="AG33" s="3">
        <v>2.0995935947017892</v>
      </c>
      <c r="AH33" s="3">
        <v>1.4117923548413083</v>
      </c>
      <c r="AI33" s="3">
        <v>1.135782216965739</v>
      </c>
      <c r="AJ33" s="3">
        <f>SUM(AH33:AI33)</f>
        <v>2.5475745718070471</v>
      </c>
      <c r="AK33" s="3">
        <v>41.139054292454169</v>
      </c>
      <c r="AL33" s="3">
        <v>50.687304008715309</v>
      </c>
      <c r="AM33" s="3">
        <v>49.616783105641467</v>
      </c>
      <c r="AN33" s="3">
        <f>SUM(AK33:AM33)</f>
        <v>141.44314140681095</v>
      </c>
      <c r="AO33" s="3">
        <v>2.8158303159666911</v>
      </c>
      <c r="AP33" s="3">
        <v>0.31666398656012507</v>
      </c>
      <c r="AQ33" s="3">
        <v>75.834543195157607</v>
      </c>
      <c r="AR33" s="3">
        <v>1.5880939299181662E-2</v>
      </c>
      <c r="AS33" s="3">
        <v>1.1876580606263495E-2</v>
      </c>
      <c r="AT33" s="3">
        <v>9.3949452084105822E-3</v>
      </c>
      <c r="AU33" s="3">
        <f>SUM(AS33:AT33)</f>
        <v>2.1271525814674078E-2</v>
      </c>
      <c r="AV33" s="3">
        <v>273.91470368101147</v>
      </c>
      <c r="AW33" s="3">
        <v>0.43476661628758895</v>
      </c>
      <c r="AX33" s="3">
        <v>0.43631321609043694</v>
      </c>
      <c r="AY33" s="3">
        <v>0.43494354556038256</v>
      </c>
      <c r="AZ33" s="3">
        <f>SUM(AW33:AY33)</f>
        <v>1.3060233779384085</v>
      </c>
      <c r="BA33" s="3">
        <v>0.19506938053655618</v>
      </c>
    </row>
    <row r="34" spans="1:53" x14ac:dyDescent="0.25">
      <c r="A34" s="16" t="s">
        <v>60</v>
      </c>
      <c r="B34" s="22">
        <v>42564</v>
      </c>
      <c r="C34" s="2">
        <v>0.12916666666666668</v>
      </c>
      <c r="D34">
        <v>24.9</v>
      </c>
      <c r="E34">
        <v>2.0499999999999998</v>
      </c>
      <c r="F34">
        <v>26.01</v>
      </c>
      <c r="G34">
        <v>-100</v>
      </c>
      <c r="H34">
        <v>7.56</v>
      </c>
      <c r="I34">
        <v>402</v>
      </c>
      <c r="J34">
        <v>7.931</v>
      </c>
      <c r="K34">
        <v>2.2010000000000001</v>
      </c>
      <c r="M34">
        <v>9.7899999999999984E-3</v>
      </c>
      <c r="N34">
        <f>K34-M34</f>
        <v>2.1912099999999999</v>
      </c>
      <c r="O34" s="1">
        <v>29.067679999999996</v>
      </c>
      <c r="P34" s="12">
        <v>0.41799999999999998</v>
      </c>
      <c r="Q34">
        <f>P34/J34*100</f>
        <v>5.2704576976421631</v>
      </c>
      <c r="X34">
        <v>6.03</v>
      </c>
      <c r="Y34" s="5">
        <v>108.71220053365089</v>
      </c>
      <c r="Z34" s="3">
        <v>0.71939872475048861</v>
      </c>
      <c r="AA34" s="3">
        <v>0.95958956514403493</v>
      </c>
      <c r="AB34" s="3">
        <v>1.0414575269499458</v>
      </c>
      <c r="AC34" s="3">
        <f>SUM(AA34:AB34)</f>
        <v>2.0010470920939807</v>
      </c>
      <c r="AD34" s="5">
        <v>1064.4256376987948</v>
      </c>
      <c r="AE34" s="6">
        <v>2031.6344417520761</v>
      </c>
      <c r="AF34" s="3">
        <v>0.87807951963511521</v>
      </c>
      <c r="AG34" s="3">
        <v>1.910640078887661</v>
      </c>
      <c r="AH34" s="3">
        <v>0.58919171233857515</v>
      </c>
      <c r="AI34" s="3">
        <v>0.30817521290220212</v>
      </c>
      <c r="AJ34" s="3">
        <f>SUM(AH34:AI34)</f>
        <v>0.89736692524077721</v>
      </c>
      <c r="AK34" s="3">
        <v>12.89373460457775</v>
      </c>
      <c r="AL34" s="3">
        <v>15.4897151070268</v>
      </c>
      <c r="AM34" s="3">
        <v>15.182565727259691</v>
      </c>
      <c r="AN34" s="3">
        <f>SUM(AK34:AM34)</f>
        <v>43.566015438864241</v>
      </c>
      <c r="AO34" s="3">
        <v>2.0608792308660226</v>
      </c>
      <c r="AP34" s="3">
        <v>0.37254609038747161</v>
      </c>
      <c r="AQ34" s="3">
        <v>96.480425445756808</v>
      </c>
      <c r="AR34" s="3">
        <v>1.1200771686719804E-2</v>
      </c>
      <c r="AS34" s="3">
        <v>7.756118580359031E-3</v>
      </c>
      <c r="AT34" s="3">
        <v>6.7796053667293172E-3</v>
      </c>
      <c r="AU34" s="3">
        <f>SUM(AS34:AT34)</f>
        <v>1.4535723947088349E-2</v>
      </c>
      <c r="AV34" s="3">
        <v>75.764979687206164</v>
      </c>
      <c r="AW34" s="3">
        <v>0.10377733110237974</v>
      </c>
      <c r="AX34" s="3">
        <v>0.10282613010177249</v>
      </c>
      <c r="AY34" s="3">
        <v>0.10811745646316016</v>
      </c>
      <c r="AZ34" s="3">
        <f>SUM(AW34:AY34)</f>
        <v>0.31472091766731242</v>
      </c>
      <c r="BA34" s="3">
        <v>0.27977148767424065</v>
      </c>
    </row>
    <row r="35" spans="1:53" x14ac:dyDescent="0.25">
      <c r="A35" s="16" t="s">
        <v>61</v>
      </c>
      <c r="B35" s="22">
        <v>42564</v>
      </c>
      <c r="C35" s="2">
        <v>0.1388888888888889</v>
      </c>
      <c r="D35">
        <v>24.5</v>
      </c>
      <c r="E35">
        <v>1.8</v>
      </c>
      <c r="F35">
        <v>22.67</v>
      </c>
      <c r="G35">
        <v>191</v>
      </c>
      <c r="H35">
        <v>6.64</v>
      </c>
      <c r="I35">
        <v>129</v>
      </c>
      <c r="J35">
        <v>2.4609999999999999</v>
      </c>
      <c r="K35">
        <v>1.9370000000000001</v>
      </c>
      <c r="M35" s="1">
        <f>1.66/100</f>
        <v>1.66E-2</v>
      </c>
      <c r="N35">
        <f>K35-M35</f>
        <v>1.9204000000000001</v>
      </c>
      <c r="O35">
        <v>3.6985799999999998</v>
      </c>
      <c r="P35">
        <v>5.5E-2</v>
      </c>
      <c r="Q35">
        <f>P35/J35*100</f>
        <v>2.2348638764729789</v>
      </c>
      <c r="X35">
        <v>4.6066666666666674</v>
      </c>
      <c r="Y35" s="5">
        <v>31.217389864085028</v>
      </c>
      <c r="Z35" s="3">
        <v>0.18845442498328605</v>
      </c>
      <c r="AA35" s="3">
        <v>0.57100167678631408</v>
      </c>
      <c r="AB35" s="3">
        <v>0.67531851578867375</v>
      </c>
      <c r="AC35" s="3">
        <f>SUM(AA35:AB35)</f>
        <v>1.2463201925749878</v>
      </c>
      <c r="AD35" s="5">
        <v>53.135929905042296</v>
      </c>
      <c r="AE35" s="6">
        <v>88.447874004312794</v>
      </c>
      <c r="AF35" s="3">
        <v>2.3881594839497011</v>
      </c>
      <c r="AG35" s="3">
        <v>9.508176364482674</v>
      </c>
      <c r="AH35" s="3">
        <v>2.36426523157549</v>
      </c>
      <c r="AI35" s="3">
        <v>2.2297321090335767</v>
      </c>
      <c r="AJ35" s="3">
        <f>SUM(AH35:AI35)</f>
        <v>4.5939973406090662</v>
      </c>
      <c r="AK35" s="3">
        <v>51.398722166907376</v>
      </c>
      <c r="AL35" s="3">
        <v>60.3019535528272</v>
      </c>
      <c r="AM35" s="3">
        <v>59.426067333994617</v>
      </c>
      <c r="AN35" s="3">
        <f>SUM(AK35:AM35)</f>
        <v>171.1267430537292</v>
      </c>
      <c r="AO35" s="3">
        <v>0.32135745509816571</v>
      </c>
      <c r="AP35" s="3">
        <v>0.15917806041069474</v>
      </c>
      <c r="AQ35" s="3">
        <v>30.461554650291738</v>
      </c>
      <c r="AR35" s="3">
        <v>1.1572861294305362E-2</v>
      </c>
      <c r="AS35" s="3">
        <v>0.71551056396122081</v>
      </c>
      <c r="AT35" s="3">
        <v>0.72572634769636701</v>
      </c>
      <c r="AU35" s="3">
        <f>SUM(AS35:AT35)</f>
        <v>1.4412369116575878</v>
      </c>
      <c r="AV35" s="3">
        <v>284.56394816415479</v>
      </c>
      <c r="AW35" s="3">
        <v>0.18888878565577494</v>
      </c>
      <c r="AX35" s="3">
        <v>0.19781805431979288</v>
      </c>
      <c r="AY35" s="3">
        <v>0.18800988347475212</v>
      </c>
      <c r="AZ35" s="3">
        <f>SUM(AW35:AY35)</f>
        <v>0.57471672345031988</v>
      </c>
      <c r="BA35" s="3">
        <v>7.3719918193428213E-2</v>
      </c>
    </row>
    <row r="36" spans="1:53" x14ac:dyDescent="0.25">
      <c r="A36" s="16" t="s">
        <v>62</v>
      </c>
      <c r="B36" s="22">
        <v>42564</v>
      </c>
      <c r="C36" s="2">
        <v>0.15</v>
      </c>
      <c r="D36">
        <v>22.8</v>
      </c>
      <c r="E36">
        <v>1.6</v>
      </c>
      <c r="F36">
        <v>19.54</v>
      </c>
      <c r="G36">
        <v>-90</v>
      </c>
      <c r="H36">
        <v>7.39</v>
      </c>
      <c r="I36">
        <v>327</v>
      </c>
      <c r="J36">
        <v>3.363</v>
      </c>
      <c r="K36">
        <v>0.8357</v>
      </c>
      <c r="M36">
        <v>1.09E-2</v>
      </c>
      <c r="N36">
        <f>K36-M36</f>
        <v>0.82479999999999998</v>
      </c>
      <c r="O36">
        <v>3.4001200000000003</v>
      </c>
      <c r="P36">
        <v>0.124</v>
      </c>
      <c r="Q36">
        <f>P36/J36*100</f>
        <v>3.6871840618495391</v>
      </c>
      <c r="X36">
        <v>7.65</v>
      </c>
      <c r="Y36" s="5">
        <v>5.9906695364582632</v>
      </c>
      <c r="Z36" s="3">
        <v>0.18871639338039528</v>
      </c>
      <c r="AA36" s="3">
        <v>0.12332111571698356</v>
      </c>
      <c r="AB36" s="3">
        <v>0.44585841365312712</v>
      </c>
      <c r="AC36" s="3">
        <f>SUM(AA36:AB36)</f>
        <v>0.56917952937011074</v>
      </c>
      <c r="AD36" s="5">
        <v>197.42994107270249</v>
      </c>
      <c r="AE36" s="6">
        <v>718.75782869141631</v>
      </c>
      <c r="AF36" s="3">
        <v>0.21575497095636104</v>
      </c>
      <c r="AG36" s="3">
        <v>1.1996884610144414</v>
      </c>
      <c r="AH36" s="3">
        <v>1.0323002127623548</v>
      </c>
      <c r="AI36" s="3">
        <v>0.76480834520777097</v>
      </c>
      <c r="AJ36" s="3">
        <f>SUM(AH36:AI36)</f>
        <v>1.7971085579701258</v>
      </c>
      <c r="AK36" s="3">
        <v>6.1928210786959115</v>
      </c>
      <c r="AL36" s="3">
        <v>8.3347520519191232</v>
      </c>
      <c r="AM36" s="3">
        <v>7.8315836375536376</v>
      </c>
      <c r="AN36" s="3">
        <f>SUM(AK36:AM36)</f>
        <v>22.359156768168674</v>
      </c>
      <c r="AO36" s="3">
        <v>1.410541960612693</v>
      </c>
      <c r="AP36" s="3">
        <v>0.17103155679023621</v>
      </c>
      <c r="AQ36" s="3">
        <v>69.874744107503787</v>
      </c>
      <c r="AR36" s="3">
        <v>9.5167145740354432E-3</v>
      </c>
      <c r="AS36" s="3">
        <v>2.3510896182512845E-2</v>
      </c>
      <c r="AT36" s="3">
        <v>2.2269088063679606E-2</v>
      </c>
      <c r="AU36" s="3">
        <f>SUM(AS36:AT36)</f>
        <v>4.5779984246192451E-2</v>
      </c>
      <c r="AV36" s="3">
        <v>52.512137147874597</v>
      </c>
      <c r="AW36" s="3">
        <v>4.1035382493445766E-2</v>
      </c>
      <c r="AX36" s="3">
        <v>4.1752308408690611E-2</v>
      </c>
      <c r="AY36" s="3">
        <v>4.3150158814747375E-2</v>
      </c>
      <c r="AZ36" s="3">
        <f>SUM(AW36:AY36)</f>
        <v>0.12593784971688377</v>
      </c>
      <c r="BA36" s="3">
        <v>0.11470006199288624</v>
      </c>
    </row>
    <row r="37" spans="1:53" x14ac:dyDescent="0.25">
      <c r="A37" s="16"/>
      <c r="B37" s="16"/>
      <c r="C37" s="2"/>
      <c r="D37" s="1"/>
      <c r="E37" s="1"/>
      <c r="F37" s="1"/>
      <c r="G37" s="1"/>
      <c r="H37" s="1"/>
      <c r="I37" s="1"/>
      <c r="J37" s="1"/>
      <c r="K37" s="1"/>
      <c r="L37" s="1"/>
      <c r="O37" s="1"/>
    </row>
    <row r="38" spans="1:53" x14ac:dyDescent="0.25">
      <c r="A38" s="16" t="s">
        <v>63</v>
      </c>
      <c r="B38" s="22">
        <v>42563</v>
      </c>
      <c r="C38" s="2">
        <v>0.49861111111111112</v>
      </c>
      <c r="D38">
        <v>25.5</v>
      </c>
      <c r="E38">
        <v>1.25</v>
      </c>
      <c r="F38">
        <v>16.02</v>
      </c>
      <c r="G38">
        <v>-104</v>
      </c>
      <c r="H38">
        <v>6.72</v>
      </c>
      <c r="I38">
        <v>381</v>
      </c>
      <c r="J38">
        <v>5.46</v>
      </c>
      <c r="K38">
        <v>0.68130000000000002</v>
      </c>
      <c r="M38">
        <v>0.10199999999999999</v>
      </c>
      <c r="N38">
        <f t="shared" ref="N38:N42" si="2">K38-M38</f>
        <v>0.57930000000000004</v>
      </c>
      <c r="O38">
        <v>5.3401100000000001</v>
      </c>
      <c r="P38">
        <v>0.16</v>
      </c>
      <c r="Q38">
        <f t="shared" ref="Q38:Q42" si="3">P38/J38*100</f>
        <v>2.9304029304029302</v>
      </c>
      <c r="X38">
        <v>2.5366666666666666</v>
      </c>
      <c r="Y38" s="5">
        <v>21.004192221420826</v>
      </c>
      <c r="Z38" s="3">
        <v>0.79079779704569031</v>
      </c>
      <c r="AA38" s="3">
        <v>0.34499062512618245</v>
      </c>
      <c r="AB38" s="3">
        <v>2.0887779020411141</v>
      </c>
      <c r="AC38" s="3">
        <f>SUM(AA38:AB38)</f>
        <v>2.4337685271672966</v>
      </c>
      <c r="AD38" s="5">
        <v>134.85273016272154</v>
      </c>
      <c r="AE38" s="6">
        <v>311.60750429036011</v>
      </c>
      <c r="AF38" s="3">
        <v>2.509307081234224</v>
      </c>
      <c r="AG38" s="3">
        <v>4.2581019455457314</v>
      </c>
      <c r="AH38" s="3">
        <v>2.2887533461617817</v>
      </c>
      <c r="AI38" s="3">
        <v>1.5558459212114815</v>
      </c>
      <c r="AJ38" s="3">
        <f>SUM(AH38:AI38)</f>
        <v>3.8445992673732632</v>
      </c>
      <c r="AK38" s="3">
        <v>56.509711988000021</v>
      </c>
      <c r="AL38" s="3">
        <v>65.494689647173502</v>
      </c>
      <c r="AM38" s="3">
        <v>64.402710335393152</v>
      </c>
      <c r="AN38" s="3">
        <f>SUM(AK38:AM38)</f>
        <v>186.40711197056669</v>
      </c>
      <c r="AO38" s="3">
        <v>1.8673047437367756</v>
      </c>
      <c r="AP38" s="3">
        <v>0.8416251128676131</v>
      </c>
      <c r="AQ38" s="3">
        <v>52.603232519058047</v>
      </c>
      <c r="AR38" s="3">
        <v>2.3870748917571648E-2</v>
      </c>
      <c r="AS38" s="3">
        <v>8.2408713742518503E-3</v>
      </c>
      <c r="AT38" s="3">
        <v>8.0431596147920205E-3</v>
      </c>
      <c r="AU38" s="3">
        <f>SUM(AS38:AT38)</f>
        <v>1.6284030989043873E-2</v>
      </c>
      <c r="AV38" s="3">
        <v>298.23540300559836</v>
      </c>
      <c r="AW38" s="3">
        <v>0.14187702845537897</v>
      </c>
      <c r="AX38" s="3">
        <v>0.1442688696912138</v>
      </c>
      <c r="AY38" s="3">
        <v>0.14142893048637933</v>
      </c>
      <c r="AZ38" s="3">
        <f>SUM(AW38:AY38)</f>
        <v>0.42757482863297208</v>
      </c>
      <c r="BA38" s="3">
        <v>4.2153284940461937E-2</v>
      </c>
    </row>
    <row r="39" spans="1:53" x14ac:dyDescent="0.25">
      <c r="A39" s="16" t="s">
        <v>64</v>
      </c>
      <c r="B39" s="22">
        <v>42563</v>
      </c>
      <c r="C39" s="2">
        <v>0.5083333333333333</v>
      </c>
      <c r="D39">
        <v>24.4</v>
      </c>
      <c r="E39">
        <v>1.75</v>
      </c>
      <c r="F39">
        <v>22</v>
      </c>
      <c r="G39">
        <v>-81</v>
      </c>
      <c r="H39">
        <v>6.48</v>
      </c>
      <c r="I39">
        <v>540</v>
      </c>
      <c r="J39">
        <v>5.5259999999999998</v>
      </c>
      <c r="K39">
        <v>1.554</v>
      </c>
      <c r="M39">
        <v>3.5200000000000002E-2</v>
      </c>
      <c r="N39">
        <f t="shared" si="2"/>
        <v>1.5188000000000001</v>
      </c>
      <c r="O39">
        <v>2.6539700000000002</v>
      </c>
      <c r="P39">
        <v>0.14699999999999999</v>
      </c>
      <c r="Q39">
        <f t="shared" si="3"/>
        <v>2.6601520086862105</v>
      </c>
      <c r="X39">
        <v>4.3866666666666667</v>
      </c>
      <c r="Y39" s="5">
        <v>70.745568794510277</v>
      </c>
      <c r="Z39" s="3">
        <v>0.78889163313936828</v>
      </c>
      <c r="AA39" s="3">
        <v>0.39931084642100811</v>
      </c>
      <c r="AB39" s="3">
        <v>1.1818979461165555</v>
      </c>
      <c r="AC39" s="3">
        <f>SUM(AA39:AB39)</f>
        <v>1.5812087925375637</v>
      </c>
      <c r="AD39" s="5">
        <v>295.11979936012557</v>
      </c>
      <c r="AE39" s="6">
        <v>21575.615234925717</v>
      </c>
      <c r="AF39" s="3">
        <v>0.75192297829492405</v>
      </c>
      <c r="AG39" s="3">
        <v>2.3878439269269021</v>
      </c>
      <c r="AH39" s="3">
        <v>4.6470106522558758</v>
      </c>
      <c r="AI39" s="3">
        <v>3.8051060533518664</v>
      </c>
      <c r="AJ39" s="3">
        <f>SUM(AH39:AI39)</f>
        <v>8.4521167056077431</v>
      </c>
      <c r="AK39" s="3">
        <v>17.093274030200725</v>
      </c>
      <c r="AL39" s="3">
        <v>23.093482681034786</v>
      </c>
      <c r="AM39" s="3">
        <v>22.2284789452046</v>
      </c>
      <c r="AN39" s="3">
        <f>SUM(AK39:AM39)</f>
        <v>62.41523565644011</v>
      </c>
      <c r="AO39" s="3">
        <v>1.7564079037532323</v>
      </c>
      <c r="AP39" s="3">
        <v>0.61470481121645737</v>
      </c>
      <c r="AQ39" s="3">
        <v>70.287246779767614</v>
      </c>
      <c r="AR39" s="3">
        <v>2.6808259299300349E-2</v>
      </c>
      <c r="AS39" s="3">
        <v>4.3628061053831461E-3</v>
      </c>
      <c r="AT39" s="3">
        <v>4.5276031032950286E-3</v>
      </c>
      <c r="AU39" s="3">
        <f>SUM(AS39:AT39)</f>
        <v>8.8904092086781739E-3</v>
      </c>
      <c r="AV39" s="3">
        <v>161.5621917826339</v>
      </c>
      <c r="AW39" s="3">
        <v>0.48250498235735723</v>
      </c>
      <c r="AX39" s="3">
        <v>0.47969536531262436</v>
      </c>
      <c r="AY39" s="3">
        <v>0.48589538117119435</v>
      </c>
      <c r="AZ39" s="3">
        <f>SUM(AW39:AY39)</f>
        <v>1.448095728841176</v>
      </c>
      <c r="BA39" s="3">
        <v>6.8351339146345974E-2</v>
      </c>
    </row>
    <row r="40" spans="1:53" x14ac:dyDescent="0.25">
      <c r="A40" s="16" t="s">
        <v>65</v>
      </c>
      <c r="B40" s="22">
        <v>42563</v>
      </c>
      <c r="C40" s="2">
        <v>0.51597222222222217</v>
      </c>
      <c r="D40">
        <v>23.8</v>
      </c>
      <c r="E40">
        <v>2.5299999999999998</v>
      </c>
      <c r="F40">
        <v>31.47</v>
      </c>
      <c r="G40" s="1">
        <v>113</v>
      </c>
      <c r="H40">
        <v>6.55</v>
      </c>
      <c r="I40">
        <v>375</v>
      </c>
      <c r="J40">
        <v>3.68</v>
      </c>
      <c r="K40">
        <v>2.4249999999999998</v>
      </c>
      <c r="M40">
        <v>2.23</v>
      </c>
      <c r="N40">
        <f t="shared" si="2"/>
        <v>0.19499999999999984</v>
      </c>
      <c r="O40">
        <v>2.2062799999999996</v>
      </c>
      <c r="P40">
        <v>0.10199999999999999</v>
      </c>
      <c r="Q40">
        <f t="shared" si="3"/>
        <v>2.7717391304347823</v>
      </c>
      <c r="X40">
        <v>2.5466666666666664</v>
      </c>
      <c r="Y40" s="5">
        <v>39.058357872778792</v>
      </c>
      <c r="Z40" s="3">
        <v>0.332419950195606</v>
      </c>
      <c r="AA40" s="3">
        <v>0.18899355813336433</v>
      </c>
      <c r="AB40" s="3">
        <v>0.6507110708598115</v>
      </c>
      <c r="AC40" s="3">
        <f>SUM(AA40:AB40)</f>
        <v>0.83970462899317577</v>
      </c>
      <c r="AD40" s="5">
        <v>112.16958555305403</v>
      </c>
      <c r="AE40" s="6">
        <v>154.74013089434442</v>
      </c>
      <c r="AF40" s="3">
        <v>0.70434720920840743</v>
      </c>
      <c r="AG40" s="3">
        <v>2.4063795949744278</v>
      </c>
      <c r="AH40" s="3">
        <v>3.1863225262655082</v>
      </c>
      <c r="AI40" s="3">
        <v>1.6224281899381543</v>
      </c>
      <c r="AJ40" s="3">
        <f>SUM(AH40:AI40)</f>
        <v>4.8087507162036625</v>
      </c>
      <c r="AK40" s="3">
        <v>45.012859935791255</v>
      </c>
      <c r="AL40" s="3">
        <v>53.872619221938301</v>
      </c>
      <c r="AM40" s="3">
        <v>53.695894334547717</v>
      </c>
      <c r="AN40" s="3">
        <f>SUM(AK40:AM40)</f>
        <v>152.58137349227727</v>
      </c>
      <c r="AO40" s="3">
        <v>0.37572188073922991</v>
      </c>
      <c r="AP40" s="3">
        <v>0.37085278969501673</v>
      </c>
      <c r="AQ40" s="3">
        <v>49.064190131449934</v>
      </c>
      <c r="AR40" s="3">
        <v>2.0287048470859305E-2</v>
      </c>
      <c r="AS40" s="3">
        <v>4.7022337186594085E-2</v>
      </c>
      <c r="AT40" s="3">
        <v>5.0763155135499984E-2</v>
      </c>
      <c r="AU40" s="3">
        <f>SUM(AS40:AT40)</f>
        <v>9.7785492322094075E-2</v>
      </c>
      <c r="AV40" s="3">
        <v>292.06077277304928</v>
      </c>
      <c r="AW40" s="3">
        <v>0.14609621378956381</v>
      </c>
      <c r="AX40" s="3">
        <v>0.14578857795936404</v>
      </c>
      <c r="AY40" s="3">
        <v>0.14925233368363963</v>
      </c>
      <c r="AZ40" s="3">
        <f>SUM(AW40:AY40)</f>
        <v>0.44113712543256745</v>
      </c>
      <c r="BA40" s="3">
        <v>1.061226201188682E-2</v>
      </c>
    </row>
    <row r="41" spans="1:53" x14ac:dyDescent="0.25">
      <c r="A41" s="16" t="s">
        <v>66</v>
      </c>
      <c r="B41" s="22">
        <v>42563</v>
      </c>
      <c r="C41" s="2">
        <v>0.52777777777777779</v>
      </c>
      <c r="D41">
        <v>24.1</v>
      </c>
      <c r="E41">
        <v>1.66</v>
      </c>
      <c r="F41">
        <v>20.76</v>
      </c>
      <c r="G41" s="1">
        <v>56</v>
      </c>
      <c r="H41">
        <v>6.42</v>
      </c>
      <c r="I41">
        <v>380</v>
      </c>
      <c r="J41">
        <v>3.7</v>
      </c>
      <c r="K41">
        <v>1.3819999999999999</v>
      </c>
      <c r="M41">
        <v>1.02</v>
      </c>
      <c r="N41">
        <f t="shared" si="2"/>
        <v>0.36199999999999988</v>
      </c>
      <c r="O41">
        <v>4.7431899999999994</v>
      </c>
      <c r="P41">
        <v>0.10299999999999999</v>
      </c>
      <c r="Q41">
        <f t="shared" si="3"/>
        <v>2.7837837837837833</v>
      </c>
      <c r="X41">
        <v>2.4333333333333336</v>
      </c>
      <c r="Y41" s="5">
        <v>34.845970706596226</v>
      </c>
      <c r="Z41" s="3">
        <v>0.81918966874586818</v>
      </c>
      <c r="AA41" s="3">
        <v>0.15200784488094535</v>
      </c>
      <c r="AB41" s="3">
        <v>0.68030114992992374</v>
      </c>
      <c r="AC41" s="3">
        <f>SUM(AA41:AB41)</f>
        <v>0.83230899481086906</v>
      </c>
      <c r="AD41" s="5">
        <v>105.24085580406356</v>
      </c>
      <c r="AE41" s="6">
        <v>230.35301138550361</v>
      </c>
      <c r="AF41" s="3">
        <v>1.0317002997757592</v>
      </c>
      <c r="AG41" s="3">
        <v>2.0728432089137754</v>
      </c>
      <c r="AH41" s="3">
        <v>5.63705989777156</v>
      </c>
      <c r="AI41" s="3">
        <v>4.7086336250897682</v>
      </c>
      <c r="AJ41" s="3">
        <f>SUM(AH41:AI41)</f>
        <v>10.345693522861328</v>
      </c>
      <c r="AK41" s="3">
        <v>25.60416855905239</v>
      </c>
      <c r="AL41" s="3">
        <v>27.642558608393102</v>
      </c>
      <c r="AM41" s="3">
        <v>27.728248777177022</v>
      </c>
      <c r="AN41" s="3">
        <f>SUM(AK41:AM41)</f>
        <v>80.974975944622514</v>
      </c>
      <c r="AO41" s="3">
        <v>2.7213389853167285</v>
      </c>
      <c r="AP41" s="3">
        <v>0.41318810458474242</v>
      </c>
      <c r="AQ41" s="3">
        <v>47.329867518961805</v>
      </c>
      <c r="AR41" s="3">
        <v>1.2316949457350606E-2</v>
      </c>
      <c r="AS41" s="3">
        <v>1.5593077833992419E-2</v>
      </c>
      <c r="AT41" s="3">
        <v>1.2835790683714158E-2</v>
      </c>
      <c r="AU41" s="3">
        <f>SUM(AS41:AT41)</f>
        <v>2.8428868517706575E-2</v>
      </c>
      <c r="AV41" s="3">
        <v>99.093584396403315</v>
      </c>
      <c r="AW41" s="3">
        <v>0.24920292291549295</v>
      </c>
      <c r="AX41" s="3">
        <v>0.2467849392528845</v>
      </c>
      <c r="AY41" s="3">
        <v>0.25324144953568867</v>
      </c>
      <c r="AZ41" s="3">
        <f>SUM(AW41:AY41)</f>
        <v>0.74922931170406604</v>
      </c>
      <c r="BA41" s="3">
        <v>2.360923249709965E-2</v>
      </c>
    </row>
    <row r="42" spans="1:53" x14ac:dyDescent="0.25">
      <c r="A42" s="16" t="s">
        <v>67</v>
      </c>
      <c r="B42" s="22">
        <v>42563</v>
      </c>
      <c r="C42" s="2">
        <v>4.9999999999999996E-2</v>
      </c>
      <c r="D42">
        <v>25.1</v>
      </c>
      <c r="E42">
        <v>1.74</v>
      </c>
      <c r="F42">
        <v>22.15</v>
      </c>
      <c r="G42">
        <v>-31</v>
      </c>
      <c r="H42">
        <v>6.08</v>
      </c>
      <c r="I42">
        <v>655</v>
      </c>
      <c r="J42">
        <v>6.0359999999999996</v>
      </c>
      <c r="K42">
        <v>1.0940000000000001</v>
      </c>
      <c r="M42">
        <v>4.7399999999999998E-2</v>
      </c>
      <c r="N42">
        <f t="shared" si="2"/>
        <v>1.0466000000000002</v>
      </c>
      <c r="O42">
        <v>2.3555099999999998</v>
      </c>
      <c r="P42">
        <v>0.217</v>
      </c>
      <c r="Q42">
        <f t="shared" si="3"/>
        <v>3.5950960901259115</v>
      </c>
      <c r="X42">
        <v>5.7133333333333329</v>
      </c>
      <c r="Y42" s="5">
        <v>96.414365233692493</v>
      </c>
      <c r="Z42" s="3">
        <v>0.83211692070040721</v>
      </c>
      <c r="AA42" s="3">
        <v>1.0822121735964472</v>
      </c>
      <c r="AB42" s="3">
        <v>1.3027055631120987</v>
      </c>
      <c r="AC42" s="3">
        <f>SUM(AA42:AB42)</f>
        <v>2.3849177367085459</v>
      </c>
      <c r="AD42" s="5">
        <v>392.88383369788073</v>
      </c>
      <c r="AE42" s="6">
        <v>64202.22737825902</v>
      </c>
      <c r="AF42" s="3">
        <v>2.4283122670196962</v>
      </c>
      <c r="AG42" s="3">
        <v>5.4839761290493154</v>
      </c>
      <c r="AH42" s="3">
        <v>1.8566156327855925</v>
      </c>
      <c r="AI42" s="3">
        <v>1.3414584154373859</v>
      </c>
      <c r="AJ42" s="3">
        <f>SUM(AH42:AI42)</f>
        <v>3.1980740482229786</v>
      </c>
      <c r="AK42" s="3">
        <v>69.150293196862975</v>
      </c>
      <c r="AL42" s="3">
        <v>55.813038680953525</v>
      </c>
      <c r="AM42" s="3">
        <v>79.969432693522791</v>
      </c>
      <c r="AN42" s="3">
        <f>SUM(AK42:AM42)</f>
        <v>204.93276457133931</v>
      </c>
      <c r="AO42" s="3">
        <v>3.4669969328861421</v>
      </c>
      <c r="AP42" s="3">
        <v>0.67736163514926795</v>
      </c>
      <c r="AQ42" s="3">
        <v>76.721712116044401</v>
      </c>
      <c r="AR42" s="3">
        <v>2.1814543570819165E-2</v>
      </c>
      <c r="AS42" s="3">
        <v>4.4840841929805766E-2</v>
      </c>
      <c r="AT42" s="3">
        <v>4.0272667434086577E-2</v>
      </c>
      <c r="AU42" s="3">
        <f>SUM(AS42:AT42)</f>
        <v>8.5113509363892337E-2</v>
      </c>
      <c r="AV42" s="3">
        <v>362.07840116362775</v>
      </c>
      <c r="AW42" s="3">
        <v>0.67931690426780489</v>
      </c>
      <c r="AX42" s="3">
        <v>0.68251735119972734</v>
      </c>
      <c r="AY42" s="3">
        <v>0.68213615373811942</v>
      </c>
      <c r="AZ42" s="3">
        <f>SUM(AW42:AY42)</f>
        <v>2.0439704092056514</v>
      </c>
      <c r="BA42" s="3">
        <v>0.29010055541291019</v>
      </c>
    </row>
    <row r="43" spans="1:53" x14ac:dyDescent="0.25">
      <c r="A43" s="16"/>
      <c r="B43" s="16"/>
      <c r="C43" s="2"/>
    </row>
    <row r="44" spans="1:53" x14ac:dyDescent="0.25">
      <c r="A44" s="16" t="s">
        <v>68</v>
      </c>
      <c r="B44" s="22">
        <v>42563</v>
      </c>
      <c r="C44" s="2">
        <v>0.16805555555555554</v>
      </c>
      <c r="D44">
        <v>23.6</v>
      </c>
      <c r="E44">
        <v>8.6999999999999993</v>
      </c>
      <c r="F44">
        <v>107.82</v>
      </c>
      <c r="G44">
        <v>134</v>
      </c>
      <c r="H44">
        <v>7.72</v>
      </c>
      <c r="I44">
        <v>318</v>
      </c>
      <c r="J44">
        <v>2.9390000000000001</v>
      </c>
      <c r="K44">
        <v>3.2149999999999999</v>
      </c>
      <c r="M44">
        <v>2.96</v>
      </c>
      <c r="N44">
        <f>K44-M44</f>
        <v>0.25499999999999989</v>
      </c>
      <c r="O44">
        <v>2.50474</v>
      </c>
      <c r="P44">
        <v>6.8000000000000005E-2</v>
      </c>
      <c r="Q44">
        <f>P44/J44*100</f>
        <v>2.313712146988772</v>
      </c>
      <c r="X44">
        <v>2.5433333333333334</v>
      </c>
      <c r="Y44" s="5">
        <v>14.34520747726784</v>
      </c>
      <c r="Z44" s="3">
        <v>0.39006143597913107</v>
      </c>
      <c r="AA44" s="3">
        <v>0.16829286643979507</v>
      </c>
      <c r="AB44" s="3">
        <v>0.50533429121316731</v>
      </c>
      <c r="AC44" s="3">
        <f>SUM(AA44:AB44)</f>
        <v>0.67362715765296244</v>
      </c>
      <c r="AD44" s="5">
        <v>4.9626565812389485</v>
      </c>
      <c r="AE44" s="6">
        <v>94.752568744841355</v>
      </c>
      <c r="AF44" s="3">
        <v>0.59340389986868658</v>
      </c>
      <c r="AG44" s="3">
        <v>3.2342070697201262</v>
      </c>
      <c r="AH44" s="4">
        <v>19.102499250183971</v>
      </c>
      <c r="AI44" s="4">
        <v>17.307942548152628</v>
      </c>
      <c r="AJ44" s="3">
        <f>SUM(AH44:AI44)</f>
        <v>36.410441798336599</v>
      </c>
      <c r="AK44" s="3">
        <v>34.528858304424354</v>
      </c>
      <c r="AL44" s="3">
        <v>42.379632551617028</v>
      </c>
      <c r="AM44" s="3">
        <v>42.400221821525697</v>
      </c>
      <c r="AN44" s="3">
        <f>SUM(AK44:AM44)</f>
        <v>119.30871267756709</v>
      </c>
      <c r="AO44" s="3">
        <v>0.3942316509322033</v>
      </c>
      <c r="AP44" s="3">
        <v>0.29634313864197614</v>
      </c>
      <c r="AQ44" s="3">
        <v>48.744891655793424</v>
      </c>
      <c r="AR44" s="3">
        <v>3.2644154367128225E-2</v>
      </c>
      <c r="AS44" s="3">
        <v>1.7289746481481332E-2</v>
      </c>
      <c r="AT44" s="3">
        <v>1.6179558220466773E-2</v>
      </c>
      <c r="AU44" s="3">
        <f>SUM(AS44:AT44)</f>
        <v>3.3469304701948102E-2</v>
      </c>
      <c r="AV44" s="3">
        <v>252.14355876516197</v>
      </c>
      <c r="AW44" s="3">
        <v>0.14827231543589584</v>
      </c>
      <c r="AX44" s="3">
        <v>0.15403098807490168</v>
      </c>
      <c r="AY44" s="3">
        <v>0.14897028189996706</v>
      </c>
      <c r="AZ44" s="3">
        <f>SUM(AW44:AY44)</f>
        <v>0.45127358541076457</v>
      </c>
      <c r="BA44" s="3">
        <v>1.4249796895871242E-2</v>
      </c>
    </row>
    <row r="45" spans="1:53" x14ac:dyDescent="0.25">
      <c r="A45" s="16" t="s">
        <v>69</v>
      </c>
      <c r="B45" s="22">
        <v>42563</v>
      </c>
      <c r="C45" s="2">
        <v>0.18055555555555555</v>
      </c>
      <c r="D45">
        <v>22.5</v>
      </c>
      <c r="E45">
        <v>2.75</v>
      </c>
      <c r="F45">
        <v>33.4</v>
      </c>
      <c r="G45">
        <v>-57</v>
      </c>
      <c r="H45">
        <v>7.22</v>
      </c>
      <c r="I45">
        <v>320</v>
      </c>
      <c r="J45">
        <v>5.83</v>
      </c>
      <c r="K45">
        <v>1.7210000000000001</v>
      </c>
      <c r="M45">
        <v>6.2399999999999997E-2</v>
      </c>
      <c r="N45">
        <f>K45-M45</f>
        <v>1.6586000000000001</v>
      </c>
      <c r="O45">
        <v>27.575380000000003</v>
      </c>
      <c r="P45">
        <v>0.78600000000000003</v>
      </c>
      <c r="Q45">
        <f>P45/J45*100</f>
        <v>13.481989708404804</v>
      </c>
      <c r="X45">
        <v>3.4233333333333333</v>
      </c>
      <c r="Y45" s="5">
        <v>69.488319422394639</v>
      </c>
      <c r="Z45" s="3">
        <v>1.3404746703068056</v>
      </c>
      <c r="AA45" s="3">
        <v>1.2013847742650228</v>
      </c>
      <c r="AB45" s="3">
        <v>1.4194466978561815</v>
      </c>
      <c r="AC45" s="3">
        <f>SUM(AA45:AB45)</f>
        <v>2.6208314721212043</v>
      </c>
      <c r="AD45" s="5">
        <v>88.812803146460297</v>
      </c>
      <c r="AE45" s="6">
        <v>7794.434410926232</v>
      </c>
      <c r="AF45" s="3">
        <v>1.2567815341508346</v>
      </c>
      <c r="AG45" s="3">
        <v>6.1600463276876329</v>
      </c>
      <c r="AH45" s="3">
        <v>1.789394244072213</v>
      </c>
      <c r="AI45" s="3">
        <v>1.1992929560488592</v>
      </c>
      <c r="AJ45" s="3">
        <f>SUM(AH45:AI45)</f>
        <v>2.9886872001210723</v>
      </c>
      <c r="AK45" s="3">
        <v>67.108318469777828</v>
      </c>
      <c r="AL45" s="3">
        <v>72.775290159496919</v>
      </c>
      <c r="AM45" s="3">
        <v>66.870667568399512</v>
      </c>
      <c r="AN45" s="3">
        <f>SUM(AK45:AM45)</f>
        <v>206.75427619767427</v>
      </c>
      <c r="AO45" s="3">
        <v>5.4097227117665403</v>
      </c>
      <c r="AP45" s="3">
        <v>0.26586206795068384</v>
      </c>
      <c r="AQ45" s="3">
        <v>39.003735736525009</v>
      </c>
      <c r="AR45" s="3">
        <v>3.1136190307391145E-2</v>
      </c>
      <c r="AS45" s="3">
        <v>1.2926884014233111E-2</v>
      </c>
      <c r="AT45" s="3">
        <v>9.1483236683048905E-3</v>
      </c>
      <c r="AU45" s="3">
        <f>SUM(AS45:AT45)</f>
        <v>2.2075207682538001E-2</v>
      </c>
      <c r="AV45" s="3">
        <v>258.05496316807336</v>
      </c>
      <c r="AW45" s="3">
        <v>0.93767622372036075</v>
      </c>
      <c r="AX45" s="3">
        <v>0.93987230062924487</v>
      </c>
      <c r="AY45" s="3">
        <v>0.93359382275894676</v>
      </c>
      <c r="AZ45" s="3">
        <f>SUM(AW45:AY45)</f>
        <v>2.8111423471085524</v>
      </c>
      <c r="BA45" s="3">
        <v>5.3796928672646058E-2</v>
      </c>
    </row>
    <row r="46" spans="1:53" x14ac:dyDescent="0.25">
      <c r="A46" s="16" t="s">
        <v>70</v>
      </c>
      <c r="B46" s="22">
        <v>42563</v>
      </c>
      <c r="C46" s="2">
        <v>0.19444444444444445</v>
      </c>
      <c r="D46">
        <v>21.9</v>
      </c>
      <c r="E46">
        <v>6.02</v>
      </c>
      <c r="F46">
        <v>72.290000000000006</v>
      </c>
      <c r="G46">
        <v>94</v>
      </c>
      <c r="H46">
        <v>7.64</v>
      </c>
      <c r="I46">
        <v>328</v>
      </c>
      <c r="J46">
        <v>2.6549999999999998</v>
      </c>
      <c r="K46">
        <v>3.3639999999999999</v>
      </c>
      <c r="M46">
        <v>3.15</v>
      </c>
      <c r="N46">
        <f>K46-M46</f>
        <v>0.21399999999999997</v>
      </c>
      <c r="O46">
        <v>2.6539700000000002</v>
      </c>
      <c r="P46">
        <v>6.5000000000000002E-2</v>
      </c>
      <c r="Q46">
        <f>P46/J46*100</f>
        <v>2.4482109227871942</v>
      </c>
      <c r="X46">
        <v>2.6466666666666665</v>
      </c>
      <c r="Y46" s="5">
        <v>15.183553358059909</v>
      </c>
      <c r="Z46" s="3">
        <v>0.39629973119049205</v>
      </c>
      <c r="AA46" s="3">
        <v>0.15577575321712578</v>
      </c>
      <c r="AB46" s="3">
        <v>0.46910542269179889</v>
      </c>
      <c r="AC46" s="3">
        <f>SUM(AA46:AB46)</f>
        <v>0.62488117590892467</v>
      </c>
      <c r="AD46" s="5">
        <v>6.3091601692720394</v>
      </c>
      <c r="AE46" s="6">
        <v>109.13657010011818</v>
      </c>
      <c r="AF46" s="3">
        <v>0.89771118436093411</v>
      </c>
      <c r="AG46" s="3">
        <v>3.5805419788767407</v>
      </c>
      <c r="AH46" s="3">
        <v>2.6891516453089435</v>
      </c>
      <c r="AI46" s="3">
        <v>1.7867719671704929</v>
      </c>
      <c r="AJ46" s="3">
        <f>SUM(AH46:AI46)</f>
        <v>4.4759236124794359</v>
      </c>
      <c r="AK46" s="3">
        <v>32.726763355505078</v>
      </c>
      <c r="AL46" s="3">
        <v>42.544118965171833</v>
      </c>
      <c r="AM46" s="3">
        <v>40.78569486956966</v>
      </c>
      <c r="AN46" s="3">
        <f>SUM(AK46:AM46)</f>
        <v>116.05657719024657</v>
      </c>
      <c r="AO46" s="3">
        <v>0.27735000140216243</v>
      </c>
      <c r="AP46" s="3">
        <v>0.29634279995535362</v>
      </c>
      <c r="AQ46" s="3">
        <v>54.668215956259047</v>
      </c>
      <c r="AR46" s="3">
        <v>1.3511500887484262E-2</v>
      </c>
      <c r="AS46" s="3">
        <v>2.4561228482667626E-2</v>
      </c>
      <c r="AT46" s="3">
        <v>2.3494207290613797E-2</v>
      </c>
      <c r="AU46" s="3">
        <f>SUM(AS46:AT46)</f>
        <v>4.8055435773281419E-2</v>
      </c>
      <c r="AV46" s="3">
        <v>274.3113466390775</v>
      </c>
      <c r="AW46" s="3">
        <v>0.10873806117488191</v>
      </c>
      <c r="AX46" s="3">
        <v>0.11390247250606184</v>
      </c>
      <c r="AY46" s="3">
        <v>0.10818767170188376</v>
      </c>
      <c r="AZ46" s="3">
        <f>SUM(AW46:AY46)</f>
        <v>0.33082820538282753</v>
      </c>
      <c r="BA46" s="3">
        <v>1.3271331321013456E-2</v>
      </c>
    </row>
    <row r="47" spans="1:53" x14ac:dyDescent="0.25">
      <c r="A47" s="16" t="s">
        <v>71</v>
      </c>
      <c r="B47" s="22">
        <v>42563</v>
      </c>
      <c r="C47" s="2">
        <v>0.20416666666666669</v>
      </c>
      <c r="D47">
        <v>21.4</v>
      </c>
      <c r="E47">
        <v>6.9</v>
      </c>
      <c r="F47">
        <v>82.07</v>
      </c>
      <c r="G47">
        <v>133</v>
      </c>
      <c r="H47">
        <v>7.72</v>
      </c>
      <c r="I47">
        <v>331</v>
      </c>
      <c r="J47">
        <v>2.1259999999999999</v>
      </c>
      <c r="K47">
        <v>3.3220000000000001</v>
      </c>
      <c r="M47">
        <v>3.28</v>
      </c>
      <c r="N47">
        <f>K47-M47</f>
        <v>4.2000000000000259E-2</v>
      </c>
      <c r="O47">
        <v>2.0570499999999998</v>
      </c>
      <c r="P47">
        <v>5.5E-2</v>
      </c>
      <c r="Q47">
        <f>P47/J47*100</f>
        <v>2.5870178739416749</v>
      </c>
      <c r="X47">
        <v>2.7933333333333334</v>
      </c>
      <c r="Y47" s="5">
        <v>13.886605155934619</v>
      </c>
      <c r="Z47" s="3">
        <v>0.45972623733477108</v>
      </c>
      <c r="AA47" s="3">
        <v>0.16051200501228632</v>
      </c>
      <c r="AB47" s="3">
        <v>0.70732512738616304</v>
      </c>
      <c r="AC47" s="3">
        <f>SUM(AA47:AB47)</f>
        <v>0.8678371323984494</v>
      </c>
      <c r="AD47" s="5">
        <v>2.6517838401990752</v>
      </c>
      <c r="AE47" s="6">
        <v>95.554142193087856</v>
      </c>
      <c r="AF47" s="3">
        <v>0.39810786761107314</v>
      </c>
      <c r="AG47" s="3">
        <v>3.8823863815368291</v>
      </c>
      <c r="AH47" s="3">
        <v>2.9777282763227628</v>
      </c>
      <c r="AI47" s="3">
        <v>2.230843698676662</v>
      </c>
      <c r="AJ47" s="3">
        <f>SUM(AH47:AI47)</f>
        <v>5.2085719749994244</v>
      </c>
      <c r="AK47" s="3">
        <v>11.298075841685113</v>
      </c>
      <c r="AL47" s="3">
        <v>13.308818806858108</v>
      </c>
      <c r="AM47" s="3">
        <v>13.346014530594022</v>
      </c>
      <c r="AN47" s="3">
        <f>SUM(AK47:AM47)</f>
        <v>37.952909179137244</v>
      </c>
      <c r="AO47" s="3">
        <v>0.30401316490411168</v>
      </c>
      <c r="AP47" s="3">
        <v>0.43350891185803003</v>
      </c>
      <c r="AQ47" s="3">
        <v>56.798409396740098</v>
      </c>
      <c r="AR47" s="3">
        <v>1.0750399018347741E-2</v>
      </c>
      <c r="AS47" s="3">
        <v>3.3852646490203572E-2</v>
      </c>
      <c r="AT47" s="3">
        <v>3.4220675981963121E-2</v>
      </c>
      <c r="AU47" s="3">
        <f>SUM(AS47:AT47)</f>
        <v>6.8073322472166686E-2</v>
      </c>
      <c r="AV47" s="3">
        <v>72.918224857557107</v>
      </c>
      <c r="AW47" s="3">
        <v>5.7821288838065234E-2</v>
      </c>
      <c r="AX47" s="3">
        <v>6.0599324362610042E-2</v>
      </c>
      <c r="AY47" s="3">
        <v>5.6012041243271068E-2</v>
      </c>
      <c r="AZ47" s="3">
        <f>SUM(AW47:AY47)</f>
        <v>0.17443265444394634</v>
      </c>
      <c r="BA47" s="3">
        <v>1.7340689699573433E-2</v>
      </c>
    </row>
    <row r="48" spans="1:53" x14ac:dyDescent="0.25">
      <c r="A48" s="16" t="s">
        <v>72</v>
      </c>
      <c r="B48" s="22">
        <v>42563</v>
      </c>
      <c r="C48" s="2">
        <v>0.21875</v>
      </c>
      <c r="D48">
        <v>19.899999999999999</v>
      </c>
      <c r="E48">
        <v>2.4500000000000002</v>
      </c>
      <c r="F48">
        <v>28.31</v>
      </c>
      <c r="G48">
        <v>115</v>
      </c>
      <c r="H48">
        <v>6.37</v>
      </c>
      <c r="I48">
        <v>137</v>
      </c>
      <c r="J48">
        <v>8.6560000000000006</v>
      </c>
      <c r="K48">
        <v>0.76780000000000004</v>
      </c>
      <c r="M48">
        <v>0.14599999999999999</v>
      </c>
      <c r="N48">
        <f>K48-M48</f>
        <v>0.62180000000000002</v>
      </c>
      <c r="O48">
        <v>8.0262499999999992</v>
      </c>
      <c r="P48">
        <v>0.23200000000000001</v>
      </c>
      <c r="Q48">
        <f>P48/J48*100</f>
        <v>2.6802218114602585</v>
      </c>
      <c r="X48">
        <v>5.666666666666667</v>
      </c>
      <c r="Y48" s="5">
        <v>113.10278335308944</v>
      </c>
      <c r="Z48" s="3">
        <v>0.64557105999602227</v>
      </c>
      <c r="AA48" s="3">
        <v>1.9180385441148657</v>
      </c>
      <c r="AB48" s="3">
        <v>2.1668931729263345</v>
      </c>
      <c r="AC48" s="3">
        <f>SUM(AA48:AB48)</f>
        <v>4.0849317170412007</v>
      </c>
      <c r="AD48" s="5">
        <v>179.52920921849287</v>
      </c>
      <c r="AE48" s="6">
        <v>11094.342527273207</v>
      </c>
      <c r="AF48" s="3">
        <v>23.946300946894592</v>
      </c>
      <c r="AG48" s="3">
        <v>30.4461304279071</v>
      </c>
      <c r="AH48" s="3">
        <v>4.1418599937858147</v>
      </c>
      <c r="AI48" s="3">
        <v>3.7991932321810804</v>
      </c>
      <c r="AJ48" s="3">
        <f>SUM(AH48:AI48)</f>
        <v>7.9410532259668951</v>
      </c>
      <c r="AK48" s="3">
        <v>91.738788894386815</v>
      </c>
      <c r="AL48" s="3">
        <v>86.190316984521274</v>
      </c>
      <c r="AM48" s="3">
        <v>77.132146326481674</v>
      </c>
      <c r="AN48" s="3">
        <f>SUM(AK48:AM48)</f>
        <v>255.06125220538979</v>
      </c>
      <c r="AO48" s="3">
        <v>2.877558928657737</v>
      </c>
      <c r="AP48" s="3">
        <v>0.46568371811751025</v>
      </c>
      <c r="AQ48" s="3">
        <v>23.582228647699274</v>
      </c>
      <c r="AR48" s="3">
        <v>1.4549378553569055E-2</v>
      </c>
      <c r="AS48" s="3">
        <v>0.14438660324611963</v>
      </c>
      <c r="AT48" s="3">
        <v>0.15696120313205042</v>
      </c>
      <c r="AU48" s="3">
        <f>SUM(AS48:AT48)</f>
        <v>0.30134780637817005</v>
      </c>
      <c r="AV48" s="3">
        <v>60.477621961355418</v>
      </c>
      <c r="AW48" s="3">
        <v>0.14419722330198537</v>
      </c>
      <c r="AX48" s="3">
        <v>0.14114140838919703</v>
      </c>
      <c r="AY48" s="3">
        <v>0.14387542452203225</v>
      </c>
      <c r="AZ48" s="3">
        <f>SUM(AW48:AY48)</f>
        <v>0.42921405621321462</v>
      </c>
      <c r="BA48" s="3">
        <v>9.8408421926719336E-2</v>
      </c>
    </row>
    <row r="49" spans="3:53" x14ac:dyDescent="0.25">
      <c r="C49" s="2"/>
    </row>
    <row r="50" spans="3:53" x14ac:dyDescent="0.25">
      <c r="C50" s="2"/>
      <c r="AD50" s="14"/>
    </row>
    <row r="51" spans="3:53" x14ac:dyDescent="0.25">
      <c r="C51" s="2"/>
      <c r="AD51" s="14"/>
    </row>
    <row r="52" spans="3:53" x14ac:dyDescent="0.25">
      <c r="C52" s="2"/>
      <c r="AD52" s="14"/>
    </row>
    <row r="53" spans="3:53" x14ac:dyDescent="0.25">
      <c r="C53" s="2"/>
      <c r="AD53" s="14"/>
    </row>
    <row r="54" spans="3:53" x14ac:dyDescent="0.25">
      <c r="C54" s="2"/>
    </row>
    <row r="55" spans="3:53" x14ac:dyDescent="0.25">
      <c r="C55" s="2"/>
    </row>
    <row r="56" spans="3:53" x14ac:dyDescent="0.25">
      <c r="C56" s="2"/>
    </row>
    <row r="57" spans="3:53" x14ac:dyDescent="0.25">
      <c r="C57" s="2"/>
    </row>
    <row r="58" spans="3:53" x14ac:dyDescent="0.25">
      <c r="C58" s="2"/>
    </row>
    <row r="59" spans="3:53" x14ac:dyDescent="0.25">
      <c r="C59" s="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</row>
    <row r="60" spans="3:53" x14ac:dyDescent="0.25">
      <c r="C60" s="2"/>
    </row>
    <row r="61" spans="3:53" x14ac:dyDescent="0.25">
      <c r="C61" s="2"/>
    </row>
    <row r="62" spans="3:53" x14ac:dyDescent="0.25">
      <c r="C62" s="2"/>
    </row>
    <row r="63" spans="3:53" x14ac:dyDescent="0.25">
      <c r="C63" s="2"/>
    </row>
    <row r="64" spans="3:53" x14ac:dyDescent="0.25">
      <c r="C64" s="2"/>
    </row>
    <row r="65" spans="3:24" x14ac:dyDescent="0.25">
      <c r="C65" s="2"/>
    </row>
    <row r="66" spans="3:24" x14ac:dyDescent="0.25">
      <c r="C66" s="2"/>
    </row>
    <row r="67" spans="3:24" x14ac:dyDescent="0.25">
      <c r="C67" s="2"/>
      <c r="P67" s="12"/>
      <c r="X67" s="7"/>
    </row>
    <row r="68" spans="3:24" x14ac:dyDescent="0.25">
      <c r="C68" s="2"/>
      <c r="P68" s="12"/>
      <c r="X68" s="7"/>
    </row>
    <row r="69" spans="3:24" x14ac:dyDescent="0.25">
      <c r="C69" s="2"/>
      <c r="P69" s="12"/>
      <c r="X69" s="7"/>
    </row>
    <row r="70" spans="3:24" x14ac:dyDescent="0.25">
      <c r="C70" s="2"/>
      <c r="P70" s="12"/>
      <c r="X70" s="7"/>
    </row>
    <row r="71" spans="3:24" x14ac:dyDescent="0.25">
      <c r="C71" s="2"/>
      <c r="P71" s="12"/>
      <c r="X71" s="7"/>
    </row>
    <row r="72" spans="3:24" x14ac:dyDescent="0.25">
      <c r="C72" s="2"/>
      <c r="P72" s="12"/>
      <c r="X72" s="7"/>
    </row>
    <row r="73" spans="3:24" x14ac:dyDescent="0.25">
      <c r="C73" s="2"/>
      <c r="P73" s="12"/>
      <c r="X73" s="7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S1" zoomScale="130" zoomScaleNormal="130" workbookViewId="0">
      <selection activeCell="Y24" sqref="Y24"/>
    </sheetView>
  </sheetViews>
  <sheetFormatPr defaultRowHeight="15" x14ac:dyDescent="0.25"/>
  <cols>
    <col min="2" max="2" width="10.7109375" bestFit="1" customWidth="1"/>
  </cols>
  <sheetData>
    <row r="1" spans="1:57" ht="18" x14ac:dyDescent="0.35">
      <c r="B1" t="s">
        <v>73</v>
      </c>
      <c r="C1" t="s">
        <v>0</v>
      </c>
      <c r="D1" t="s">
        <v>1</v>
      </c>
      <c r="E1" t="s">
        <v>75</v>
      </c>
      <c r="F1" t="s">
        <v>76</v>
      </c>
      <c r="G1" t="s">
        <v>2</v>
      </c>
      <c r="H1" t="s">
        <v>3</v>
      </c>
      <c r="I1" t="s">
        <v>77</v>
      </c>
      <c r="J1" t="s">
        <v>78</v>
      </c>
      <c r="K1" t="s">
        <v>79</v>
      </c>
      <c r="L1" t="s">
        <v>81</v>
      </c>
      <c r="M1" t="s">
        <v>80</v>
      </c>
      <c r="N1" t="s">
        <v>82</v>
      </c>
      <c r="O1" t="s">
        <v>83</v>
      </c>
      <c r="P1" t="s">
        <v>84</v>
      </c>
      <c r="Q1" t="s">
        <v>85</v>
      </c>
      <c r="R1" t="s">
        <v>5</v>
      </c>
      <c r="S1" t="s">
        <v>6</v>
      </c>
      <c r="T1" t="s">
        <v>7</v>
      </c>
      <c r="U1" t="s">
        <v>8</v>
      </c>
      <c r="V1" t="s">
        <v>96</v>
      </c>
      <c r="W1" t="s">
        <v>97</v>
      </c>
      <c r="X1" t="s">
        <v>86</v>
      </c>
      <c r="Y1" t="s">
        <v>9</v>
      </c>
      <c r="Z1" t="s">
        <v>10</v>
      </c>
      <c r="AA1" t="s">
        <v>11</v>
      </c>
      <c r="AB1" t="s">
        <v>12</v>
      </c>
      <c r="AC1" t="s">
        <v>94</v>
      </c>
      <c r="AD1" t="s">
        <v>13</v>
      </c>
      <c r="AE1" t="s">
        <v>14</v>
      </c>
      <c r="AF1" t="s">
        <v>15</v>
      </c>
      <c r="AG1" t="s">
        <v>16</v>
      </c>
      <c r="AH1" t="s">
        <v>17</v>
      </c>
      <c r="AI1" t="s">
        <v>18</v>
      </c>
      <c r="AJ1" t="s">
        <v>95</v>
      </c>
      <c r="AK1" t="s">
        <v>19</v>
      </c>
      <c r="AL1" t="s">
        <v>20</v>
      </c>
      <c r="AM1" t="s">
        <v>21</v>
      </c>
      <c r="AN1" t="s">
        <v>93</v>
      </c>
      <c r="AO1" t="s">
        <v>22</v>
      </c>
      <c r="AP1" t="s">
        <v>23</v>
      </c>
      <c r="AQ1" t="s">
        <v>24</v>
      </c>
      <c r="AR1" t="s">
        <v>25</v>
      </c>
      <c r="AS1" t="s">
        <v>26</v>
      </c>
      <c r="AT1" t="s">
        <v>27</v>
      </c>
      <c r="AU1" t="s">
        <v>92</v>
      </c>
      <c r="AV1" t="s">
        <v>28</v>
      </c>
      <c r="AW1" t="s">
        <v>29</v>
      </c>
      <c r="AX1" t="s">
        <v>30</v>
      </c>
      <c r="AY1" t="s">
        <v>31</v>
      </c>
      <c r="AZ1" t="s">
        <v>91</v>
      </c>
      <c r="BA1" t="s">
        <v>32</v>
      </c>
      <c r="BB1" t="s">
        <v>87</v>
      </c>
      <c r="BC1" t="s">
        <v>88</v>
      </c>
      <c r="BD1" t="s">
        <v>89</v>
      </c>
      <c r="BE1" t="s">
        <v>90</v>
      </c>
    </row>
    <row r="2" spans="1:57" x14ac:dyDescent="0.25">
      <c r="A2" t="s">
        <v>33</v>
      </c>
      <c r="B2" s="15">
        <v>42695</v>
      </c>
      <c r="C2" s="2">
        <v>0.41388888888888892</v>
      </c>
      <c r="D2">
        <v>7.9</v>
      </c>
      <c r="E2">
        <v>1.38</v>
      </c>
      <c r="F2">
        <v>12.22</v>
      </c>
      <c r="G2">
        <v>-124</v>
      </c>
      <c r="H2" t="s">
        <v>74</v>
      </c>
      <c r="I2">
        <v>274</v>
      </c>
      <c r="J2">
        <v>2.2639999999999998</v>
      </c>
      <c r="K2">
        <v>0.2258</v>
      </c>
      <c r="L2">
        <v>2.64</v>
      </c>
      <c r="M2">
        <v>3.4750000000000003E-2</v>
      </c>
      <c r="N2">
        <f>K2-M2</f>
        <v>0.19105</v>
      </c>
      <c r="O2">
        <v>26.465879999999999</v>
      </c>
      <c r="P2">
        <v>0.156</v>
      </c>
      <c r="Q2">
        <f>P2/J2*100</f>
        <v>6.8904593639575973</v>
      </c>
      <c r="R2">
        <v>1.5500069964099144</v>
      </c>
      <c r="S2">
        <v>0.68403611682180454</v>
      </c>
      <c r="T2">
        <v>7.6308171595078784</v>
      </c>
      <c r="U2">
        <v>0.63931557890394064</v>
      </c>
      <c r="V2">
        <v>0.25804292155903569</v>
      </c>
      <c r="W2">
        <v>0.40362370333823439</v>
      </c>
      <c r="X2">
        <v>0.70899999999999996</v>
      </c>
      <c r="Y2">
        <f>560.117716774083/20</f>
        <v>28.005885838704149</v>
      </c>
      <c r="Z2" s="3">
        <v>0.28672686369176831</v>
      </c>
      <c r="AA2" s="4">
        <f>275.434431324911/1000</f>
        <v>0.27543443132491097</v>
      </c>
      <c r="AB2" s="4">
        <f>261.984639483938/50</f>
        <v>5.2396927896787595</v>
      </c>
      <c r="AC2" s="4">
        <f>SUM(AA2:AB2)</f>
        <v>5.5151272210036701</v>
      </c>
      <c r="AD2">
        <v>65.602385175357497</v>
      </c>
      <c r="AE2">
        <v>898.92528103430777</v>
      </c>
      <c r="AF2" s="3">
        <v>0.13955583904316141</v>
      </c>
      <c r="AG2" s="4">
        <f>266.917801931277/100</f>
        <v>2.6691780193127697</v>
      </c>
      <c r="AH2" s="3">
        <v>0.46903831450770855</v>
      </c>
      <c r="AI2" s="3">
        <v>0.1993216897461626</v>
      </c>
      <c r="AJ2" s="3">
        <f>SUM(AH2:AI2)</f>
        <v>0.6683600042538711</v>
      </c>
      <c r="AK2" s="4">
        <f>307.316838561318/20</f>
        <v>15.365841928065899</v>
      </c>
      <c r="AL2" s="4">
        <f>305.201220742756/20</f>
        <v>15.260061037137799</v>
      </c>
      <c r="AM2" s="4">
        <f>295.803315838481/20</f>
        <v>14.79016579192405</v>
      </c>
      <c r="AN2" s="4">
        <f>SUM(AK2:AM2)</f>
        <v>45.416068757127746</v>
      </c>
      <c r="AO2" s="3">
        <v>0.35850602455488034</v>
      </c>
      <c r="AP2" s="3">
        <v>9.6522524855197481E-2</v>
      </c>
      <c r="AQ2" s="3">
        <v>54.73820143957726</v>
      </c>
      <c r="AR2" s="3">
        <v>2.1559946285852581E-2</v>
      </c>
      <c r="AS2" s="3">
        <v>9.2911816982052219E-3</v>
      </c>
      <c r="AT2" s="3">
        <v>9.037230030850411E-3</v>
      </c>
      <c r="AU2" s="3">
        <f>SUM(AS2:AT2)</f>
        <v>1.8328411729055631E-2</v>
      </c>
      <c r="AV2" s="3">
        <v>114.64623298465165</v>
      </c>
      <c r="AW2" s="3">
        <v>4.900498991354478E-2</v>
      </c>
      <c r="AX2" s="3">
        <v>5.3411042915993599E-2</v>
      </c>
      <c r="AY2" s="3">
        <v>4.829923821841809E-2</v>
      </c>
      <c r="AZ2" s="3">
        <f>SUM(AW2:AY2)</f>
        <v>0.15071527104795646</v>
      </c>
      <c r="BA2" s="3">
        <v>1.3035337574679513E-2</v>
      </c>
      <c r="BB2">
        <v>26.8</v>
      </c>
      <c r="BC2">
        <v>8.76</v>
      </c>
      <c r="BD2">
        <v>14.4</v>
      </c>
      <c r="BE2">
        <v>23.7</v>
      </c>
    </row>
    <row r="3" spans="1:57" x14ac:dyDescent="0.25">
      <c r="A3" t="s">
        <v>34</v>
      </c>
      <c r="B3" s="15">
        <v>42695</v>
      </c>
      <c r="C3" s="2">
        <v>0.43263888888888885</v>
      </c>
      <c r="D3">
        <v>4.9000000000000004</v>
      </c>
      <c r="E3">
        <v>4.57</v>
      </c>
      <c r="F3">
        <v>37.51</v>
      </c>
      <c r="G3">
        <v>-64</v>
      </c>
      <c r="H3" t="s">
        <v>74</v>
      </c>
      <c r="I3">
        <v>253</v>
      </c>
      <c r="J3">
        <v>2.3260000000000001</v>
      </c>
      <c r="K3">
        <v>0.20569999999999999</v>
      </c>
      <c r="L3">
        <v>3.78</v>
      </c>
      <c r="M3">
        <v>0.05</v>
      </c>
      <c r="N3">
        <f t="shared" ref="N3:N48" si="0">K3-M3</f>
        <v>0.15570000000000001</v>
      </c>
      <c r="O3">
        <v>7.8692399999999987</v>
      </c>
      <c r="P3">
        <v>7.9000000000000001E-2</v>
      </c>
      <c r="Q3">
        <f>P3/J3*100</f>
        <v>3.3963886500429927</v>
      </c>
      <c r="R3">
        <v>1.582316946575683</v>
      </c>
      <c r="S3">
        <v>0.67192536103349687</v>
      </c>
      <c r="T3">
        <v>6.6361690474641462</v>
      </c>
      <c r="U3">
        <v>0.77249860069029885</v>
      </c>
      <c r="V3">
        <v>0.28450310225761871</v>
      </c>
      <c r="W3">
        <v>0.3682894726325574</v>
      </c>
      <c r="X3">
        <v>0.76</v>
      </c>
      <c r="Y3">
        <v>16.583071840436389</v>
      </c>
      <c r="Z3" s="3">
        <v>0.28395100314950739</v>
      </c>
      <c r="AA3" s="3">
        <v>0.30324204280656081</v>
      </c>
      <c r="AB3" s="3">
        <v>0.6738090919877463</v>
      </c>
      <c r="AC3" s="4">
        <f>SUM(AA3:AB3)</f>
        <v>0.97705113479430716</v>
      </c>
      <c r="AD3">
        <v>55.189097680679076</v>
      </c>
      <c r="AE3">
        <v>369.44878329292681</v>
      </c>
      <c r="AF3" s="3">
        <v>0.20319708008665116</v>
      </c>
      <c r="AG3" s="3">
        <v>2.336872479976206</v>
      </c>
      <c r="AH3" s="3">
        <v>0.70059286173945334</v>
      </c>
      <c r="AI3" s="3">
        <v>0.41446875050406834</v>
      </c>
      <c r="AJ3" s="3">
        <f>SUM(AH3:AI3)</f>
        <v>1.1150616122435217</v>
      </c>
      <c r="AK3" s="3">
        <v>13.459400241304724</v>
      </c>
      <c r="AL3" s="3">
        <v>13.935455154119467</v>
      </c>
      <c r="AM3" s="3">
        <v>14.247306681380943</v>
      </c>
      <c r="AN3" s="4">
        <f>SUM(AK3:AM3)</f>
        <v>41.642162076805135</v>
      </c>
      <c r="AO3" s="3">
        <v>0.28653967753813642</v>
      </c>
      <c r="AP3" s="3">
        <v>0.14732403975108491</v>
      </c>
      <c r="AQ3" s="3">
        <v>54.195937447655197</v>
      </c>
      <c r="AR3" s="3">
        <v>1.3393989496795787E-2</v>
      </c>
      <c r="AS3" s="3">
        <v>7.7561150254349415E-3</v>
      </c>
      <c r="AT3" s="3">
        <v>6.680510854317279E-3</v>
      </c>
      <c r="AU3" s="3">
        <f>SUM(AS3:AT3)</f>
        <v>1.4436625879752221E-2</v>
      </c>
      <c r="AV3" s="3">
        <v>39.147894326025835</v>
      </c>
      <c r="AW3" s="3">
        <v>4.5890241749263386E-2</v>
      </c>
      <c r="AX3" s="3">
        <v>5.095641368112995E-2</v>
      </c>
      <c r="AY3" s="3">
        <v>4.5313355052292455E-2</v>
      </c>
      <c r="AZ3" s="3">
        <f>SUM(AW3:AY3)</f>
        <v>0.14216001048268578</v>
      </c>
      <c r="BA3" s="3">
        <v>7.8784716489614295E-3</v>
      </c>
      <c r="BB3">
        <v>23.3</v>
      </c>
      <c r="BC3">
        <v>8.26</v>
      </c>
      <c r="BD3">
        <v>13.8</v>
      </c>
      <c r="BE3">
        <v>23</v>
      </c>
    </row>
    <row r="4" spans="1:57" x14ac:dyDescent="0.25">
      <c r="A4" t="s">
        <v>35</v>
      </c>
      <c r="B4" s="15">
        <v>42695</v>
      </c>
      <c r="C4" s="2">
        <v>0.44722222222222219</v>
      </c>
      <c r="D4">
        <v>6.7</v>
      </c>
      <c r="E4">
        <v>2.92</v>
      </c>
      <c r="F4">
        <v>25.1</v>
      </c>
      <c r="G4">
        <v>-16</v>
      </c>
      <c r="H4" t="s">
        <v>74</v>
      </c>
      <c r="I4">
        <v>244</v>
      </c>
      <c r="J4">
        <v>2.1709999999999998</v>
      </c>
      <c r="K4">
        <v>0.1918</v>
      </c>
      <c r="L4">
        <v>4.09</v>
      </c>
      <c r="M4">
        <v>4.5599999999999995E-2</v>
      </c>
      <c r="N4">
        <f t="shared" si="0"/>
        <v>0.1462</v>
      </c>
      <c r="O4">
        <v>6.5717999999999996</v>
      </c>
      <c r="P4">
        <v>7.1999999999999995E-2</v>
      </c>
      <c r="Q4">
        <f>P4/J4*100</f>
        <v>3.3164440350069095</v>
      </c>
      <c r="R4">
        <v>1.6199622110091132</v>
      </c>
      <c r="S4">
        <v>0.68296408892309879</v>
      </c>
      <c r="T4">
        <v>6.8342191671413177</v>
      </c>
      <c r="U4">
        <v>0.79969533164591411</v>
      </c>
      <c r="V4">
        <v>0.28804306639698773</v>
      </c>
      <c r="W4">
        <v>0.36019100649761737</v>
      </c>
      <c r="X4">
        <v>0.76800000000000002</v>
      </c>
      <c r="Y4">
        <v>45.027014093279767</v>
      </c>
      <c r="Z4" s="3">
        <v>0.38834793028754055</v>
      </c>
      <c r="AA4" s="3">
        <v>0.38431873190597104</v>
      </c>
      <c r="AB4" s="3">
        <v>1.0450829413563101</v>
      </c>
      <c r="AC4" s="4">
        <f>SUM(AA4:AB4)</f>
        <v>1.4294016732622812</v>
      </c>
      <c r="AD4">
        <v>84.722007522905557</v>
      </c>
      <c r="AE4">
        <v>314.18638553141335</v>
      </c>
      <c r="AF4" s="3">
        <v>0.50191624596629214</v>
      </c>
      <c r="AG4" s="3">
        <v>3.0460730829209104</v>
      </c>
      <c r="AH4" s="3">
        <v>0.60902506123031164</v>
      </c>
      <c r="AI4" s="3">
        <v>0.34111836399192169</v>
      </c>
      <c r="AJ4" s="3">
        <f>SUM(AH4:AI4)</f>
        <v>0.95014342522223338</v>
      </c>
      <c r="AK4" s="3">
        <v>21.444847471345206</v>
      </c>
      <c r="AL4" s="3">
        <v>20.98317990488469</v>
      </c>
      <c r="AM4" s="3">
        <v>21.837062103906867</v>
      </c>
      <c r="AN4" s="4">
        <f>SUM(AK4:AM4)</f>
        <v>64.265089480136766</v>
      </c>
      <c r="AO4" s="3">
        <v>0.36446060568424965</v>
      </c>
      <c r="AP4" s="3">
        <v>0.22860702634141997</v>
      </c>
      <c r="AQ4" s="3">
        <v>52.912568355324545</v>
      </c>
      <c r="AR4" s="3">
        <v>1.4568924137577086E-2</v>
      </c>
      <c r="AS4" s="3">
        <v>1.7128160019256742E-2</v>
      </c>
      <c r="AT4" s="3">
        <v>1.6984564924792871E-2</v>
      </c>
      <c r="AU4" s="3">
        <f>SUM(AS4:AT4)</f>
        <v>3.4112724944049613E-2</v>
      </c>
      <c r="AV4" s="3">
        <v>32.46811891480251</v>
      </c>
      <c r="AW4" s="3">
        <v>0.19341409180470268</v>
      </c>
      <c r="AX4" s="3">
        <v>0.1970288201401125</v>
      </c>
      <c r="AY4" s="3">
        <v>0.19480109980514523</v>
      </c>
      <c r="AZ4" s="3">
        <f>SUM(AW4:AY4)</f>
        <v>0.58524401174996044</v>
      </c>
      <c r="BA4" s="3">
        <v>8.5230631851053035E-3</v>
      </c>
      <c r="BB4">
        <v>22.4</v>
      </c>
      <c r="BC4">
        <v>9.0399999999999991</v>
      </c>
      <c r="BD4">
        <v>13.6</v>
      </c>
      <c r="BE4">
        <v>23.3</v>
      </c>
    </row>
    <row r="5" spans="1:57" x14ac:dyDescent="0.25">
      <c r="A5" t="s">
        <v>36</v>
      </c>
      <c r="B5" s="15">
        <v>42695</v>
      </c>
      <c r="C5" s="2">
        <v>0.46666666666666662</v>
      </c>
      <c r="D5">
        <v>5.9</v>
      </c>
      <c r="E5">
        <v>2.21</v>
      </c>
      <c r="F5">
        <v>18.61</v>
      </c>
      <c r="G5">
        <v>-70</v>
      </c>
      <c r="H5" t="s">
        <v>74</v>
      </c>
      <c r="I5">
        <v>246</v>
      </c>
      <c r="J5">
        <v>2.149</v>
      </c>
      <c r="K5">
        <v>0.21</v>
      </c>
      <c r="L5">
        <v>2.23</v>
      </c>
      <c r="M5">
        <v>2.7300000000000001E-2</v>
      </c>
      <c r="N5">
        <f t="shared" si="0"/>
        <v>0.1827</v>
      </c>
      <c r="O5">
        <v>6.9321999999999999</v>
      </c>
      <c r="P5">
        <v>7.6999999999999999E-2</v>
      </c>
      <c r="Q5">
        <f>P5/J5*100</f>
        <v>3.5830618892508146</v>
      </c>
      <c r="R5">
        <v>1.6528717251605534</v>
      </c>
      <c r="S5">
        <v>0.7065793259600357</v>
      </c>
      <c r="T5">
        <v>5.272580560112119</v>
      </c>
      <c r="U5">
        <v>0.97094181276536717</v>
      </c>
      <c r="V5">
        <v>0.29899032373462631</v>
      </c>
      <c r="W5">
        <v>0.30793845707711709</v>
      </c>
      <c r="X5">
        <v>0.79400000000000004</v>
      </c>
      <c r="Y5">
        <v>20.585109097382283</v>
      </c>
      <c r="Z5" s="3">
        <v>0.38438243552286344</v>
      </c>
      <c r="AA5" s="3">
        <v>0.17084971494805712</v>
      </c>
      <c r="AB5" s="3">
        <v>0.96535800026767227</v>
      </c>
      <c r="AC5" s="4">
        <f>SUM(AA5:AB5)</f>
        <v>1.1362077152157295</v>
      </c>
      <c r="AD5">
        <v>166.04633425726837</v>
      </c>
      <c r="AE5">
        <v>418.48835423549457</v>
      </c>
      <c r="AF5" s="3">
        <v>1.297914544680524</v>
      </c>
      <c r="AG5" s="3">
        <v>4.153254344663627</v>
      </c>
      <c r="AH5" s="3">
        <v>0.48214224346388168</v>
      </c>
      <c r="AI5" s="3">
        <v>0.22876117228521095</v>
      </c>
      <c r="AJ5" s="3">
        <f>SUM(AH5:AI5)</f>
        <v>0.71090341574909266</v>
      </c>
      <c r="AK5" s="3">
        <v>27.930852310174132</v>
      </c>
      <c r="AL5" s="3">
        <v>32.995590469019319</v>
      </c>
      <c r="AM5" s="3">
        <v>32.399498656199796</v>
      </c>
      <c r="AN5" s="4">
        <f>SUM(AK5:AM5)</f>
        <v>93.325941435393247</v>
      </c>
      <c r="AO5" s="3">
        <v>0.38983095860824302</v>
      </c>
      <c r="AP5" s="3">
        <v>0.22691354275739073</v>
      </c>
      <c r="AQ5" s="3">
        <v>49.828596281010306</v>
      </c>
      <c r="AR5" s="3">
        <v>1.1690307386414541E-2</v>
      </c>
      <c r="AS5" s="3">
        <v>1.7855321851128252E-2</v>
      </c>
      <c r="AT5" s="3">
        <v>1.9388715770358056E-2</v>
      </c>
      <c r="AU5" s="3">
        <f>SUM(AS5:AT5)</f>
        <v>3.7244037621486308E-2</v>
      </c>
      <c r="AV5" s="3">
        <v>151.28980639893163</v>
      </c>
      <c r="AW5" s="3">
        <v>4.8849946869376985E-2</v>
      </c>
      <c r="AX5" s="3">
        <v>5.013826393228759E-2</v>
      </c>
      <c r="AY5" s="3">
        <v>4.9263406558096148E-2</v>
      </c>
      <c r="AZ5" s="3">
        <f>SUM(AW5:AY5)</f>
        <v>0.14825161735976072</v>
      </c>
      <c r="BA5" s="3">
        <v>5.6512327272780234E-3</v>
      </c>
      <c r="BB5">
        <v>21.5</v>
      </c>
      <c r="BC5">
        <v>9.8000000000000007</v>
      </c>
      <c r="BD5">
        <v>13.2</v>
      </c>
      <c r="BE5">
        <v>24.2</v>
      </c>
    </row>
    <row r="6" spans="1:57" x14ac:dyDescent="0.25">
      <c r="A6" t="s">
        <v>37</v>
      </c>
      <c r="B6" s="15">
        <v>42695</v>
      </c>
      <c r="C6" s="2">
        <v>0.47916666666666669</v>
      </c>
      <c r="D6">
        <v>6.3</v>
      </c>
      <c r="E6">
        <v>1.23</v>
      </c>
      <c r="F6">
        <v>10.46</v>
      </c>
      <c r="G6">
        <v>-36</v>
      </c>
      <c r="H6" t="s">
        <v>74</v>
      </c>
      <c r="I6">
        <v>247</v>
      </c>
      <c r="J6">
        <v>2.5880000000000001</v>
      </c>
      <c r="K6">
        <v>0.25309999999999999</v>
      </c>
      <c r="L6">
        <v>2.15</v>
      </c>
      <c r="M6">
        <v>2.9399999999999999E-2</v>
      </c>
      <c r="N6">
        <f t="shared" si="0"/>
        <v>0.22369999999999998</v>
      </c>
      <c r="O6">
        <v>4.9860399999999991</v>
      </c>
      <c r="P6">
        <v>7.6999999999999999E-2</v>
      </c>
      <c r="Q6">
        <f>P6/J6*100</f>
        <v>2.9752704791344664</v>
      </c>
      <c r="R6">
        <v>1.6798163454704105</v>
      </c>
      <c r="S6">
        <v>0.68705615567060874</v>
      </c>
      <c r="T6">
        <v>4.7632712692148997</v>
      </c>
      <c r="U6">
        <v>1.0969609671442748</v>
      </c>
      <c r="V6">
        <v>0.35141449834129396</v>
      </c>
      <c r="W6">
        <v>0.32035278270304679</v>
      </c>
      <c r="X6">
        <v>0.78300000000000003</v>
      </c>
      <c r="Y6">
        <v>13.888445802752747</v>
      </c>
      <c r="Z6" s="3">
        <v>0.37452451126672753</v>
      </c>
      <c r="AA6" s="3">
        <v>0.14661072530529631</v>
      </c>
      <c r="AB6" s="3">
        <v>0.9632438692842038</v>
      </c>
      <c r="AC6" s="4">
        <f>SUM(AA6:AB6)</f>
        <v>1.1098545945895002</v>
      </c>
      <c r="AD6">
        <v>163.79629728105456</v>
      </c>
      <c r="AE6">
        <v>390.33541771437405</v>
      </c>
      <c r="AF6" s="3">
        <v>1.4420028004557399</v>
      </c>
      <c r="AG6" s="3">
        <v>4.4008594054652628</v>
      </c>
      <c r="AH6" s="3">
        <v>0.46049613447938981</v>
      </c>
      <c r="AI6" s="3">
        <v>0.24420832516998056</v>
      </c>
      <c r="AJ6" s="3">
        <f>SUM(AH6:AI6)</f>
        <v>0.70470445964937034</v>
      </c>
      <c r="AK6" s="3">
        <v>12.219901301600764</v>
      </c>
      <c r="AL6" s="3">
        <v>12.926431939412538</v>
      </c>
      <c r="AM6" s="3">
        <v>13.130103494337407</v>
      </c>
      <c r="AN6" s="4">
        <f>SUM(AK6:AM6)</f>
        <v>38.276436735350707</v>
      </c>
      <c r="AO6" s="3">
        <v>0.33235967665238064</v>
      </c>
      <c r="AP6" s="3">
        <v>0.25908807942247175</v>
      </c>
      <c r="AQ6" s="3">
        <v>48.764405255259788</v>
      </c>
      <c r="AR6" s="3">
        <v>1.1377024843441949E-2</v>
      </c>
      <c r="AS6" s="3">
        <v>2.4642015444064965E-2</v>
      </c>
      <c r="AT6" s="3">
        <v>2.2538655498613152E-2</v>
      </c>
      <c r="AU6" s="3">
        <f>SUM(AS6:AT6)</f>
        <v>4.7180670942678117E-2</v>
      </c>
      <c r="AV6" s="3">
        <v>39.162724980714486</v>
      </c>
      <c r="AW6" s="3">
        <v>3.5352278475782664E-2</v>
      </c>
      <c r="AX6" s="3">
        <v>3.6083783575461117E-2</v>
      </c>
      <c r="AY6" s="3">
        <v>3.4638908081190647E-2</v>
      </c>
      <c r="AZ6" s="3">
        <f>SUM(AW6:AY6)</f>
        <v>0.10607497013243443</v>
      </c>
      <c r="BA6" s="3">
        <v>5.4900924714930245E-3</v>
      </c>
      <c r="BB6">
        <v>21.2</v>
      </c>
      <c r="BC6">
        <v>10.199999999999999</v>
      </c>
      <c r="BD6">
        <v>13.1</v>
      </c>
      <c r="BE6">
        <v>23.8</v>
      </c>
    </row>
    <row r="7" spans="1:57" x14ac:dyDescent="0.25">
      <c r="C7" s="2"/>
    </row>
    <row r="8" spans="1:57" x14ac:dyDescent="0.25">
      <c r="A8" t="s">
        <v>38</v>
      </c>
      <c r="B8" s="15">
        <v>42695</v>
      </c>
      <c r="C8" s="2">
        <v>0.53749999999999998</v>
      </c>
      <c r="D8">
        <v>5.4</v>
      </c>
      <c r="E8">
        <v>6.25</v>
      </c>
      <c r="F8">
        <v>51.96</v>
      </c>
      <c r="G8">
        <v>37</v>
      </c>
      <c r="H8" t="s">
        <v>74</v>
      </c>
      <c r="I8">
        <v>273</v>
      </c>
      <c r="J8">
        <v>8.3360000000000003</v>
      </c>
      <c r="K8">
        <v>0.2555</v>
      </c>
      <c r="L8">
        <v>2.9</v>
      </c>
      <c r="M8">
        <v>2.93E-2</v>
      </c>
      <c r="N8">
        <f t="shared" si="0"/>
        <v>0.22620000000000001</v>
      </c>
      <c r="O8">
        <v>119.73740000000001</v>
      </c>
      <c r="P8">
        <v>0.23499999999999999</v>
      </c>
      <c r="Q8">
        <f>P8/J8*100</f>
        <v>2.8190978886756235</v>
      </c>
      <c r="R8">
        <v>1.5016168369007217</v>
      </c>
      <c r="S8">
        <v>0.55105923685079383</v>
      </c>
      <c r="T8">
        <v>10.73760298417276</v>
      </c>
      <c r="U8">
        <v>0.42005855939852726</v>
      </c>
      <c r="V8">
        <v>0.4490726555446693</v>
      </c>
      <c r="W8">
        <v>1.0690715508515924</v>
      </c>
      <c r="X8">
        <v>0.54800000000000004</v>
      </c>
      <c r="Y8">
        <v>16.235662169673184</v>
      </c>
      <c r="Z8" s="3">
        <v>0.42110713090194213</v>
      </c>
      <c r="AA8" s="3">
        <v>0.19842520356819082</v>
      </c>
      <c r="AB8" s="3">
        <v>0.90722357608528192</v>
      </c>
      <c r="AC8" s="4">
        <f>SUM(AA8:AB8)</f>
        <v>1.1056487796534729</v>
      </c>
      <c r="AD8">
        <v>8.6182449676862856</v>
      </c>
      <c r="AE8">
        <v>418.05961053183216</v>
      </c>
      <c r="AF8" s="3">
        <v>8.5887876811457459E-2</v>
      </c>
      <c r="AG8" s="3">
        <v>2.2234967663681977</v>
      </c>
      <c r="AH8" s="3">
        <v>0.77362654773418826</v>
      </c>
      <c r="AI8" s="3">
        <v>0.52797410322220895</v>
      </c>
      <c r="AJ8" s="3">
        <f>SUM(AH8:AI8)</f>
        <v>1.3016006509563973</v>
      </c>
      <c r="AK8" s="3">
        <v>17.80978984339438</v>
      </c>
      <c r="AL8" s="3">
        <v>22.311647769971351</v>
      </c>
      <c r="AM8" s="3">
        <v>21.924784861691297</v>
      </c>
      <c r="AN8" s="4">
        <f t="shared" ref="AN8:AN48" si="1">SUM(AK8:AM8)</f>
        <v>62.046222475057021</v>
      </c>
      <c r="AO8" s="3">
        <v>0.82843842653298871</v>
      </c>
      <c r="AP8" s="3">
        <v>0.31666425344420202</v>
      </c>
      <c r="AQ8" s="3">
        <v>59.84104886796522</v>
      </c>
      <c r="AR8" s="3">
        <v>1.0848295483555223E-2</v>
      </c>
      <c r="AS8" s="3">
        <v>9.0488076927673199E-3</v>
      </c>
      <c r="AT8" s="3">
        <v>1.057282610746875E-2</v>
      </c>
      <c r="AU8" s="3">
        <f>SUM(AS8:AT8)</f>
        <v>1.9621633800236071E-2</v>
      </c>
      <c r="AV8" s="3">
        <v>140.57832522616692</v>
      </c>
      <c r="AW8" s="3">
        <v>6.3032640245247809E-2</v>
      </c>
      <c r="AX8" s="3">
        <v>6.3492201518663E-2</v>
      </c>
      <c r="AY8" s="3">
        <v>6.4653618858341727E-2</v>
      </c>
      <c r="AZ8" s="3">
        <f>SUM(AW8:AY8)</f>
        <v>0.19117846062225255</v>
      </c>
      <c r="BA8" s="3">
        <v>4.1427835400830712E-2</v>
      </c>
      <c r="BB8">
        <v>29.2</v>
      </c>
      <c r="BC8">
        <v>11.4</v>
      </c>
      <c r="BD8">
        <v>16.2</v>
      </c>
      <c r="BE8">
        <v>22.8</v>
      </c>
    </row>
    <row r="9" spans="1:57" x14ac:dyDescent="0.25">
      <c r="A9" t="s">
        <v>39</v>
      </c>
      <c r="B9" s="15">
        <v>42695</v>
      </c>
      <c r="C9" s="2">
        <v>0.55347222222222225</v>
      </c>
      <c r="D9">
        <v>4.2</v>
      </c>
      <c r="E9">
        <v>5.23</v>
      </c>
      <c r="F9">
        <v>42.15</v>
      </c>
      <c r="G9">
        <v>76</v>
      </c>
      <c r="H9" t="s">
        <v>74</v>
      </c>
      <c r="I9">
        <v>264</v>
      </c>
      <c r="J9">
        <v>8.7189999999999994</v>
      </c>
      <c r="K9">
        <v>0.28670000000000001</v>
      </c>
      <c r="L9">
        <v>2.67</v>
      </c>
      <c r="M9">
        <v>3.15E-2</v>
      </c>
      <c r="N9">
        <f t="shared" si="0"/>
        <v>0.25519999999999998</v>
      </c>
      <c r="O9">
        <v>145.10955999999999</v>
      </c>
      <c r="P9">
        <v>0.25800000000000001</v>
      </c>
      <c r="Q9">
        <f>P9/J9*100</f>
        <v>2.9590549374928323</v>
      </c>
      <c r="R9">
        <v>1.5279218077393302</v>
      </c>
      <c r="S9">
        <v>0.51895085983083333</v>
      </c>
      <c r="T9">
        <v>9.461801490689167</v>
      </c>
      <c r="U9">
        <v>0.42679109457483638</v>
      </c>
      <c r="V9">
        <v>0.49951052559200948</v>
      </c>
      <c r="W9">
        <v>1.1703864769943599</v>
      </c>
      <c r="X9">
        <v>0.57099999999999995</v>
      </c>
      <c r="Y9">
        <v>30.702382870249398</v>
      </c>
      <c r="Z9" s="3">
        <v>0.37805235812474747</v>
      </c>
      <c r="AA9" s="3">
        <v>0.2110393953536778</v>
      </c>
      <c r="AB9" s="3">
        <v>0.94919924687748747</v>
      </c>
      <c r="AC9" s="4">
        <f>SUM(AA9:AB9)</f>
        <v>1.1602386422311652</v>
      </c>
      <c r="AD9">
        <v>19.589833729438059</v>
      </c>
      <c r="AE9">
        <v>521.43316981528676</v>
      </c>
      <c r="AF9" s="3">
        <v>0.11165645725729263</v>
      </c>
      <c r="AG9" s="3">
        <v>2.462891956563245</v>
      </c>
      <c r="AH9" s="3">
        <v>1.620567160303807</v>
      </c>
      <c r="AI9" s="3">
        <v>1.2846830411061039</v>
      </c>
      <c r="AJ9" s="3">
        <f>SUM(AH9:AI9)</f>
        <v>2.9052502014099106</v>
      </c>
      <c r="AK9" s="3">
        <v>11.251902064223883</v>
      </c>
      <c r="AL9" s="3">
        <v>11.294861104545998</v>
      </c>
      <c r="AM9" s="3">
        <v>11.772703663251681</v>
      </c>
      <c r="AN9" s="4">
        <f t="shared" si="1"/>
        <v>34.319466832021561</v>
      </c>
      <c r="AO9" s="3">
        <v>0.74026740365706656</v>
      </c>
      <c r="AP9" s="3">
        <v>0.28787573697747104</v>
      </c>
      <c r="AQ9" s="3">
        <v>56.563340508653596</v>
      </c>
      <c r="AR9" s="3">
        <v>1.0672080380428646E-2</v>
      </c>
      <c r="AS9" s="3">
        <v>1.4946730692376051E-2</v>
      </c>
      <c r="AT9" s="3">
        <v>1.751696227834584E-2</v>
      </c>
      <c r="AU9" s="3">
        <f>SUM(AS9:AT9)</f>
        <v>3.2463692970721894E-2</v>
      </c>
      <c r="AV9" s="3">
        <v>28.895631482966845</v>
      </c>
      <c r="AW9" s="3">
        <v>9.5772123758850219E-2</v>
      </c>
      <c r="AX9" s="3">
        <v>9.4175807367236186E-2</v>
      </c>
      <c r="AY9" s="3">
        <v>9.7214486351992035E-2</v>
      </c>
      <c r="AZ9" s="3">
        <f>SUM(AW9:AY9)</f>
        <v>0.28716241747807847</v>
      </c>
      <c r="BA9" s="3">
        <v>3.7161314670316942E-2</v>
      </c>
      <c r="BB9">
        <v>26.9</v>
      </c>
      <c r="BC9">
        <v>11.2</v>
      </c>
      <c r="BD9">
        <v>15.9</v>
      </c>
      <c r="BE9">
        <v>22.4</v>
      </c>
    </row>
    <row r="10" spans="1:57" x14ac:dyDescent="0.25">
      <c r="A10" t="s">
        <v>40</v>
      </c>
      <c r="B10" s="15">
        <v>42695</v>
      </c>
      <c r="C10" s="2">
        <v>0.57152777777777775</v>
      </c>
      <c r="D10">
        <v>5.2</v>
      </c>
      <c r="E10">
        <v>6.07</v>
      </c>
      <c r="F10">
        <v>50.21</v>
      </c>
      <c r="G10">
        <v>-7</v>
      </c>
      <c r="H10" t="s">
        <v>74</v>
      </c>
      <c r="I10">
        <v>274</v>
      </c>
      <c r="J10">
        <v>8.9440000000000008</v>
      </c>
      <c r="K10">
        <v>0.26469999999999999</v>
      </c>
      <c r="L10">
        <v>2.64</v>
      </c>
      <c r="M10">
        <v>2.7899999999999998E-2</v>
      </c>
      <c r="N10">
        <f t="shared" si="0"/>
        <v>0.23679999999999998</v>
      </c>
      <c r="O10">
        <v>60.775959999999991</v>
      </c>
      <c r="P10">
        <v>0.25900000000000001</v>
      </c>
      <c r="Q10">
        <f>P10/J10*100</f>
        <v>2.8957960644007152</v>
      </c>
      <c r="R10">
        <v>1.4740055338683085</v>
      </c>
      <c r="S10">
        <v>0.51637323625317177</v>
      </c>
      <c r="T10">
        <v>8.8435889199858195</v>
      </c>
      <c r="U10">
        <v>0.54205393577856908</v>
      </c>
      <c r="V10">
        <v>0.48519804409583656</v>
      </c>
      <c r="W10">
        <v>0.89511026868374521</v>
      </c>
      <c r="X10">
        <v>0.57699999999999996</v>
      </c>
      <c r="Y10">
        <v>24.806298266598656</v>
      </c>
      <c r="Z10" s="3">
        <v>0.40238502822829719</v>
      </c>
      <c r="AA10" s="3">
        <v>0.19249598170688922</v>
      </c>
      <c r="AB10" s="3">
        <v>0.94753923014817831</v>
      </c>
      <c r="AC10" s="4">
        <f>SUM(AA10:AB10)</f>
        <v>1.1400352118550676</v>
      </c>
      <c r="AD10">
        <v>50.21324896448899</v>
      </c>
      <c r="AE10">
        <v>714.46293801493971</v>
      </c>
      <c r="AF10" s="3">
        <v>0.18925842709002089</v>
      </c>
      <c r="AG10" s="3">
        <v>2.7718416869175639</v>
      </c>
      <c r="AH10" s="3">
        <v>0.79208128404264766</v>
      </c>
      <c r="AI10" s="3">
        <v>0.48650674988310211</v>
      </c>
      <c r="AJ10" s="3">
        <f>SUM(AH10:AI10)</f>
        <v>1.2785880339257498</v>
      </c>
      <c r="AK10" s="3">
        <v>6.5179764745833877</v>
      </c>
      <c r="AL10" s="3">
        <v>7.0366354077678386</v>
      </c>
      <c r="AM10" s="3">
        <v>7.1371682453338749</v>
      </c>
      <c r="AN10" s="4">
        <f t="shared" si="1"/>
        <v>20.691780127685099</v>
      </c>
      <c r="AO10" s="3">
        <v>0.84099809318447194</v>
      </c>
      <c r="AP10" s="3">
        <v>0.36238581206507142</v>
      </c>
      <c r="AQ10" s="3">
        <v>59.610261444740566</v>
      </c>
      <c r="AR10" s="3">
        <v>9.9279706451017198E-3</v>
      </c>
      <c r="AS10" s="3">
        <v>1.8097689586776902E-2</v>
      </c>
      <c r="AT10" s="3">
        <v>1.5103184688838561E-2</v>
      </c>
      <c r="AU10" s="3">
        <f>SUM(AS10:AT10)</f>
        <v>3.3200874275615466E-2</v>
      </c>
      <c r="AV10" s="3">
        <v>25.110406033837648</v>
      </c>
      <c r="AW10" s="3">
        <v>4.6617875396972479E-2</v>
      </c>
      <c r="AX10" s="3">
        <v>5.1745459239115464E-2</v>
      </c>
      <c r="AY10" s="3">
        <v>4.7194153316779168E-2</v>
      </c>
      <c r="AZ10" s="3">
        <f>SUM(AW10:AY10)</f>
        <v>0.1455574879528671</v>
      </c>
      <c r="BA10" s="3">
        <v>4.2884581904383101E-2</v>
      </c>
      <c r="BB10">
        <v>28.1</v>
      </c>
      <c r="BC10">
        <v>10.4</v>
      </c>
      <c r="BD10">
        <v>16.8</v>
      </c>
      <c r="BE10">
        <v>23.1</v>
      </c>
    </row>
    <row r="11" spans="1:57" x14ac:dyDescent="0.25">
      <c r="A11" t="s">
        <v>41</v>
      </c>
      <c r="B11" s="15">
        <v>42695</v>
      </c>
      <c r="C11" s="2">
        <v>0.58680555555555558</v>
      </c>
      <c r="D11">
        <v>4.5999999999999996</v>
      </c>
      <c r="E11">
        <v>4.09</v>
      </c>
      <c r="F11">
        <v>33.31</v>
      </c>
      <c r="G11">
        <v>-1</v>
      </c>
      <c r="H11" t="s">
        <v>74</v>
      </c>
      <c r="I11">
        <v>309</v>
      </c>
      <c r="J11">
        <v>10.37</v>
      </c>
      <c r="K11">
        <v>0.25879999999999997</v>
      </c>
      <c r="L11">
        <v>2.39</v>
      </c>
      <c r="M11">
        <v>2.8500000000000001E-2</v>
      </c>
      <c r="N11">
        <f t="shared" si="0"/>
        <v>0.23029999999999998</v>
      </c>
      <c r="O11">
        <v>44.341719999999995</v>
      </c>
      <c r="P11">
        <v>0.25800000000000001</v>
      </c>
      <c r="Q11">
        <f>P11/J11*100</f>
        <v>2.4879459980713601</v>
      </c>
      <c r="R11">
        <v>1.5239746384603006</v>
      </c>
      <c r="S11">
        <v>0.48430607656007491</v>
      </c>
      <c r="T11">
        <v>7.8264986912797072</v>
      </c>
      <c r="U11">
        <v>0.57054173074824288</v>
      </c>
      <c r="V11">
        <v>0.56838486527500753</v>
      </c>
      <c r="W11">
        <v>0.99621961837847195</v>
      </c>
      <c r="X11">
        <v>0.629</v>
      </c>
      <c r="Y11">
        <v>32.262672632529217</v>
      </c>
      <c r="Z11" s="3">
        <v>0.37726773677062619</v>
      </c>
      <c r="AA11" s="3">
        <v>0.19075377148174405</v>
      </c>
      <c r="AB11" s="3">
        <v>1.019865088274915</v>
      </c>
      <c r="AC11" s="4">
        <f>SUM(AA11:AB11)</f>
        <v>1.2106188597566589</v>
      </c>
      <c r="AD11">
        <v>159.79440449979802</v>
      </c>
      <c r="AE11">
        <v>543.46525362414468</v>
      </c>
      <c r="AF11" s="3">
        <v>0.41167149260856001</v>
      </c>
      <c r="AG11" s="3">
        <v>3.0829654280844858</v>
      </c>
      <c r="AH11" s="3">
        <v>0.8040464264647309</v>
      </c>
      <c r="AI11" s="3">
        <v>0.48809154690709516</v>
      </c>
      <c r="AJ11" s="3">
        <f>SUM(AH11:AI11)</f>
        <v>1.2921379733718261</v>
      </c>
      <c r="AK11" s="3">
        <v>10.6957941077175</v>
      </c>
      <c r="AL11" s="3">
        <v>11.445280647182436</v>
      </c>
      <c r="AM11" s="3">
        <v>11.46581504264349</v>
      </c>
      <c r="AN11" s="4">
        <f t="shared" si="1"/>
        <v>33.606889797543424</v>
      </c>
      <c r="AO11" s="3">
        <v>0.8490266457806207</v>
      </c>
      <c r="AP11" s="3">
        <v>0.37254678266413305</v>
      </c>
      <c r="AQ11" s="3">
        <v>63.786418738132603</v>
      </c>
      <c r="AR11" s="3">
        <v>1.8367982493441997E-2</v>
      </c>
      <c r="AS11" s="3">
        <v>2.6177120122790391E-2</v>
      </c>
      <c r="AT11" s="3">
        <v>2.4602449453342515E-2</v>
      </c>
      <c r="AU11" s="3">
        <f>SUM(AS11:AT11)</f>
        <v>5.0779569576132902E-2</v>
      </c>
      <c r="AV11" s="3">
        <v>37.931965696940125</v>
      </c>
      <c r="AW11" s="3">
        <v>5.2623597026174584E-2</v>
      </c>
      <c r="AX11" s="3">
        <v>5.6566846330272702E-2</v>
      </c>
      <c r="AY11" s="3">
        <v>5.2249499769067551E-2</v>
      </c>
      <c r="AZ11" s="3">
        <f>SUM(AW11:AY11)</f>
        <v>0.16143994312551485</v>
      </c>
      <c r="BA11" s="3">
        <v>3.9533467445939129E-2</v>
      </c>
      <c r="BB11">
        <v>30.3</v>
      </c>
      <c r="BC11">
        <v>10.7</v>
      </c>
      <c r="BD11">
        <v>18.7</v>
      </c>
      <c r="BE11">
        <v>27.2</v>
      </c>
    </row>
    <row r="12" spans="1:57" x14ac:dyDescent="0.25">
      <c r="A12" t="s">
        <v>42</v>
      </c>
      <c r="B12" s="15">
        <v>42695</v>
      </c>
      <c r="C12" s="2">
        <v>0.6</v>
      </c>
      <c r="D12">
        <v>4.4000000000000004</v>
      </c>
      <c r="E12">
        <v>3.27</v>
      </c>
      <c r="F12">
        <v>26.49</v>
      </c>
      <c r="G12">
        <v>1</v>
      </c>
      <c r="H12" t="s">
        <v>74</v>
      </c>
      <c r="I12">
        <v>320</v>
      </c>
      <c r="J12">
        <v>11.09</v>
      </c>
      <c r="K12">
        <v>0.25609999999999999</v>
      </c>
      <c r="L12">
        <v>2.54</v>
      </c>
      <c r="M12">
        <v>2.7199999999999998E-2</v>
      </c>
      <c r="N12">
        <f t="shared" si="0"/>
        <v>0.22889999999999999</v>
      </c>
      <c r="O12">
        <v>64.235799999999998</v>
      </c>
      <c r="P12">
        <v>0.30499999999999999</v>
      </c>
      <c r="Q12">
        <f>P12/J12*100</f>
        <v>2.7502254283137963</v>
      </c>
      <c r="R12">
        <v>1.527178384877623</v>
      </c>
      <c r="S12">
        <v>0.49754353362835874</v>
      </c>
      <c r="T12">
        <v>7.3340566170370272</v>
      </c>
      <c r="U12">
        <v>0.61502399333741176</v>
      </c>
      <c r="V12">
        <v>0.60479681493556492</v>
      </c>
      <c r="W12">
        <v>0.98337109037592285</v>
      </c>
      <c r="X12">
        <v>0.63900000000000001</v>
      </c>
      <c r="Y12">
        <v>32.20393273473212</v>
      </c>
      <c r="Z12" s="3">
        <v>0.50431816224038006</v>
      </c>
      <c r="AA12" s="3">
        <v>0.2211367415131876</v>
      </c>
      <c r="AB12" s="3">
        <v>1.1430866926212802</v>
      </c>
      <c r="AC12" s="4">
        <f>SUM(AA12:AB12)</f>
        <v>1.3642234341344677</v>
      </c>
      <c r="AD12">
        <v>344.01726610830491</v>
      </c>
      <c r="AE12">
        <v>986.28152845594923</v>
      </c>
      <c r="AF12" s="3">
        <v>1.133359006011168</v>
      </c>
      <c r="AG12" s="3">
        <v>3.1078638824662836</v>
      </c>
      <c r="AH12" s="3">
        <v>0.70542570189612119</v>
      </c>
      <c r="AI12" s="3">
        <v>0.37102551321883048</v>
      </c>
      <c r="AJ12" s="3">
        <f>SUM(AH12:AI12)</f>
        <v>1.0764512151149517</v>
      </c>
      <c r="AK12" s="3">
        <v>22.78583973902661</v>
      </c>
      <c r="AL12" s="3">
        <v>27.409428596650592</v>
      </c>
      <c r="AM12" s="3">
        <v>27.320814046727129</v>
      </c>
      <c r="AN12" s="4">
        <f t="shared" si="1"/>
        <v>77.516082382404335</v>
      </c>
      <c r="AO12" s="3">
        <v>1.0146366804854436</v>
      </c>
      <c r="AP12" s="3">
        <v>0.42334877172228924</v>
      </c>
      <c r="AQ12" s="3">
        <v>65.59525530638895</v>
      </c>
      <c r="AR12" s="3">
        <v>1.0946220257669862E-2</v>
      </c>
      <c r="AS12" s="3">
        <v>2.2783750638975558E-2</v>
      </c>
      <c r="AT12" s="3">
        <v>2.5550885424815196E-2</v>
      </c>
      <c r="AU12" s="3">
        <f>SUM(AS12:AT12)</f>
        <v>4.8334636063790751E-2</v>
      </c>
      <c r="AV12" s="3">
        <v>148.27248411431208</v>
      </c>
      <c r="AW12" s="3">
        <v>5.9729994275659455E-2</v>
      </c>
      <c r="AX12" s="3">
        <v>6.1446776249145858E-2</v>
      </c>
      <c r="AY12" s="3">
        <v>5.8163257782221735E-2</v>
      </c>
      <c r="AZ12" s="3">
        <f>SUM(AW12:AY12)</f>
        <v>0.17934002830702706</v>
      </c>
      <c r="BA12" s="3">
        <v>4.3327981087807874E-2</v>
      </c>
      <c r="BB12">
        <v>30.5</v>
      </c>
      <c r="BC12">
        <v>10.6</v>
      </c>
      <c r="BD12">
        <v>18.5</v>
      </c>
      <c r="BE12">
        <v>30</v>
      </c>
    </row>
    <row r="13" spans="1:57" x14ac:dyDescent="0.25">
      <c r="Z13" s="3"/>
      <c r="AA13" s="8"/>
      <c r="AB13" s="8"/>
      <c r="AC13" s="8"/>
      <c r="AF13" s="3"/>
      <c r="AG13" s="3"/>
      <c r="AH13" s="3"/>
      <c r="AI13" s="9"/>
      <c r="AJ13" s="9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7" x14ac:dyDescent="0.25">
      <c r="A14" t="s">
        <v>43</v>
      </c>
      <c r="B14" s="15">
        <v>42696</v>
      </c>
      <c r="C14" s="2">
        <v>0.41875000000000001</v>
      </c>
      <c r="D14">
        <v>3.5</v>
      </c>
      <c r="E14">
        <v>8.74</v>
      </c>
      <c r="F14">
        <v>69.16</v>
      </c>
      <c r="G14">
        <v>84</v>
      </c>
      <c r="H14" t="s">
        <v>74</v>
      </c>
      <c r="I14">
        <v>439</v>
      </c>
      <c r="J14">
        <v>2.5470000000000002</v>
      </c>
      <c r="K14">
        <v>3.4020000000000001</v>
      </c>
      <c r="L14">
        <v>10.1</v>
      </c>
      <c r="M14">
        <v>3.35</v>
      </c>
      <c r="N14">
        <f t="shared" si="0"/>
        <v>5.2000000000000046E-2</v>
      </c>
      <c r="O14">
        <v>5.2743599999999988</v>
      </c>
      <c r="P14">
        <v>8.7999999999999995E-2</v>
      </c>
      <c r="Q14">
        <f>P14/J14*100</f>
        <v>3.4550451511582252</v>
      </c>
      <c r="R14">
        <v>1.6032530863383578</v>
      </c>
      <c r="S14">
        <v>0.64359685393974586</v>
      </c>
      <c r="T14">
        <v>9.7149231062325221</v>
      </c>
      <c r="U14">
        <v>0.53600227836743763</v>
      </c>
      <c r="V14">
        <v>0.22152880663339131</v>
      </c>
      <c r="W14">
        <v>0.41329825557482047</v>
      </c>
      <c r="X14">
        <v>0.36799999999999999</v>
      </c>
      <c r="Y14">
        <v>20.431335541953555</v>
      </c>
      <c r="Z14" s="3">
        <v>0.56791750959056275</v>
      </c>
      <c r="AA14" s="3">
        <v>0.14071614088442119</v>
      </c>
      <c r="AB14" s="3">
        <v>1.651813887775782</v>
      </c>
      <c r="AC14" s="4">
        <f>SUM(AA14:AB14)</f>
        <v>1.7925300286602033</v>
      </c>
      <c r="AD14">
        <v>105.88359444238614</v>
      </c>
      <c r="AE14">
        <v>338.04829513271847</v>
      </c>
      <c r="AF14" s="3">
        <v>2.1797218244443037</v>
      </c>
      <c r="AG14" s="3">
        <v>2.6157109700152668</v>
      </c>
      <c r="AH14" s="3">
        <v>1.1942250795793643</v>
      </c>
      <c r="AI14" s="3">
        <v>0.5380968435873611</v>
      </c>
      <c r="AJ14" s="3">
        <f>SUM(AH14:AI14)</f>
        <v>1.7323219231667255</v>
      </c>
      <c r="AK14" s="3">
        <v>37.428433881817895</v>
      </c>
      <c r="AL14" s="3">
        <v>42.278202884158461</v>
      </c>
      <c r="AM14" s="3">
        <v>43.259566253673626</v>
      </c>
      <c r="AN14" s="4">
        <f t="shared" si="1"/>
        <v>122.96620301964998</v>
      </c>
      <c r="AO14" s="3">
        <v>0.36031984145582979</v>
      </c>
      <c r="AP14" s="3">
        <v>0.74001945891234255</v>
      </c>
      <c r="AQ14" s="3">
        <v>47.236086971315416</v>
      </c>
      <c r="AR14" s="3">
        <v>2.635781833821654E-2</v>
      </c>
      <c r="AS14" s="3">
        <v>9.4450999274548961E-2</v>
      </c>
      <c r="AT14" s="3">
        <v>0.10232480213533722</v>
      </c>
      <c r="AU14" s="3">
        <f>SUM(AS14:AT14)</f>
        <v>0.19677580140988618</v>
      </c>
      <c r="AV14" s="3">
        <v>200.87512047990691</v>
      </c>
      <c r="AW14" s="3">
        <v>2.4000758916219132E-2</v>
      </c>
      <c r="AX14" s="3">
        <v>2.3665770861479283E-2</v>
      </c>
      <c r="AY14" s="3">
        <v>2.4506124659519665E-2</v>
      </c>
      <c r="AZ14" s="3">
        <f>SUM(AW14:AY14)</f>
        <v>7.2172654437218084E-2</v>
      </c>
      <c r="BA14" s="3">
        <v>1.4503049029104927E-2</v>
      </c>
      <c r="BB14">
        <v>27.5</v>
      </c>
      <c r="BC14">
        <v>14.3</v>
      </c>
      <c r="BD14">
        <v>8.9</v>
      </c>
      <c r="BE14">
        <v>66.3</v>
      </c>
    </row>
    <row r="15" spans="1:57" x14ac:dyDescent="0.25">
      <c r="A15" t="s">
        <v>44</v>
      </c>
      <c r="B15" s="15">
        <v>42696</v>
      </c>
      <c r="C15" s="2">
        <v>0.43263888888888885</v>
      </c>
      <c r="D15">
        <v>4.3</v>
      </c>
      <c r="E15">
        <v>7.36</v>
      </c>
      <c r="F15">
        <v>59.47</v>
      </c>
      <c r="G15">
        <v>41</v>
      </c>
      <c r="H15" t="s">
        <v>74</v>
      </c>
      <c r="I15">
        <v>432</v>
      </c>
      <c r="J15">
        <v>2.4249999999999998</v>
      </c>
      <c r="K15">
        <v>3.6320000000000001</v>
      </c>
      <c r="L15">
        <v>11</v>
      </c>
      <c r="M15">
        <v>3.44</v>
      </c>
      <c r="N15">
        <f t="shared" si="0"/>
        <v>0.19200000000000017</v>
      </c>
      <c r="O15">
        <v>4.2652399999999995</v>
      </c>
      <c r="P15">
        <v>0.1</v>
      </c>
      <c r="Q15">
        <f>P15/J15*100</f>
        <v>4.123711340206186</v>
      </c>
      <c r="R15">
        <v>1.6151254571928415</v>
      </c>
      <c r="S15">
        <v>0.65820973243229808</v>
      </c>
      <c r="T15">
        <v>8.661651438219101</v>
      </c>
      <c r="U15">
        <v>0.54042944489331279</v>
      </c>
      <c r="V15">
        <v>0.21185300847893829</v>
      </c>
      <c r="W15">
        <v>0.39200863402392994</v>
      </c>
      <c r="X15">
        <v>0.36799999999999999</v>
      </c>
      <c r="Y15">
        <v>19.578267729942908</v>
      </c>
      <c r="Z15" s="3">
        <v>0.56453996334976198</v>
      </c>
      <c r="AA15" s="3">
        <v>0.10676543931506831</v>
      </c>
      <c r="AB15" s="3">
        <v>1.6447141771096956</v>
      </c>
      <c r="AC15" s="4">
        <f>SUM(AA15:AB15)</f>
        <v>1.7514796164247639</v>
      </c>
      <c r="AD15">
        <v>111.76590882603335</v>
      </c>
      <c r="AE15">
        <v>499.53503903829409</v>
      </c>
      <c r="AF15" s="3">
        <v>2.676287852090113</v>
      </c>
      <c r="AG15" s="3">
        <v>2.6421143379942382</v>
      </c>
      <c r="AH15" s="3">
        <v>1.2068525067291362</v>
      </c>
      <c r="AI15" s="3">
        <v>0.50718773057034705</v>
      </c>
      <c r="AJ15" s="3">
        <f>SUM(AH15:AI15)</f>
        <v>1.7140402372994834</v>
      </c>
      <c r="AK15" s="3">
        <v>29.01811777030581</v>
      </c>
      <c r="AL15" s="3">
        <v>30.337296413308433</v>
      </c>
      <c r="AM15" s="3">
        <v>31.466165694909634</v>
      </c>
      <c r="AN15" s="4">
        <f t="shared" si="1"/>
        <v>90.821579878523877</v>
      </c>
      <c r="AO15" s="3">
        <v>0.35527093709427848</v>
      </c>
      <c r="AP15" s="3">
        <v>0.90428346500685675</v>
      </c>
      <c r="AQ15" s="3">
        <v>46.403424391554097</v>
      </c>
      <c r="AR15" s="3">
        <v>1.4568937861898655E-2</v>
      </c>
      <c r="AS15" s="3">
        <v>0.10382375588014603</v>
      </c>
      <c r="AT15" s="3">
        <v>0.11346534448811313</v>
      </c>
      <c r="AU15" s="3">
        <f>SUM(AS15:AT15)</f>
        <v>0.21728910036825916</v>
      </c>
      <c r="AV15" s="3">
        <v>84.149280972811809</v>
      </c>
      <c r="AW15" s="3">
        <v>1.8841271552621365E-2</v>
      </c>
      <c r="AX15" s="3">
        <v>1.9808995068695417E-2</v>
      </c>
      <c r="AY15" s="3">
        <v>1.992211642644583E-2</v>
      </c>
      <c r="AZ15" s="3">
        <f>SUM(AW15:AY15)</f>
        <v>5.8572383047762605E-2</v>
      </c>
      <c r="BA15" s="3">
        <v>9.0180197305863401E-3</v>
      </c>
      <c r="BB15">
        <v>27.4</v>
      </c>
      <c r="BC15">
        <v>13.3</v>
      </c>
      <c r="BD15">
        <v>8.82</v>
      </c>
      <c r="BE15">
        <v>65.099999999999994</v>
      </c>
    </row>
    <row r="16" spans="1:57" x14ac:dyDescent="0.25">
      <c r="A16" t="s">
        <v>45</v>
      </c>
      <c r="B16" s="15">
        <v>42696</v>
      </c>
      <c r="C16" s="2">
        <v>0.4465277777777778</v>
      </c>
      <c r="D16">
        <v>4.3</v>
      </c>
      <c r="E16">
        <v>7.53</v>
      </c>
      <c r="F16">
        <v>60.85</v>
      </c>
      <c r="G16">
        <v>31</v>
      </c>
      <c r="H16" t="s">
        <v>74</v>
      </c>
      <c r="I16">
        <v>426</v>
      </c>
      <c r="J16">
        <v>2.3450000000000002</v>
      </c>
      <c r="K16">
        <v>3.823</v>
      </c>
      <c r="L16">
        <v>11.3</v>
      </c>
      <c r="M16">
        <v>3.6349999999999998</v>
      </c>
      <c r="N16">
        <f t="shared" si="0"/>
        <v>0.18800000000000017</v>
      </c>
      <c r="O16">
        <v>4.4093999999999998</v>
      </c>
      <c r="P16">
        <v>0.104</v>
      </c>
      <c r="Q16">
        <f>P16/J16*100</f>
        <v>4.4349680170575692</v>
      </c>
      <c r="R16">
        <v>1.6081523998580551</v>
      </c>
      <c r="S16">
        <v>0.66013234834326051</v>
      </c>
      <c r="T16">
        <v>8.7327975635174493</v>
      </c>
      <c r="U16">
        <v>0.5246186251339493</v>
      </c>
      <c r="V16">
        <v>0.2058641927721501</v>
      </c>
      <c r="W16">
        <v>0.3924073277413424</v>
      </c>
      <c r="X16">
        <v>0.371</v>
      </c>
      <c r="Y16">
        <v>20.840187552647912</v>
      </c>
      <c r="Z16" s="3">
        <v>0.54124833916912607</v>
      </c>
      <c r="AA16" s="3">
        <v>0.10558678293993821</v>
      </c>
      <c r="AB16" s="3">
        <v>1.4944092806250913</v>
      </c>
      <c r="AC16" s="4">
        <f>SUM(AA16:AB16)</f>
        <v>1.5999960635650294</v>
      </c>
      <c r="AD16">
        <v>119.77900027549433</v>
      </c>
      <c r="AE16">
        <v>559.84163225562997</v>
      </c>
      <c r="AF16" s="3">
        <v>3.0588926188645367</v>
      </c>
      <c r="AG16" s="3">
        <v>2.876691655825427</v>
      </c>
      <c r="AH16" s="3">
        <v>1.1610413155667019</v>
      </c>
      <c r="AI16" s="3">
        <v>0.50890641726530172</v>
      </c>
      <c r="AJ16" s="3">
        <f>SUM(AH16:AI16)</f>
        <v>1.6699477328320036</v>
      </c>
      <c r="AK16" s="3">
        <v>27.493803358822046</v>
      </c>
      <c r="AL16" s="3">
        <v>29.167778360054101</v>
      </c>
      <c r="AM16" s="3">
        <v>30.064772371234366</v>
      </c>
      <c r="AN16" s="4">
        <f t="shared" si="1"/>
        <v>86.726354090110519</v>
      </c>
      <c r="AO16" s="3">
        <v>0.36290841122805584</v>
      </c>
      <c r="AP16" s="3">
        <v>0.7281652458646678</v>
      </c>
      <c r="AQ16" s="3">
        <v>46.111049743009403</v>
      </c>
      <c r="AR16" s="3">
        <v>1.1631579593703477E-2</v>
      </c>
      <c r="AS16" s="3">
        <v>0.11263109930981524</v>
      </c>
      <c r="AT16" s="3">
        <v>0.11964190914993043</v>
      </c>
      <c r="AU16" s="3">
        <f>SUM(AS16:AT16)</f>
        <v>0.23227300845974569</v>
      </c>
      <c r="AV16" s="3">
        <v>83.264738987032288</v>
      </c>
      <c r="AW16" s="3">
        <v>3.608054091611846E-2</v>
      </c>
      <c r="AX16" s="3">
        <v>3.485650309839694E-2</v>
      </c>
      <c r="AY16" s="3">
        <v>3.904722246081014E-2</v>
      </c>
      <c r="AZ16" s="3">
        <f>SUM(AW16:AY16)</f>
        <v>0.10998426647532553</v>
      </c>
      <c r="BA16" s="3">
        <v>8.0108399411073835E-3</v>
      </c>
      <c r="BB16">
        <v>27.5</v>
      </c>
      <c r="BC16">
        <v>15.6</v>
      </c>
      <c r="BD16">
        <v>8.85</v>
      </c>
      <c r="BE16">
        <v>66.599999999999994</v>
      </c>
    </row>
    <row r="17" spans="1:57" x14ac:dyDescent="0.25">
      <c r="A17" t="s">
        <v>46</v>
      </c>
      <c r="B17" s="15">
        <v>42696</v>
      </c>
      <c r="C17" s="2">
        <v>0.46111111111111108</v>
      </c>
      <c r="D17">
        <v>4.7</v>
      </c>
      <c r="E17">
        <v>8.3800000000000008</v>
      </c>
      <c r="F17">
        <v>68.430000000000007</v>
      </c>
      <c r="G17">
        <v>4</v>
      </c>
      <c r="H17" t="s">
        <v>74</v>
      </c>
      <c r="I17">
        <v>413</v>
      </c>
      <c r="J17">
        <v>2.1419999999999999</v>
      </c>
      <c r="K17">
        <v>4.0460000000000003</v>
      </c>
      <c r="L17">
        <v>10.6</v>
      </c>
      <c r="M17">
        <v>3.8849999999999998</v>
      </c>
      <c r="N17">
        <f t="shared" si="0"/>
        <v>0.16100000000000048</v>
      </c>
      <c r="O17">
        <v>4.4093999999999998</v>
      </c>
      <c r="P17">
        <v>6.4000000000000001E-2</v>
      </c>
      <c r="Q17">
        <f>P17/J17*100</f>
        <v>2.9878618113912232</v>
      </c>
      <c r="R17">
        <v>1.6688884345973509</v>
      </c>
      <c r="S17">
        <v>0.68316807711063887</v>
      </c>
      <c r="T17">
        <v>6.9976339883880243</v>
      </c>
      <c r="U17">
        <v>0.58173144328042503</v>
      </c>
      <c r="V17">
        <v>0.19069171646833988</v>
      </c>
      <c r="W17">
        <v>0.32780025675252433</v>
      </c>
      <c r="X17">
        <v>0.37</v>
      </c>
      <c r="Y17">
        <v>17.87930151170178</v>
      </c>
      <c r="Z17" s="3">
        <v>0.42287072368121048</v>
      </c>
      <c r="AA17" s="3">
        <v>3.7646902767121106E-2</v>
      </c>
      <c r="AB17" s="3">
        <v>1.279485915239414</v>
      </c>
      <c r="AC17" s="4">
        <f>SUM(AA17:AB17)</f>
        <v>1.3171328180065351</v>
      </c>
      <c r="AD17">
        <v>111.4790526021545</v>
      </c>
      <c r="AE17">
        <v>256.9836159823094</v>
      </c>
      <c r="AF17" s="3">
        <v>3.2501150864091803</v>
      </c>
      <c r="AG17" s="3">
        <v>3.0137745000879907</v>
      </c>
      <c r="AH17" s="3">
        <v>1.2086788994908624</v>
      </c>
      <c r="AI17" s="3">
        <v>0.57725061777277709</v>
      </c>
      <c r="AJ17" s="3">
        <f>SUM(AH17:AI17)</f>
        <v>1.7859295172636394</v>
      </c>
      <c r="AK17" s="3">
        <v>41.242994027584189</v>
      </c>
      <c r="AL17" s="3">
        <v>46.51214345154866</v>
      </c>
      <c r="AM17" s="3">
        <v>48.220652104841271</v>
      </c>
      <c r="AN17" s="4">
        <f t="shared" si="1"/>
        <v>135.97578958397412</v>
      </c>
      <c r="AO17" s="3">
        <v>0.34530396794534546</v>
      </c>
      <c r="AP17" s="3">
        <v>0.84839945365430902</v>
      </c>
      <c r="AQ17" s="3">
        <v>46.378888304461356</v>
      </c>
      <c r="AR17" s="3">
        <v>1.4608072881541791E-2</v>
      </c>
      <c r="AS17" s="3">
        <v>0.1415584731876347</v>
      </c>
      <c r="AT17" s="3">
        <v>0.14627921305548744</v>
      </c>
      <c r="AU17" s="3">
        <f>SUM(AS17:AT17)</f>
        <v>0.28783768624312212</v>
      </c>
      <c r="AV17" s="3">
        <v>187.39846009730883</v>
      </c>
      <c r="AW17" s="3">
        <v>1.0790846684023116E-2</v>
      </c>
      <c r="AX17" s="3">
        <v>9.9043439267626869E-3</v>
      </c>
      <c r="AY17" s="3">
        <v>1.0542365258661143E-2</v>
      </c>
      <c r="AZ17" s="3">
        <f>SUM(AW17:AY17)</f>
        <v>3.1237555869446945E-2</v>
      </c>
      <c r="BA17" s="3">
        <v>6.6583764410576883E-3</v>
      </c>
      <c r="BB17">
        <v>27.1</v>
      </c>
      <c r="BC17">
        <v>15.1</v>
      </c>
      <c r="BD17">
        <v>8.65</v>
      </c>
      <c r="BE17">
        <v>63.5</v>
      </c>
    </row>
    <row r="18" spans="1:57" x14ac:dyDescent="0.25">
      <c r="A18" t="s">
        <v>47</v>
      </c>
      <c r="B18" s="15">
        <v>42696</v>
      </c>
      <c r="C18" s="2">
        <v>0.47638888888888892</v>
      </c>
      <c r="D18">
        <v>8</v>
      </c>
      <c r="E18">
        <v>7.02</v>
      </c>
      <c r="F18">
        <v>62.32</v>
      </c>
      <c r="G18">
        <v>30</v>
      </c>
      <c r="H18" t="s">
        <v>74</v>
      </c>
      <c r="I18">
        <v>460</v>
      </c>
      <c r="J18">
        <v>2.1619999999999999</v>
      </c>
      <c r="K18">
        <v>4.0620000000000003</v>
      </c>
      <c r="L18">
        <v>11.5</v>
      </c>
      <c r="M18">
        <v>4.0449999999999999</v>
      </c>
      <c r="N18">
        <f t="shared" si="0"/>
        <v>1.7000000000000348E-2</v>
      </c>
      <c r="O18">
        <v>28.051639999999999</v>
      </c>
      <c r="P18">
        <v>5.1999999999999998E-2</v>
      </c>
      <c r="Q18">
        <f>P18/J18*100</f>
        <v>2.4051803885291396</v>
      </c>
      <c r="R18">
        <v>1.709827617489337</v>
      </c>
      <c r="S18">
        <v>0.69858909665484126</v>
      </c>
      <c r="T18">
        <v>7.2922823365297935</v>
      </c>
      <c r="U18">
        <v>0.58906693697482948</v>
      </c>
      <c r="V18">
        <v>0.17933237179621953</v>
      </c>
      <c r="W18">
        <v>0.3044346245558886</v>
      </c>
      <c r="X18">
        <v>0.38100000000000001</v>
      </c>
      <c r="Y18">
        <v>28.180980684870722</v>
      </c>
      <c r="Z18" s="3">
        <v>0.43026797313694454</v>
      </c>
      <c r="AA18" s="3">
        <v>9.8626818658598181E-2</v>
      </c>
      <c r="AB18" s="3">
        <v>1.2948913753883649</v>
      </c>
      <c r="AC18" s="4">
        <f>SUM(AA18:AB18)</f>
        <v>1.393518194046963</v>
      </c>
      <c r="AD18">
        <v>121.10901932170549</v>
      </c>
      <c r="AE18">
        <v>285.95107055619428</v>
      </c>
      <c r="AF18" s="3">
        <v>4.2461356410295421</v>
      </c>
      <c r="AG18" s="3">
        <v>3.6509538537395212</v>
      </c>
      <c r="AH18" s="3">
        <v>1.2429328442392515</v>
      </c>
      <c r="AI18" s="3">
        <v>0.63656395626244822</v>
      </c>
      <c r="AJ18" s="3">
        <f>SUM(AH18:AI18)</f>
        <v>1.8794968005016996</v>
      </c>
      <c r="AK18" s="3">
        <v>31.005226656175065</v>
      </c>
      <c r="AL18" s="3">
        <v>32.138790815272372</v>
      </c>
      <c r="AM18" s="3">
        <v>32.613313122037091</v>
      </c>
      <c r="AN18" s="4">
        <f t="shared" si="1"/>
        <v>95.757330593484539</v>
      </c>
      <c r="AO18" s="3">
        <v>0.32420747650186849</v>
      </c>
      <c r="AP18" s="3">
        <v>0.92968606156852407</v>
      </c>
      <c r="AQ18" s="3">
        <v>45.092884464523451</v>
      </c>
      <c r="AR18" s="3">
        <v>1.0887466270245611E-2</v>
      </c>
      <c r="AS18" s="3">
        <v>0.16305271971857785</v>
      </c>
      <c r="AT18" s="3">
        <v>0.17605506771559884</v>
      </c>
      <c r="AU18" s="3">
        <f>SUM(AS18:AT18)</f>
        <v>0.33910778743417669</v>
      </c>
      <c r="AV18" s="3">
        <v>89.431927687430672</v>
      </c>
      <c r="AW18" s="3">
        <v>-1.9766134488905167E-3</v>
      </c>
      <c r="AX18" s="3">
        <v>-2.1036595950685547E-3</v>
      </c>
      <c r="AY18" s="3">
        <v>-1.5396660487574092E-3</v>
      </c>
      <c r="AZ18" s="3">
        <f>SUM(AW18:AY18)</f>
        <v>-5.6199390927164803E-3</v>
      </c>
      <c r="BA18" s="3">
        <v>7.297198913896635E-3</v>
      </c>
      <c r="BB18">
        <v>26.4</v>
      </c>
      <c r="BC18">
        <v>12.6</v>
      </c>
      <c r="BD18">
        <v>8.68</v>
      </c>
      <c r="BE18">
        <v>57.8</v>
      </c>
    </row>
    <row r="19" spans="1:57" x14ac:dyDescent="0.25">
      <c r="C19" s="2"/>
    </row>
    <row r="20" spans="1:57" x14ac:dyDescent="0.25">
      <c r="A20" t="s">
        <v>48</v>
      </c>
      <c r="B20" s="15">
        <v>42696</v>
      </c>
      <c r="C20" s="2">
        <v>0.53749999999999998</v>
      </c>
      <c r="D20">
        <v>8.8000000000000007</v>
      </c>
      <c r="E20">
        <v>9.8800000000000008</v>
      </c>
      <c r="F20">
        <v>89.45</v>
      </c>
      <c r="G20">
        <v>73</v>
      </c>
      <c r="H20" t="s">
        <v>74</v>
      </c>
      <c r="I20">
        <v>343</v>
      </c>
      <c r="J20">
        <v>1.8080000000000001</v>
      </c>
      <c r="K20">
        <v>3.0259999999999998</v>
      </c>
      <c r="L20">
        <v>5.29</v>
      </c>
      <c r="M20">
        <v>2.9550000000000001</v>
      </c>
      <c r="N20">
        <f t="shared" si="0"/>
        <v>7.099999999999973E-2</v>
      </c>
      <c r="O20">
        <v>5.41852</v>
      </c>
      <c r="P20">
        <v>0.05</v>
      </c>
      <c r="Q20">
        <f>P20/J20*100</f>
        <v>2.7654867256637168</v>
      </c>
      <c r="R20">
        <v>1.5578779803712268</v>
      </c>
      <c r="S20">
        <v>0.62102827471393396</v>
      </c>
      <c r="T20">
        <v>10.739763922010676</v>
      </c>
      <c r="U20">
        <v>0.51419155977539244</v>
      </c>
      <c r="V20">
        <v>0.1411655468201139</v>
      </c>
      <c r="W20">
        <v>0.27453882533929064</v>
      </c>
      <c r="X20">
        <v>0.38100000000000001</v>
      </c>
      <c r="Y20">
        <v>11.619460660225021</v>
      </c>
      <c r="Z20" s="3">
        <v>0.39954770068865997</v>
      </c>
      <c r="AA20" s="3">
        <v>9.3682940239675327E-2</v>
      </c>
      <c r="AB20" s="3">
        <v>1.1432659463561763</v>
      </c>
      <c r="AC20" s="4">
        <f>SUM(AA20:AB20)</f>
        <v>1.2369488865958516</v>
      </c>
      <c r="AD20">
        <v>11.620816660472762</v>
      </c>
      <c r="AE20">
        <v>92.178074582403255</v>
      </c>
      <c r="AF20" s="3">
        <v>0.53448418877589365</v>
      </c>
      <c r="AG20" s="3">
        <v>2.5121537794398243</v>
      </c>
      <c r="AH20" s="3">
        <v>1.0379101042280952</v>
      </c>
      <c r="AI20" s="3">
        <v>0.48672112889712421</v>
      </c>
      <c r="AJ20" s="3">
        <f>SUM(AH20:AI20)</f>
        <v>1.5246312331252194</v>
      </c>
      <c r="AK20" s="3">
        <v>8.9767899474962363</v>
      </c>
      <c r="AL20" s="3">
        <v>11.293224511149861</v>
      </c>
      <c r="AM20" s="3">
        <v>10.90112799945431</v>
      </c>
      <c r="AN20" s="4">
        <f t="shared" si="1"/>
        <v>31.171142458100405</v>
      </c>
      <c r="AO20" s="3">
        <v>0.29974378282468495</v>
      </c>
      <c r="AP20" s="3">
        <v>0.65534861235567909</v>
      </c>
      <c r="AQ20" s="3">
        <v>51.748174584634889</v>
      </c>
      <c r="AR20" s="3">
        <v>9.8104395785361398E-3</v>
      </c>
      <c r="AS20" s="3">
        <v>5.1870172539086136E-2</v>
      </c>
      <c r="AT20" s="3">
        <v>5.1112840088725298E-2</v>
      </c>
      <c r="AU20" s="3">
        <f>SUM(AS20:AT20)</f>
        <v>0.10298301262781143</v>
      </c>
      <c r="AV20" s="3">
        <v>68.199136530286964</v>
      </c>
      <c r="AW20" s="3">
        <v>3.3195162370280126E-2</v>
      </c>
      <c r="AX20" s="3">
        <v>3.3307875768109674E-2</v>
      </c>
      <c r="AY20" s="3">
        <v>3.3275279693567195E-2</v>
      </c>
      <c r="AZ20" s="3">
        <f>SUM(AW20:AY20)</f>
        <v>9.9778317831956995E-2</v>
      </c>
      <c r="BA20" s="3">
        <v>2.189381081065904E-2</v>
      </c>
      <c r="BB20">
        <v>25.6</v>
      </c>
      <c r="BC20">
        <v>9.24</v>
      </c>
      <c r="BD20">
        <v>7.06</v>
      </c>
      <c r="BE20">
        <v>51.4</v>
      </c>
    </row>
    <row r="21" spans="1:57" x14ac:dyDescent="0.25">
      <c r="A21" t="s">
        <v>49</v>
      </c>
      <c r="B21" s="15">
        <v>42696</v>
      </c>
      <c r="C21" s="2">
        <v>0.54722222222222217</v>
      </c>
      <c r="D21">
        <v>9</v>
      </c>
      <c r="E21">
        <v>10.27</v>
      </c>
      <c r="F21">
        <v>93.43</v>
      </c>
      <c r="G21">
        <v>57</v>
      </c>
      <c r="H21" t="s">
        <v>74</v>
      </c>
      <c r="I21">
        <v>343</v>
      </c>
      <c r="J21">
        <v>1.6060000000000001</v>
      </c>
      <c r="K21">
        <v>3.1139999999999999</v>
      </c>
      <c r="L21">
        <v>5.15</v>
      </c>
      <c r="M21">
        <v>3.03</v>
      </c>
      <c r="N21">
        <f t="shared" si="0"/>
        <v>8.4000000000000075E-2</v>
      </c>
      <c r="O21">
        <v>3.7606800000000002</v>
      </c>
      <c r="P21">
        <v>5.1999999999999998E-2</v>
      </c>
      <c r="Q21">
        <f>P21/J21*100</f>
        <v>3.2378580323785799</v>
      </c>
      <c r="R21">
        <v>1.5637805947463532</v>
      </c>
      <c r="S21">
        <v>0.62140455636592939</v>
      </c>
      <c r="T21">
        <v>10.556990525341117</v>
      </c>
      <c r="U21">
        <v>0.48978997254842949</v>
      </c>
      <c r="V21">
        <v>0.13627251587727646</v>
      </c>
      <c r="W21">
        <v>0.27822643074588893</v>
      </c>
      <c r="X21">
        <v>0.38500000000000001</v>
      </c>
      <c r="Y21">
        <v>20.107804587375398</v>
      </c>
      <c r="Z21" s="3">
        <v>0.37706599392937107</v>
      </c>
      <c r="AA21" s="3">
        <v>6.5430317880842165E-2</v>
      </c>
      <c r="AB21" s="3">
        <v>1.0250207092633079</v>
      </c>
      <c r="AC21" s="4">
        <f>SUM(AA21:AB21)</f>
        <v>1.0904510271441501</v>
      </c>
      <c r="AD21">
        <v>11.828177795878458</v>
      </c>
      <c r="AE21">
        <v>91.604336626088738</v>
      </c>
      <c r="AF21" s="3">
        <v>0.56228735584545075</v>
      </c>
      <c r="AG21" s="3">
        <v>2.5395790561977685</v>
      </c>
      <c r="AH21" s="3">
        <v>1.0365839011270002</v>
      </c>
      <c r="AI21" s="3">
        <v>0.51570523671015656</v>
      </c>
      <c r="AJ21" s="3">
        <f>SUM(AH21:AI21)</f>
        <v>1.5522891378371568</v>
      </c>
      <c r="AK21" s="3">
        <v>8.4147716028422348</v>
      </c>
      <c r="AL21" s="3">
        <v>10.609341588192954</v>
      </c>
      <c r="AM21" s="3">
        <v>10.334438966355872</v>
      </c>
      <c r="AN21" s="4">
        <f t="shared" si="1"/>
        <v>29.358552157391063</v>
      </c>
      <c r="AO21" s="3">
        <v>0.3023330944738119</v>
      </c>
      <c r="AP21" s="3">
        <v>0.54696850111533535</v>
      </c>
      <c r="AQ21" s="3">
        <v>52.370633706853383</v>
      </c>
      <c r="AR21" s="3">
        <v>1.1337834206967594E-2</v>
      </c>
      <c r="AS21" s="3">
        <v>4.7668729833372073E-2</v>
      </c>
      <c r="AT21" s="3">
        <v>5.3048457874580172E-2</v>
      </c>
      <c r="AU21" s="3">
        <f>SUM(AS21:AT21)</f>
        <v>0.10071718770795224</v>
      </c>
      <c r="AV21" s="3">
        <v>67.505891484066794</v>
      </c>
      <c r="AW21" s="3">
        <v>3.6720316344084958E-2</v>
      </c>
      <c r="AX21" s="3">
        <v>3.51194774787221E-2</v>
      </c>
      <c r="AY21" s="3">
        <v>3.7060658761067865E-2</v>
      </c>
      <c r="AZ21" s="3">
        <f>SUM(AW21:AY21)</f>
        <v>0.10890045258387493</v>
      </c>
      <c r="BA21" s="3">
        <v>2.2964528853602128E-2</v>
      </c>
      <c r="BB21">
        <v>25.8</v>
      </c>
      <c r="BC21">
        <v>8.02</v>
      </c>
      <c r="BD21">
        <v>7.16</v>
      </c>
      <c r="BE21">
        <v>50</v>
      </c>
    </row>
    <row r="22" spans="1:57" x14ac:dyDescent="0.25">
      <c r="A22" t="s">
        <v>50</v>
      </c>
      <c r="B22" s="15">
        <v>42696</v>
      </c>
      <c r="C22" s="2">
        <v>0.56111111111111112</v>
      </c>
      <c r="D22">
        <v>9.1999999999999993</v>
      </c>
      <c r="E22">
        <v>9.86</v>
      </c>
      <c r="F22">
        <v>90.14</v>
      </c>
      <c r="G22">
        <v>51</v>
      </c>
      <c r="H22" t="s">
        <v>74</v>
      </c>
      <c r="I22">
        <v>342</v>
      </c>
      <c r="J22">
        <v>1.5269999999999999</v>
      </c>
      <c r="K22">
        <v>3.133</v>
      </c>
      <c r="L22">
        <v>5.26</v>
      </c>
      <c r="M22">
        <v>2.9449999999999998</v>
      </c>
      <c r="N22">
        <f t="shared" si="0"/>
        <v>0.18800000000000017</v>
      </c>
      <c r="O22">
        <v>3.6886000000000001</v>
      </c>
      <c r="P22">
        <v>5.1999999999999998E-2</v>
      </c>
      <c r="Q22">
        <f>P22/J22*100</f>
        <v>3.4053700065487886</v>
      </c>
      <c r="R22">
        <v>1.5638932860722055</v>
      </c>
      <c r="S22">
        <v>0.61466586652231836</v>
      </c>
      <c r="T22">
        <v>9.9344637331813797</v>
      </c>
      <c r="U22">
        <v>0.50772789987389477</v>
      </c>
      <c r="V22">
        <v>0.13861515294654123</v>
      </c>
      <c r="W22">
        <v>0.27301070707552078</v>
      </c>
      <c r="X22">
        <v>0.38500000000000001</v>
      </c>
      <c r="Y22">
        <v>18.854527521305403</v>
      </c>
      <c r="Z22" s="3">
        <v>0.4019961136845055</v>
      </c>
      <c r="AA22" s="3">
        <v>5.6558914082301986E-2</v>
      </c>
      <c r="AB22" s="3">
        <v>1.0727390652655742</v>
      </c>
      <c r="AC22" s="4">
        <f>SUM(AA22:AB22)</f>
        <v>1.1292979793478761</v>
      </c>
      <c r="AD22">
        <v>14.617910649952163</v>
      </c>
      <c r="AE22">
        <v>102.26150157744031</v>
      </c>
      <c r="AF22" s="3">
        <v>0.74881538863660668</v>
      </c>
      <c r="AG22" s="3">
        <v>2.7131683575915462</v>
      </c>
      <c r="AH22" s="3">
        <v>1.1073860610991098</v>
      </c>
      <c r="AI22" s="3">
        <v>0.55090527689698898</v>
      </c>
      <c r="AJ22" s="3">
        <f>SUM(AH22:AI22)</f>
        <v>1.6582913379960988</v>
      </c>
      <c r="AK22" s="3">
        <v>22.084406577660843</v>
      </c>
      <c r="AL22" s="3">
        <v>27.069739731384441</v>
      </c>
      <c r="AM22" s="3">
        <v>26.746286775554619</v>
      </c>
      <c r="AN22" s="4">
        <f t="shared" si="1"/>
        <v>75.900433084599911</v>
      </c>
      <c r="AO22" s="3">
        <v>0.29922558878088523</v>
      </c>
      <c r="AP22" s="3">
        <v>0.61301245074186872</v>
      </c>
      <c r="AQ22" s="3">
        <v>52.331935851371547</v>
      </c>
      <c r="AR22" s="3">
        <v>1.2081951117578383E-2</v>
      </c>
      <c r="AS22" s="3">
        <v>5.7283533683465344E-2</v>
      </c>
      <c r="AT22" s="3">
        <v>5.9886264322505808E-2</v>
      </c>
      <c r="AU22" s="3">
        <f>SUM(AS22:AT22)</f>
        <v>0.11716979800597116</v>
      </c>
      <c r="AV22" s="3">
        <v>169.00675181189536</v>
      </c>
      <c r="AW22" s="3">
        <v>3.5837763098278533E-2</v>
      </c>
      <c r="AX22" s="3">
        <v>3.5762308510721381E-2</v>
      </c>
      <c r="AY22" s="3">
        <v>3.7483775250516153E-2</v>
      </c>
      <c r="AZ22" s="3">
        <f>SUM(AW22:AY22)</f>
        <v>0.10908384685951608</v>
      </c>
      <c r="BA22" s="3">
        <v>2.4426652347068194E-2</v>
      </c>
      <c r="BB22">
        <v>25.7</v>
      </c>
      <c r="BC22">
        <v>10.7</v>
      </c>
      <c r="BD22">
        <v>7.05</v>
      </c>
      <c r="BE22">
        <v>51.1</v>
      </c>
    </row>
    <row r="23" spans="1:57" x14ac:dyDescent="0.25">
      <c r="A23" t="s">
        <v>51</v>
      </c>
      <c r="B23" s="15">
        <v>42696</v>
      </c>
      <c r="C23" s="2">
        <v>0.57430555555555551</v>
      </c>
      <c r="D23">
        <v>9.6</v>
      </c>
      <c r="E23">
        <v>9.52</v>
      </c>
      <c r="F23">
        <v>87.88</v>
      </c>
      <c r="G23" s="1">
        <v>91</v>
      </c>
      <c r="H23" t="s">
        <v>74</v>
      </c>
      <c r="I23">
        <v>345</v>
      </c>
      <c r="J23">
        <v>2.1819999999999999</v>
      </c>
      <c r="K23">
        <v>3.1920000000000002</v>
      </c>
      <c r="L23">
        <v>6.13</v>
      </c>
      <c r="M23">
        <v>3.0950000000000002</v>
      </c>
      <c r="N23">
        <f t="shared" si="0"/>
        <v>9.6999999999999975E-2</v>
      </c>
      <c r="O23">
        <v>3.8327599999999999</v>
      </c>
      <c r="P23">
        <v>6.0999999999999999E-2</v>
      </c>
      <c r="Q23">
        <f>P23/J23*100</f>
        <v>2.7956003666361138</v>
      </c>
      <c r="R23">
        <v>1.5568992889195405</v>
      </c>
      <c r="S23">
        <v>0.62360485362052254</v>
      </c>
      <c r="T23">
        <v>8.6302236238237668</v>
      </c>
      <c r="U23">
        <v>0.68386885043448942</v>
      </c>
      <c r="V23">
        <v>0.18641105415709061</v>
      </c>
      <c r="W23">
        <v>0.27258304576770259</v>
      </c>
      <c r="X23">
        <v>0.38600000000000001</v>
      </c>
      <c r="Y23">
        <v>28.92016862577033</v>
      </c>
      <c r="Z23" s="3">
        <v>0.43777161128995934</v>
      </c>
      <c r="AA23" s="3">
        <v>6.5489266922334657E-2</v>
      </c>
      <c r="AB23" s="3">
        <v>1.1547369938547662</v>
      </c>
      <c r="AC23" s="4">
        <f>SUM(AA23:AB23)</f>
        <v>1.2202262607771008</v>
      </c>
      <c r="AD23">
        <v>20.95852189811227</v>
      </c>
      <c r="AE23">
        <v>103.17390002341395</v>
      </c>
      <c r="AF23" s="3">
        <v>0.86750662595009698</v>
      </c>
      <c r="AG23" s="3">
        <v>2.9040515610383069</v>
      </c>
      <c r="AH23" s="3">
        <v>1.1478254812381126</v>
      </c>
      <c r="AI23" s="3">
        <v>0.59442506207488788</v>
      </c>
      <c r="AJ23" s="3">
        <f>SUM(AH23:AI23)</f>
        <v>1.7422505433130004</v>
      </c>
      <c r="AK23" s="3">
        <v>12.64436153401272</v>
      </c>
      <c r="AL23" s="3">
        <v>14.497817071345841</v>
      </c>
      <c r="AM23" s="3">
        <v>14.396642456795206</v>
      </c>
      <c r="AN23" s="4">
        <f t="shared" si="1"/>
        <v>41.538821062153765</v>
      </c>
      <c r="AO23" s="3">
        <v>0.28990743476783204</v>
      </c>
      <c r="AP23" s="3">
        <v>0.6993778524898514</v>
      </c>
      <c r="AQ23" s="3">
        <v>50.799253766702613</v>
      </c>
      <c r="AR23" s="3">
        <v>1.0339149104556787E-2</v>
      </c>
      <c r="AS23" s="3">
        <v>5.8414821392912694E-2</v>
      </c>
      <c r="AT23" s="3">
        <v>6.6341519614214015E-2</v>
      </c>
      <c r="AU23" s="3">
        <f>SUM(AS23:AT23)</f>
        <v>0.12475634100712671</v>
      </c>
      <c r="AV23" s="3">
        <v>68.263280170514946</v>
      </c>
      <c r="AW23" s="3">
        <v>3.7603440478376354E-2</v>
      </c>
      <c r="AX23" s="3">
        <v>3.8859479891383698E-2</v>
      </c>
      <c r="AY23" s="3">
        <v>3.9188527967532381E-2</v>
      </c>
      <c r="AZ23" s="3">
        <f>SUM(AW23:AY23)</f>
        <v>0.11565144833729243</v>
      </c>
      <c r="BA23" s="3">
        <v>3.0661299212888127E-2</v>
      </c>
      <c r="BB23">
        <v>26.2</v>
      </c>
      <c r="BC23">
        <v>9.49</v>
      </c>
      <c r="BD23">
        <v>7.34</v>
      </c>
      <c r="BE23">
        <v>51</v>
      </c>
    </row>
    <row r="24" spans="1:57" x14ac:dyDescent="0.25">
      <c r="A24" t="s">
        <v>52</v>
      </c>
      <c r="B24" s="15">
        <v>42696</v>
      </c>
      <c r="C24" s="2">
        <v>0.58819444444444446</v>
      </c>
      <c r="D24">
        <v>9.9</v>
      </c>
      <c r="E24">
        <v>8.9499999999999993</v>
      </c>
      <c r="F24">
        <v>83.21</v>
      </c>
      <c r="G24">
        <v>47</v>
      </c>
      <c r="H24" t="s">
        <v>74</v>
      </c>
      <c r="I24">
        <v>342</v>
      </c>
      <c r="J24">
        <v>2.5670000000000002</v>
      </c>
      <c r="K24">
        <v>3.2629999999999999</v>
      </c>
      <c r="L24">
        <v>5.85</v>
      </c>
      <c r="M24">
        <v>3.125</v>
      </c>
      <c r="N24">
        <f t="shared" si="0"/>
        <v>0.1379999999999999</v>
      </c>
      <c r="O24">
        <v>6.8601199999999993</v>
      </c>
      <c r="P24">
        <v>6.3E-2</v>
      </c>
      <c r="Q24">
        <f>P24/J24*100</f>
        <v>2.4542267238021038</v>
      </c>
      <c r="R24">
        <v>1.6031982401188678</v>
      </c>
      <c r="S24">
        <v>0.62399170020584316</v>
      </c>
      <c r="T24">
        <v>7.8980195145270766</v>
      </c>
      <c r="U24">
        <v>0.70303565019702952</v>
      </c>
      <c r="V24">
        <v>0.19467834216299751</v>
      </c>
      <c r="W24">
        <v>0.27691105295789459</v>
      </c>
      <c r="X24">
        <v>0.38500000000000001</v>
      </c>
      <c r="Y24">
        <v>28.50439696980548</v>
      </c>
      <c r="Z24" s="3">
        <v>0.54844386570121451</v>
      </c>
      <c r="AA24" s="3">
        <v>9.3010980558525524E-2</v>
      </c>
      <c r="AB24" s="3">
        <v>1.2270749471951949</v>
      </c>
      <c r="AC24" s="4">
        <f>SUM(AA24:AB24)</f>
        <v>1.3200859277537205</v>
      </c>
      <c r="AD24">
        <v>18.06818569083412</v>
      </c>
      <c r="AE24">
        <v>106.74902394827545</v>
      </c>
      <c r="AF24" s="3">
        <v>0.93600407615825743</v>
      </c>
      <c r="AG24" s="3">
        <v>2.927003655430628</v>
      </c>
      <c r="AH24" s="3">
        <v>1.1906713601747505</v>
      </c>
      <c r="AI24" s="3">
        <v>0.59653469152195993</v>
      </c>
      <c r="AJ24" s="3">
        <f>SUM(AH24:AI24)</f>
        <v>1.7872060516967103</v>
      </c>
      <c r="AK24" s="3">
        <v>11.169477516866829</v>
      </c>
      <c r="AL24" s="3">
        <v>13.04595982546077</v>
      </c>
      <c r="AM24" s="3">
        <v>12.821961038803261</v>
      </c>
      <c r="AN24" s="4">
        <f t="shared" si="1"/>
        <v>37.037398381130856</v>
      </c>
      <c r="AO24" s="3">
        <v>0.27903494959598329</v>
      </c>
      <c r="AP24" s="3">
        <v>0.787437014224875</v>
      </c>
      <c r="AQ24" s="3">
        <v>50.261435911367791</v>
      </c>
      <c r="AR24" s="3">
        <v>1.0319559214894062E-2</v>
      </c>
      <c r="AS24" s="3">
        <v>6.786823114816834E-2</v>
      </c>
      <c r="AT24" s="3">
        <v>6.7132342838797487E-2</v>
      </c>
      <c r="AU24" s="3">
        <f>SUM(AS24:AT24)</f>
        <v>0.13500057398696583</v>
      </c>
      <c r="AV24" s="3">
        <v>62.176667772229855</v>
      </c>
      <c r="AW24" s="3">
        <v>4.6779473675333708E-2</v>
      </c>
      <c r="AX24" s="3">
        <v>4.8151380334582834E-2</v>
      </c>
      <c r="AY24" s="3">
        <v>4.6959020515827676E-2</v>
      </c>
      <c r="AZ24" s="3">
        <f>SUM(AW24:AY24)</f>
        <v>0.14188987452574423</v>
      </c>
      <c r="BA24" s="3">
        <v>2.9440887308963125E-2</v>
      </c>
      <c r="BB24">
        <v>25.9</v>
      </c>
      <c r="BC24">
        <v>8.39</v>
      </c>
      <c r="BD24">
        <v>7.34</v>
      </c>
      <c r="BE24">
        <v>50.7</v>
      </c>
    </row>
    <row r="25" spans="1:57" x14ac:dyDescent="0.25">
      <c r="C25" s="2"/>
      <c r="Z25" s="3"/>
      <c r="AA25" s="8"/>
      <c r="AB25" s="8"/>
      <c r="AC25" s="8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7" x14ac:dyDescent="0.25">
      <c r="A26" t="s">
        <v>53</v>
      </c>
      <c r="B26" s="15">
        <v>42695</v>
      </c>
      <c r="C26" s="2">
        <v>0.41388888888888892</v>
      </c>
      <c r="D26">
        <v>6.8</v>
      </c>
      <c r="E26">
        <v>1.38</v>
      </c>
      <c r="F26">
        <v>11.89</v>
      </c>
      <c r="G26" s="1">
        <v>-118</v>
      </c>
      <c r="H26" t="s">
        <v>74</v>
      </c>
      <c r="I26">
        <v>271</v>
      </c>
      <c r="J26">
        <v>8.3740000000000006</v>
      </c>
      <c r="K26">
        <v>0.76490000000000002</v>
      </c>
      <c r="L26">
        <v>27.3</v>
      </c>
      <c r="M26">
        <v>5.21E-2</v>
      </c>
      <c r="N26">
        <f t="shared" si="0"/>
        <v>0.71279999999999999</v>
      </c>
      <c r="O26">
        <v>12.91484</v>
      </c>
      <c r="P26">
        <v>0.14699999999999999</v>
      </c>
      <c r="Q26">
        <f>P26/J26*100</f>
        <v>1.7554334845951753</v>
      </c>
      <c r="R26">
        <v>1.5599047542954121</v>
      </c>
      <c r="S26">
        <v>0.68904893569258674</v>
      </c>
      <c r="T26">
        <v>6.2570390159978917</v>
      </c>
      <c r="U26">
        <v>0.61773256677060029</v>
      </c>
      <c r="V26">
        <v>0.25776103264164646</v>
      </c>
      <c r="W26">
        <v>0.41726961877560842</v>
      </c>
      <c r="X26">
        <v>0.66500000000000004</v>
      </c>
      <c r="Y26">
        <v>13.485113504589716</v>
      </c>
      <c r="Z26" s="3">
        <v>0.79072473931139087</v>
      </c>
      <c r="AA26" s="3">
        <v>0.285621417881257</v>
      </c>
      <c r="AB26" s="3">
        <v>1.0890241002410623</v>
      </c>
      <c r="AC26" s="4">
        <f>SUM(AA26:AB26)</f>
        <v>1.3746455181223194</v>
      </c>
      <c r="AD26">
        <v>80.87171938532417</v>
      </c>
      <c r="AE26">
        <v>894.11612844826641</v>
      </c>
      <c r="AF26" s="3">
        <v>0.20522750873168835</v>
      </c>
      <c r="AG26" s="3">
        <v>3.0431067148887498</v>
      </c>
      <c r="AH26" s="3">
        <v>0.64490435518443856</v>
      </c>
      <c r="AI26" s="3">
        <v>0.43407842106834099</v>
      </c>
      <c r="AJ26" s="3">
        <f>SUM(AH26:AI26)</f>
        <v>1.0789827762527795</v>
      </c>
      <c r="AK26" s="3">
        <v>58.265830601789979</v>
      </c>
      <c r="AL26" s="3">
        <v>64.517526392904927</v>
      </c>
      <c r="AM26" s="3">
        <v>65.072147574995753</v>
      </c>
      <c r="AN26" s="4">
        <f t="shared" si="1"/>
        <v>187.85550456969065</v>
      </c>
      <c r="AO26" s="3">
        <v>0.58970131104282519</v>
      </c>
      <c r="AP26" s="3">
        <v>0.31497037291718405</v>
      </c>
      <c r="AQ26" s="3">
        <v>59.433733355053214</v>
      </c>
      <c r="AR26" s="3">
        <v>0.22834578331333802</v>
      </c>
      <c r="AS26" s="3">
        <v>1.1714983220682628E-2</v>
      </c>
      <c r="AT26" s="3">
        <v>1.272586745368634E-2</v>
      </c>
      <c r="AU26" s="3">
        <f>SUM(AS26:AT26)</f>
        <v>2.444085067436897E-2</v>
      </c>
      <c r="AV26" s="3">
        <v>257.53812097764211</v>
      </c>
      <c r="AW26" s="3">
        <v>5.5987124957148658E-2</v>
      </c>
      <c r="AX26" s="3">
        <v>5.7998636904093896E-2</v>
      </c>
      <c r="AY26" s="3">
        <v>5.4906559438642435E-2</v>
      </c>
      <c r="AZ26" s="3">
        <f>SUM(AW26:AY26)</f>
        <v>0.16889232129988499</v>
      </c>
      <c r="BA26" s="3">
        <v>8.8272192748603498E-2</v>
      </c>
      <c r="BB26">
        <v>28.5</v>
      </c>
      <c r="BC26">
        <v>15</v>
      </c>
      <c r="BD26">
        <v>13.5</v>
      </c>
      <c r="BE26">
        <v>24.5</v>
      </c>
    </row>
    <row r="27" spans="1:57" x14ac:dyDescent="0.25">
      <c r="A27" t="s">
        <v>54</v>
      </c>
      <c r="B27" s="15">
        <v>42695</v>
      </c>
      <c r="C27" s="2">
        <v>0.43263888888888885</v>
      </c>
      <c r="D27">
        <v>6.1</v>
      </c>
      <c r="E27">
        <v>1.74</v>
      </c>
      <c r="F27">
        <v>14.73</v>
      </c>
      <c r="G27" s="1">
        <v>-136</v>
      </c>
      <c r="H27" t="s">
        <v>74</v>
      </c>
      <c r="I27">
        <v>259</v>
      </c>
      <c r="J27">
        <v>5.5</v>
      </c>
      <c r="K27">
        <v>1.0329999999999999</v>
      </c>
      <c r="L27">
        <v>3.26</v>
      </c>
      <c r="M27">
        <v>2.7899999999999998E-2</v>
      </c>
      <c r="N27">
        <f t="shared" si="0"/>
        <v>1.0050999999999999</v>
      </c>
      <c r="O27">
        <v>13.059000000000001</v>
      </c>
      <c r="P27">
        <v>0.11799999999999999</v>
      </c>
      <c r="Q27">
        <f>P27/J27*100</f>
        <v>2.1454545454545451</v>
      </c>
      <c r="R27">
        <v>1.589357200987991</v>
      </c>
      <c r="S27">
        <v>0.73863327887398966</v>
      </c>
      <c r="T27">
        <v>5.4726478080695697</v>
      </c>
      <c r="U27">
        <v>0.87391901050952059</v>
      </c>
      <c r="V27">
        <v>0.26472228724356089</v>
      </c>
      <c r="W27">
        <v>0.30291398179932028</v>
      </c>
      <c r="X27">
        <v>0.76</v>
      </c>
      <c r="Y27">
        <v>30.04780125687758</v>
      </c>
      <c r="Z27" s="3">
        <v>1.1824566909174057</v>
      </c>
      <c r="AA27" s="3">
        <v>0.36651937387955347</v>
      </c>
      <c r="AB27" s="3">
        <v>1.1384026508636191</v>
      </c>
      <c r="AC27" s="4">
        <f>SUM(AA27:AB27)</f>
        <v>1.5049220247431725</v>
      </c>
      <c r="AD27">
        <v>151.35441678015516</v>
      </c>
      <c r="AE27">
        <v>2038.3811539674928</v>
      </c>
      <c r="AF27" s="3">
        <v>0.54767616182814616</v>
      </c>
      <c r="AG27" s="3">
        <v>2.9796729651538034</v>
      </c>
      <c r="AH27" s="3">
        <v>0.75057610816672049</v>
      </c>
      <c r="AI27" s="3">
        <v>0.49178879056531594</v>
      </c>
      <c r="AJ27" s="3">
        <f>SUM(AH27:AI27)</f>
        <v>1.2423648987320364</v>
      </c>
      <c r="AK27" s="3">
        <v>24.524893495546419</v>
      </c>
      <c r="AL27" s="3">
        <v>24.315047847811382</v>
      </c>
      <c r="AM27" s="3">
        <v>25.015668952648898</v>
      </c>
      <c r="AN27" s="4">
        <f t="shared" si="1"/>
        <v>73.855610296006702</v>
      </c>
      <c r="AO27" s="3">
        <v>2.4849071585079296</v>
      </c>
      <c r="AP27" s="3">
        <v>0.2184466938291503</v>
      </c>
      <c r="AQ27" s="3">
        <v>49.667629669378421</v>
      </c>
      <c r="AR27" s="3">
        <v>0.16085425875651632</v>
      </c>
      <c r="AS27" s="3">
        <v>1.3734825568257995E-2</v>
      </c>
      <c r="AT27" s="3">
        <v>9.9322266953651133E-3</v>
      </c>
      <c r="AU27" s="3">
        <f>SUM(AS27:AT27)</f>
        <v>2.366705226362311E-2</v>
      </c>
      <c r="AV27" s="3">
        <v>45.375643195964265</v>
      </c>
      <c r="AW27" s="3">
        <v>0.31165533431654535</v>
      </c>
      <c r="AX27" s="3">
        <v>0.31707504302140338</v>
      </c>
      <c r="AY27" s="3">
        <v>0.31615817566423654</v>
      </c>
      <c r="AZ27" s="3">
        <f>SUM(AW27:AY27)</f>
        <v>0.94488855300218522</v>
      </c>
      <c r="BA27" s="3">
        <v>4.6322157185005583E-2</v>
      </c>
      <c r="BB27">
        <v>23.3</v>
      </c>
      <c r="BC27">
        <v>10.6</v>
      </c>
      <c r="BD27">
        <v>12.7</v>
      </c>
      <c r="BE27">
        <v>22.9</v>
      </c>
    </row>
    <row r="28" spans="1:57" x14ac:dyDescent="0.25">
      <c r="A28" t="s">
        <v>55</v>
      </c>
      <c r="B28" s="15">
        <v>42695</v>
      </c>
      <c r="C28" s="2">
        <v>0.44722222222222219</v>
      </c>
      <c r="D28">
        <v>9.3000000000000007</v>
      </c>
      <c r="E28">
        <v>1.43</v>
      </c>
      <c r="F28">
        <v>13.1</v>
      </c>
      <c r="G28">
        <v>-108</v>
      </c>
      <c r="H28" t="s">
        <v>74</v>
      </c>
      <c r="I28">
        <v>671</v>
      </c>
      <c r="J28">
        <v>10.82</v>
      </c>
      <c r="K28">
        <v>3.62</v>
      </c>
      <c r="L28">
        <v>15.2</v>
      </c>
      <c r="M28">
        <v>2.9100000000000001E-2</v>
      </c>
      <c r="N28">
        <f t="shared" si="0"/>
        <v>3.5909</v>
      </c>
      <c r="O28">
        <v>7.8692399999999987</v>
      </c>
      <c r="P28">
        <v>0.161</v>
      </c>
      <c r="Q28">
        <f>P28/J28*100</f>
        <v>1.487985212569316</v>
      </c>
      <c r="R28">
        <v>1.5600276213577475</v>
      </c>
      <c r="S28">
        <v>0.69949599313919286</v>
      </c>
      <c r="T28">
        <v>10.001861747944892</v>
      </c>
      <c r="U28">
        <v>0.51014259418758101</v>
      </c>
      <c r="V28">
        <v>0.47950419944404027</v>
      </c>
      <c r="W28">
        <v>0.93994150832997314</v>
      </c>
      <c r="X28">
        <v>1.1499999999999999</v>
      </c>
      <c r="Y28">
        <v>16.47705748676583</v>
      </c>
      <c r="Z28" s="3">
        <v>0.34777012707778776</v>
      </c>
      <c r="AA28" s="3">
        <v>0.87110351051898105</v>
      </c>
      <c r="AB28" s="3">
        <v>1.0419131264048858</v>
      </c>
      <c r="AC28" s="4">
        <f>SUM(AA28:AB28)</f>
        <v>1.9130166369238668</v>
      </c>
      <c r="AD28">
        <v>279.69605970555762</v>
      </c>
      <c r="AE28">
        <v>170813.45926360873</v>
      </c>
      <c r="AF28" s="3">
        <v>0.83462409701641171</v>
      </c>
      <c r="AG28" s="3">
        <v>3.5957252400394246</v>
      </c>
      <c r="AH28" s="3">
        <v>0.41240094989544851</v>
      </c>
      <c r="AI28" s="3">
        <v>0.29721638938946426</v>
      </c>
      <c r="AJ28" s="3">
        <f>SUM(AH28:AI28)</f>
        <v>0.70961733928491277</v>
      </c>
      <c r="AK28" s="3">
        <v>76.396376566593361</v>
      </c>
      <c r="AL28" s="3">
        <v>86.758646244285089</v>
      </c>
      <c r="AM28" s="3">
        <v>81.104742647278854</v>
      </c>
      <c r="AN28" s="4">
        <f t="shared" si="1"/>
        <v>244.25976545815729</v>
      </c>
      <c r="AO28" s="3">
        <v>7.221586919144892</v>
      </c>
      <c r="AP28" s="3">
        <v>0.24554101682284296</v>
      </c>
      <c r="AQ28" s="3">
        <v>104.66815064294899</v>
      </c>
      <c r="AR28" s="3">
        <v>2.4144901170803739E-2</v>
      </c>
      <c r="AS28" s="3">
        <v>1.9228809753210441E-2</v>
      </c>
      <c r="AT28" s="3">
        <v>1.6264180983002415E-2</v>
      </c>
      <c r="AU28" s="3">
        <f>SUM(AS28:AT28)</f>
        <v>3.5492990736212857E-2</v>
      </c>
      <c r="AV28" s="3">
        <v>384.67154310975326</v>
      </c>
      <c r="AW28" s="3">
        <v>0.14551581439636926</v>
      </c>
      <c r="AX28" s="3">
        <v>0.14900352707393294</v>
      </c>
      <c r="AY28" s="3">
        <v>0.14533426647652362</v>
      </c>
      <c r="AZ28" s="3">
        <f>SUM(AW28:AY28)</f>
        <v>0.43985360794682582</v>
      </c>
      <c r="BA28" s="3">
        <v>0.45073568216913246</v>
      </c>
      <c r="BB28">
        <v>58.9</v>
      </c>
      <c r="BC28">
        <v>50.9</v>
      </c>
      <c r="BD28">
        <v>46</v>
      </c>
      <c r="BE28">
        <v>54</v>
      </c>
    </row>
    <row r="29" spans="1:57" x14ac:dyDescent="0.25">
      <c r="A29" t="s">
        <v>56</v>
      </c>
      <c r="B29" s="15">
        <v>42695</v>
      </c>
      <c r="C29" s="2">
        <v>0.46666666666666662</v>
      </c>
      <c r="D29">
        <v>7.5</v>
      </c>
      <c r="E29">
        <v>0.9</v>
      </c>
      <c r="F29">
        <v>7.89</v>
      </c>
      <c r="G29">
        <v>-124</v>
      </c>
      <c r="H29" t="s">
        <v>74</v>
      </c>
      <c r="I29">
        <v>517</v>
      </c>
      <c r="J29">
        <v>6.556</v>
      </c>
      <c r="K29">
        <v>2.097</v>
      </c>
      <c r="L29">
        <v>12.9</v>
      </c>
      <c r="M29">
        <v>2.9649999999999999E-2</v>
      </c>
      <c r="N29">
        <f t="shared" si="0"/>
        <v>2.0673499999999998</v>
      </c>
      <c r="O29">
        <v>6.1393199999999997</v>
      </c>
      <c r="P29">
        <v>8.4000000000000005E-2</v>
      </c>
      <c r="Q29">
        <f>P29/J29*100</f>
        <v>1.2812690665039659</v>
      </c>
      <c r="R29">
        <v>1.6859243336407022</v>
      </c>
      <c r="S29">
        <v>0.8015532662194591</v>
      </c>
      <c r="T29">
        <v>5.9214804343127181</v>
      </c>
      <c r="U29">
        <v>0.88387559303906882</v>
      </c>
      <c r="V29">
        <v>0.38796657532612011</v>
      </c>
      <c r="W29">
        <v>0.43893798899023484</v>
      </c>
      <c r="X29">
        <v>1.07</v>
      </c>
      <c r="Y29">
        <v>59.877789538474254</v>
      </c>
      <c r="Z29" s="3">
        <v>0.68560929398740911</v>
      </c>
      <c r="AA29" s="3">
        <v>1.6664497094081012</v>
      </c>
      <c r="AB29" s="3">
        <v>1.8499362668710848</v>
      </c>
      <c r="AC29" s="4">
        <f>SUM(AA29:AB29)</f>
        <v>3.516385976279186</v>
      </c>
      <c r="AD29">
        <v>369.49000844032935</v>
      </c>
      <c r="AE29">
        <v>149954.65366579441</v>
      </c>
      <c r="AF29" s="3">
        <v>1.2300576579845757</v>
      </c>
      <c r="AG29" s="3">
        <v>7.809970498067897</v>
      </c>
      <c r="AH29" s="3">
        <v>0.62192919031015825</v>
      </c>
      <c r="AI29" s="3">
        <v>0.35333236025240033</v>
      </c>
      <c r="AJ29" s="3">
        <f>SUM(AH29:AI29)</f>
        <v>0.97526155056255859</v>
      </c>
      <c r="AK29" s="3">
        <v>24.038069322689793</v>
      </c>
      <c r="AL29" s="3">
        <v>27.401202761332335</v>
      </c>
      <c r="AM29" s="3">
        <v>27.237957634973988</v>
      </c>
      <c r="AN29" s="4">
        <f t="shared" si="1"/>
        <v>78.677229718996117</v>
      </c>
      <c r="AO29" s="3">
        <v>19.642142290147884</v>
      </c>
      <c r="AP29" s="3">
        <v>0.22860711304491607</v>
      </c>
      <c r="AQ29" s="3">
        <v>77.999976384885912</v>
      </c>
      <c r="AR29" s="3">
        <v>1.9249141084165956E-2</v>
      </c>
      <c r="AS29" s="3">
        <v>1.5269905749801813E-2</v>
      </c>
      <c r="AT29" s="3">
        <v>1.3023953733784838E-2</v>
      </c>
      <c r="AU29" s="3">
        <f>SUM(AS29:AT29)</f>
        <v>2.8293859483586651E-2</v>
      </c>
      <c r="AV29" s="3">
        <v>129.22827380408066</v>
      </c>
      <c r="AW29" s="3">
        <v>0.15588776397507079</v>
      </c>
      <c r="AX29" s="3">
        <v>0.15724647117832202</v>
      </c>
      <c r="AY29" s="3">
        <v>0.15902935231400409</v>
      </c>
      <c r="AZ29" s="3">
        <f>SUM(AW29:AY29)</f>
        <v>0.47216358746739684</v>
      </c>
      <c r="BA29" s="3">
        <v>1.2184576943888608</v>
      </c>
      <c r="BB29">
        <v>32.799999999999997</v>
      </c>
      <c r="BC29">
        <v>54.2</v>
      </c>
      <c r="BD29">
        <v>15.2</v>
      </c>
      <c r="BE29">
        <v>72.2</v>
      </c>
    </row>
    <row r="30" spans="1:57" x14ac:dyDescent="0.25">
      <c r="A30" t="s">
        <v>57</v>
      </c>
      <c r="B30" s="15">
        <v>42695</v>
      </c>
      <c r="C30" s="2">
        <v>0.47916666666666669</v>
      </c>
      <c r="D30">
        <v>8.6999999999999993</v>
      </c>
      <c r="E30">
        <v>1.03</v>
      </c>
      <c r="F30">
        <v>9.3000000000000007</v>
      </c>
      <c r="G30">
        <v>-122</v>
      </c>
      <c r="H30" t="s">
        <v>74</v>
      </c>
      <c r="I30">
        <v>381</v>
      </c>
      <c r="J30">
        <v>4.9530000000000003</v>
      </c>
      <c r="K30">
        <v>2.9380000000000002</v>
      </c>
      <c r="L30">
        <v>4.3600000000000003</v>
      </c>
      <c r="M30">
        <v>2.9100000000000001E-2</v>
      </c>
      <c r="N30">
        <f t="shared" si="0"/>
        <v>2.9089</v>
      </c>
      <c r="O30">
        <v>6.4276399999999994</v>
      </c>
      <c r="P30">
        <v>6.7000000000000004E-2</v>
      </c>
      <c r="Q30">
        <f>P30/J30*100</f>
        <v>1.3527155259438726</v>
      </c>
      <c r="R30">
        <v>1.6198407946395119</v>
      </c>
      <c r="S30">
        <v>0.76963297969535838</v>
      </c>
      <c r="T30">
        <v>5.6498301351376741</v>
      </c>
      <c r="U30">
        <v>0.87661960068110323</v>
      </c>
      <c r="V30">
        <v>0.35493879639171177</v>
      </c>
      <c r="W30">
        <v>0.40489488954608888</v>
      </c>
      <c r="X30">
        <v>1.02</v>
      </c>
      <c r="Y30">
        <v>141.36385950208745</v>
      </c>
      <c r="Z30" s="3">
        <v>1.748227521860477</v>
      </c>
      <c r="AA30" s="3">
        <v>2.4884914884641374</v>
      </c>
      <c r="AB30" s="3">
        <v>2.6252221559498028</v>
      </c>
      <c r="AC30" s="4">
        <f>SUM(AA30:AB30)</f>
        <v>5.1137136444139397</v>
      </c>
      <c r="AD30">
        <v>194.96885019444741</v>
      </c>
      <c r="AE30">
        <v>76247.670609983834</v>
      </c>
      <c r="AF30" s="3">
        <v>0.61798846524490847</v>
      </c>
      <c r="AG30" s="3">
        <v>4.1727175166536616</v>
      </c>
      <c r="AH30" s="3">
        <v>1.1083343948723396</v>
      </c>
      <c r="AI30" s="3">
        <v>0.80589395181262602</v>
      </c>
      <c r="AJ30" s="3">
        <f>SUM(AH30:AI30)</f>
        <v>1.9142283466849657</v>
      </c>
      <c r="AK30" s="3">
        <v>88.980068923493818</v>
      </c>
      <c r="AL30" s="3">
        <v>96.973220871058942</v>
      </c>
      <c r="AM30" s="3">
        <v>98.675396810830065</v>
      </c>
      <c r="AN30" s="4">
        <f t="shared" si="1"/>
        <v>284.62868660538282</v>
      </c>
      <c r="AO30" s="3">
        <v>6.4245551068703719</v>
      </c>
      <c r="AP30" s="3">
        <v>0.21336653705652309</v>
      </c>
      <c r="AQ30" s="3">
        <v>64.321766517585601</v>
      </c>
      <c r="AR30" s="3">
        <v>2.8198649248592656E-2</v>
      </c>
      <c r="AS30" s="3">
        <v>1.8905628619988207E-2</v>
      </c>
      <c r="AT30" s="3">
        <v>1.5182559434779896E-2</v>
      </c>
      <c r="AU30" s="3">
        <f>SUM(AS30:AT30)</f>
        <v>3.4088188054768105E-2</v>
      </c>
      <c r="AV30" s="3">
        <v>366.12250911559437</v>
      </c>
      <c r="AW30" s="3">
        <v>0.42192130593388372</v>
      </c>
      <c r="AX30" s="3">
        <v>0.42224331303085305</v>
      </c>
      <c r="AY30" s="3">
        <v>0.42273025126736069</v>
      </c>
      <c r="AZ30" s="3">
        <f>SUM(AW30:AY30)</f>
        <v>1.2668948702320975</v>
      </c>
      <c r="BA30" s="3">
        <v>0.47331298895793289</v>
      </c>
      <c r="BB30">
        <v>30.4</v>
      </c>
      <c r="BC30">
        <v>27.1</v>
      </c>
      <c r="BD30">
        <v>7.11</v>
      </c>
      <c r="BE30">
        <v>44.6</v>
      </c>
    </row>
    <row r="31" spans="1:57" x14ac:dyDescent="0.25">
      <c r="C31" s="2"/>
    </row>
    <row r="32" spans="1:57" x14ac:dyDescent="0.25">
      <c r="A32" t="s">
        <v>58</v>
      </c>
      <c r="B32" s="15">
        <v>42695</v>
      </c>
      <c r="C32" s="2">
        <v>0.53749999999999998</v>
      </c>
      <c r="D32">
        <v>6.7</v>
      </c>
      <c r="E32">
        <v>1.57</v>
      </c>
      <c r="F32">
        <v>13.49</v>
      </c>
      <c r="G32">
        <v>-14</v>
      </c>
      <c r="H32" t="s">
        <v>74</v>
      </c>
      <c r="I32">
        <v>245</v>
      </c>
      <c r="J32">
        <v>5.6920000000000002</v>
      </c>
      <c r="K32">
        <v>1.883</v>
      </c>
      <c r="L32">
        <v>5.44</v>
      </c>
      <c r="M32">
        <v>3.2750000000000001E-2</v>
      </c>
      <c r="N32">
        <f t="shared" si="0"/>
        <v>1.85025</v>
      </c>
      <c r="O32">
        <v>17.383799999999997</v>
      </c>
      <c r="P32">
        <v>0.21199999999999999</v>
      </c>
      <c r="Q32">
        <f>P32/J32*100</f>
        <v>3.7245256500351367</v>
      </c>
      <c r="R32">
        <v>1.4765256173410124</v>
      </c>
      <c r="S32">
        <v>0.66145066073613101</v>
      </c>
      <c r="T32">
        <v>5.4036266237277015</v>
      </c>
      <c r="U32">
        <v>0.56554961425578576</v>
      </c>
      <c r="V32">
        <v>0.32915098266072712</v>
      </c>
      <c r="W32">
        <v>0.58200195767768548</v>
      </c>
      <c r="X32">
        <v>2.2599999999999998</v>
      </c>
      <c r="Y32">
        <v>50.446173838669758</v>
      </c>
      <c r="Z32" s="3">
        <v>0.38159770081254629</v>
      </c>
      <c r="AA32" s="3">
        <v>0.28718886853757913</v>
      </c>
      <c r="AB32" s="3">
        <v>0.47393817152818868</v>
      </c>
      <c r="AC32" s="4">
        <f>SUM(AA32:AB32)</f>
        <v>0.76112704006576781</v>
      </c>
      <c r="AD32">
        <v>226.03162978122208</v>
      </c>
      <c r="AE32">
        <v>767.70604275566427</v>
      </c>
      <c r="AF32" s="3">
        <v>0.34011794870848627</v>
      </c>
      <c r="AG32" s="3">
        <v>3.1303056702620453</v>
      </c>
      <c r="AH32" s="3">
        <v>0.58375428154687992</v>
      </c>
      <c r="AI32" s="3">
        <v>0.34290082039703174</v>
      </c>
      <c r="AJ32" s="3">
        <f>SUM(AH32:AI32)</f>
        <v>0.92665510194391165</v>
      </c>
      <c r="AK32" s="3">
        <v>11.11425077941086</v>
      </c>
      <c r="AL32" s="3">
        <v>12.262957199222836</v>
      </c>
      <c r="AM32" s="3">
        <v>12.2175457230174</v>
      </c>
      <c r="AN32" s="4">
        <f t="shared" si="1"/>
        <v>35.594753701651094</v>
      </c>
      <c r="AO32" s="3">
        <v>1.6689643186004528</v>
      </c>
      <c r="AP32" s="3">
        <v>0.17272496179936692</v>
      </c>
      <c r="AQ32" s="3">
        <v>52.773585419040863</v>
      </c>
      <c r="AR32" s="3">
        <v>1.317856448781821E-2</v>
      </c>
      <c r="AS32" s="3">
        <v>1.090704741925193E-2</v>
      </c>
      <c r="AT32" s="3">
        <v>7.3236525314009024E-3</v>
      </c>
      <c r="AU32" s="3">
        <f>SUM(AS32:AT32)</f>
        <v>1.823069995065283E-2</v>
      </c>
      <c r="AV32" s="3">
        <v>43.79201269189695</v>
      </c>
      <c r="AW32" s="3">
        <v>0.19006953754805214</v>
      </c>
      <c r="AX32" s="3">
        <v>0.19638542029990896</v>
      </c>
      <c r="AY32" s="3">
        <v>0.18550413072885708</v>
      </c>
      <c r="AZ32" s="3">
        <f>SUM(AW32:AY32)</f>
        <v>0.57195908857681821</v>
      </c>
      <c r="BA32" s="3">
        <v>0.11097681036419457</v>
      </c>
      <c r="BB32">
        <v>32.6</v>
      </c>
      <c r="BC32">
        <v>21.3</v>
      </c>
      <c r="BD32">
        <v>16.7</v>
      </c>
      <c r="BE32">
        <v>34.1</v>
      </c>
    </row>
    <row r="33" spans="1:57" x14ac:dyDescent="0.25">
      <c r="A33" t="s">
        <v>59</v>
      </c>
      <c r="B33" s="15">
        <v>42695</v>
      </c>
      <c r="C33" s="2">
        <v>0.55347222222222225</v>
      </c>
      <c r="D33">
        <v>7.1</v>
      </c>
      <c r="E33">
        <v>1.97</v>
      </c>
      <c r="F33">
        <v>17.100000000000001</v>
      </c>
      <c r="G33">
        <v>67</v>
      </c>
      <c r="H33" t="s">
        <v>74</v>
      </c>
      <c r="I33">
        <v>265</v>
      </c>
      <c r="J33">
        <v>6.8650000000000002</v>
      </c>
      <c r="K33">
        <v>0.77400000000000002</v>
      </c>
      <c r="L33">
        <v>2.2999999999999998</v>
      </c>
      <c r="M33">
        <v>2.63E-2</v>
      </c>
      <c r="N33">
        <f t="shared" si="0"/>
        <v>0.74770000000000003</v>
      </c>
      <c r="O33">
        <v>26.610039999999994</v>
      </c>
      <c r="P33">
        <v>0.18</v>
      </c>
      <c r="Q33">
        <f>P33/J33*100</f>
        <v>2.6219956300072829</v>
      </c>
      <c r="R33">
        <v>1.4840223770302885</v>
      </c>
      <c r="S33">
        <v>0.59771554278702799</v>
      </c>
      <c r="T33">
        <v>10.818190324419662</v>
      </c>
      <c r="U33">
        <v>0.39450623960597858</v>
      </c>
      <c r="V33">
        <v>0.36901060777013511</v>
      </c>
      <c r="W33">
        <v>0.93537331155697878</v>
      </c>
      <c r="X33">
        <v>0.53400000000000003</v>
      </c>
      <c r="Y33">
        <v>80.449866955648034</v>
      </c>
      <c r="Z33" s="3">
        <v>1.0555292647578334</v>
      </c>
      <c r="AA33" s="3">
        <v>0.72951017449618349</v>
      </c>
      <c r="AB33" s="3">
        <v>0.99147997274578359</v>
      </c>
      <c r="AC33" s="4">
        <f>SUM(AA33:AB33)</f>
        <v>1.7209901472419671</v>
      </c>
      <c r="AD33">
        <v>10.511634752960443</v>
      </c>
      <c r="AE33">
        <v>344.54155626845369</v>
      </c>
      <c r="AF33" s="3">
        <v>0.11441737381326345</v>
      </c>
      <c r="AG33" s="3">
        <v>4.0453590549431242</v>
      </c>
      <c r="AH33" s="3">
        <v>1.1302265828452771</v>
      </c>
      <c r="AI33" s="3">
        <v>0.85193702709961838</v>
      </c>
      <c r="AJ33" s="3">
        <f>SUM(AH33:AI33)</f>
        <v>1.9821636099448954</v>
      </c>
      <c r="AK33" s="3">
        <v>35.907834484456423</v>
      </c>
      <c r="AL33" s="3">
        <v>46.372040350431803</v>
      </c>
      <c r="AM33" s="3">
        <v>45.123978559415875</v>
      </c>
      <c r="AN33" s="4">
        <f t="shared" si="1"/>
        <v>127.40385339430411</v>
      </c>
      <c r="AO33" s="3">
        <v>0.61157959775009463</v>
      </c>
      <c r="AP33" s="3">
        <v>0.25231451764093454</v>
      </c>
      <c r="AQ33" s="3">
        <v>59.147945575526698</v>
      </c>
      <c r="AR33" s="3">
        <v>2.0717868927041944E-2</v>
      </c>
      <c r="AS33" s="3">
        <v>5.8091508978774763E-2</v>
      </c>
      <c r="AT33" s="3">
        <v>5.847615639350473E-2</v>
      </c>
      <c r="AU33" s="3">
        <f>SUM(AS33:AT33)</f>
        <v>0.1165676653722795</v>
      </c>
      <c r="AV33" s="3">
        <v>286.91707770135497</v>
      </c>
      <c r="AW33" s="3">
        <v>0.21892907206704718</v>
      </c>
      <c r="AX33" s="3">
        <v>0.22404038473285515</v>
      </c>
      <c r="AY33" s="3">
        <v>0.21678479577468107</v>
      </c>
      <c r="AZ33" s="3">
        <f>SUM(AW33:AY33)</f>
        <v>0.65975425257458342</v>
      </c>
      <c r="BA33" s="3">
        <v>9.2178880404378744E-2</v>
      </c>
      <c r="BB33">
        <v>28.3</v>
      </c>
      <c r="BC33">
        <v>17.7</v>
      </c>
      <c r="BD33">
        <v>15</v>
      </c>
      <c r="BE33">
        <v>35.299999999999997</v>
      </c>
    </row>
    <row r="34" spans="1:57" x14ac:dyDescent="0.25">
      <c r="A34" t="s">
        <v>60</v>
      </c>
      <c r="B34" s="15">
        <v>42695</v>
      </c>
      <c r="C34" s="2">
        <v>0.57152777777777775</v>
      </c>
      <c r="D34">
        <v>7.3</v>
      </c>
      <c r="E34">
        <v>2.2200000000000002</v>
      </c>
      <c r="F34">
        <v>19.37</v>
      </c>
      <c r="G34">
        <v>-102</v>
      </c>
      <c r="H34" t="s">
        <v>74</v>
      </c>
      <c r="I34">
        <v>318</v>
      </c>
      <c r="J34">
        <v>5.36</v>
      </c>
      <c r="K34">
        <v>1.147</v>
      </c>
      <c r="L34">
        <v>2.86</v>
      </c>
      <c r="M34">
        <v>2.9299999999999996E-2</v>
      </c>
      <c r="N34">
        <f t="shared" si="0"/>
        <v>1.1176999999999999</v>
      </c>
      <c r="O34">
        <v>11.473240000000001</v>
      </c>
      <c r="P34">
        <v>0.161</v>
      </c>
      <c r="Q34">
        <f>P34/J34*100</f>
        <v>3.0037313432835817</v>
      </c>
      <c r="R34">
        <v>1.5037842408516835</v>
      </c>
      <c r="S34">
        <v>0.64190449934231553</v>
      </c>
      <c r="T34">
        <v>9.7009827038363792</v>
      </c>
      <c r="U34">
        <v>0.46951718725907304</v>
      </c>
      <c r="V34">
        <v>0.31637884789558568</v>
      </c>
      <c r="W34">
        <v>0.67383869319572376</v>
      </c>
      <c r="X34">
        <v>0.41499999999999998</v>
      </c>
      <c r="Z34" s="8"/>
      <c r="AA34" s="8"/>
      <c r="AB34" s="8"/>
      <c r="AC34" s="4"/>
      <c r="AF34" s="8"/>
      <c r="AG34" s="8"/>
      <c r="AH34" s="8"/>
      <c r="AI34" s="8"/>
      <c r="AJ34" s="3"/>
      <c r="AK34" s="8"/>
      <c r="AL34" s="8"/>
      <c r="AM34" s="8"/>
      <c r="AN34" s="4"/>
      <c r="AO34" s="8"/>
      <c r="AP34" s="8"/>
      <c r="AQ34" s="8"/>
      <c r="AR34" s="8"/>
      <c r="AS34" s="8"/>
      <c r="AT34" s="8"/>
      <c r="AU34" s="3">
        <f>SUM(AS34:AT34)</f>
        <v>0</v>
      </c>
      <c r="AV34" s="8"/>
      <c r="AW34" s="8"/>
      <c r="AX34" s="8"/>
      <c r="AY34" s="8"/>
      <c r="AZ34" s="8"/>
      <c r="BA34" s="8"/>
      <c r="BB34">
        <v>27.3</v>
      </c>
      <c r="BC34">
        <v>12.4</v>
      </c>
      <c r="BD34">
        <v>13.5</v>
      </c>
      <c r="BE34">
        <v>30.7</v>
      </c>
    </row>
    <row r="35" spans="1:57" x14ac:dyDescent="0.25">
      <c r="A35" t="s">
        <v>61</v>
      </c>
      <c r="B35" s="15">
        <v>42695</v>
      </c>
      <c r="C35" s="2">
        <v>0.58680555555555558</v>
      </c>
      <c r="D35">
        <v>6.7</v>
      </c>
      <c r="E35">
        <v>2.13</v>
      </c>
      <c r="F35">
        <v>18.309999999999999</v>
      </c>
      <c r="G35">
        <v>-102</v>
      </c>
      <c r="H35" t="s">
        <v>74</v>
      </c>
      <c r="I35">
        <v>259</v>
      </c>
      <c r="J35">
        <v>5.49</v>
      </c>
      <c r="K35">
        <v>1.1719999999999999</v>
      </c>
      <c r="L35">
        <v>4.42</v>
      </c>
      <c r="M35">
        <v>2.53E-2</v>
      </c>
      <c r="N35">
        <f t="shared" si="0"/>
        <v>1.1466999999999998</v>
      </c>
      <c r="O35">
        <v>34.106359999999995</v>
      </c>
      <c r="P35">
        <v>0.30199999999999999</v>
      </c>
      <c r="Q35">
        <f>P35/J35*100</f>
        <v>5.5009107468123863</v>
      </c>
      <c r="R35">
        <v>1.5179767578543755</v>
      </c>
      <c r="S35">
        <v>0.63563372939072926</v>
      </c>
      <c r="T35">
        <v>6.6738094482439498</v>
      </c>
      <c r="U35">
        <v>0.48002919808616229</v>
      </c>
      <c r="V35">
        <v>0.30197755505762985</v>
      </c>
      <c r="W35">
        <v>0.62908163974522813</v>
      </c>
      <c r="X35">
        <v>0.45</v>
      </c>
      <c r="Y35">
        <v>43.079256564797141</v>
      </c>
      <c r="Z35" s="3">
        <v>0.6352524786454794</v>
      </c>
      <c r="AA35" s="3">
        <v>0.4708664071112007</v>
      </c>
      <c r="AB35" s="3">
        <v>0.81407104399382757</v>
      </c>
      <c r="AC35" s="4">
        <f>SUM(AA35:AB35)</f>
        <v>1.2849374511050282</v>
      </c>
      <c r="AD35">
        <v>224.10811198393685</v>
      </c>
      <c r="AE35">
        <v>2273.1074774026406</v>
      </c>
      <c r="AF35" s="3">
        <v>0.19176183689434909</v>
      </c>
      <c r="AG35" s="3">
        <v>2.639948291316514</v>
      </c>
      <c r="AH35" s="3">
        <v>0.49163430077404996</v>
      </c>
      <c r="AI35" s="3">
        <v>0.28705011209267212</v>
      </c>
      <c r="AJ35" s="3">
        <f>SUM(AH35:AI35)</f>
        <v>0.77868441286672208</v>
      </c>
      <c r="AK35" s="3">
        <v>32.42117022725207</v>
      </c>
      <c r="AL35" s="3">
        <v>43.068633435236805</v>
      </c>
      <c r="AM35" s="3">
        <v>41.573762284315805</v>
      </c>
      <c r="AN35" s="4">
        <f t="shared" si="1"/>
        <v>117.06356594680467</v>
      </c>
      <c r="AO35" s="3">
        <v>0.98498534888171674</v>
      </c>
      <c r="AP35" s="3">
        <v>0.23368735516577355</v>
      </c>
      <c r="AQ35" s="3">
        <v>57.034713322767473</v>
      </c>
      <c r="AR35" s="3">
        <v>1.5391407861186751E-2</v>
      </c>
      <c r="AS35" s="3">
        <v>1.1553396370638432E-2</v>
      </c>
      <c r="AT35" s="3">
        <v>8.1720784440562355E-3</v>
      </c>
      <c r="AU35" s="3">
        <f>SUM(AS35:AT35)</f>
        <v>1.9725474814694666E-2</v>
      </c>
      <c r="AV35" s="3">
        <v>267.75493187094014</v>
      </c>
      <c r="AW35" s="3">
        <v>0.19010279210538386</v>
      </c>
      <c r="AX35" s="3">
        <v>0.19495336370581343</v>
      </c>
      <c r="AY35" s="3">
        <v>0.19024598240904217</v>
      </c>
      <c r="AZ35" s="3">
        <f>SUM(AW35:AY35)</f>
        <v>0.57530213822023946</v>
      </c>
      <c r="BA35" s="3">
        <v>7.238907486183277E-2</v>
      </c>
      <c r="BB35">
        <v>27.9</v>
      </c>
      <c r="BC35">
        <v>9.89</v>
      </c>
      <c r="BD35">
        <v>13.1</v>
      </c>
      <c r="BE35">
        <v>28.7</v>
      </c>
    </row>
    <row r="36" spans="1:57" x14ac:dyDescent="0.25">
      <c r="A36" t="s">
        <v>62</v>
      </c>
      <c r="B36" s="15">
        <v>42695</v>
      </c>
      <c r="C36" s="2">
        <v>0.6</v>
      </c>
      <c r="D36">
        <v>6.3</v>
      </c>
      <c r="E36">
        <v>1.44</v>
      </c>
      <c r="F36">
        <v>12.25</v>
      </c>
      <c r="G36">
        <v>-116</v>
      </c>
      <c r="H36" t="s">
        <v>74</v>
      </c>
      <c r="I36">
        <v>273</v>
      </c>
      <c r="J36">
        <v>4.149</v>
      </c>
      <c r="K36">
        <v>0.9385</v>
      </c>
      <c r="L36">
        <v>2.86</v>
      </c>
      <c r="M36">
        <v>2.6499999999999999E-2</v>
      </c>
      <c r="N36">
        <f t="shared" si="0"/>
        <v>0.91200000000000003</v>
      </c>
      <c r="O36">
        <v>5.5626799999999994</v>
      </c>
      <c r="P36">
        <v>0.13500000000000001</v>
      </c>
      <c r="Q36">
        <f>P36/J36*100</f>
        <v>3.2537960954446858</v>
      </c>
      <c r="R36">
        <v>1.5790101819396616</v>
      </c>
      <c r="S36">
        <v>0.69098346299237667</v>
      </c>
      <c r="T36">
        <v>5.9019688141621556</v>
      </c>
      <c r="U36">
        <v>0.64519149975273027</v>
      </c>
      <c r="V36">
        <v>0.32252717764899724</v>
      </c>
      <c r="W36">
        <v>0.49989371802419258</v>
      </c>
      <c r="X36">
        <v>0.41</v>
      </c>
      <c r="Y36">
        <v>25.351019632830599</v>
      </c>
      <c r="Z36" s="3">
        <v>0.1628729180623254</v>
      </c>
      <c r="AA36" s="3">
        <v>8.7861970559266117E-2</v>
      </c>
      <c r="AB36" s="3">
        <v>0.29868626083922839</v>
      </c>
      <c r="AC36" s="4">
        <f>SUM(AA36:AB36)</f>
        <v>0.38654823139849448</v>
      </c>
      <c r="AD36">
        <v>136.31212814203337</v>
      </c>
      <c r="AE36">
        <v>813.10020417766839</v>
      </c>
      <c r="AF36" s="3">
        <v>0.24069639484277755</v>
      </c>
      <c r="AG36" s="3">
        <v>2.0750261862472157</v>
      </c>
      <c r="AH36" s="3">
        <v>0.52588372599037947</v>
      </c>
      <c r="AI36" s="3">
        <v>0.27959065787492526</v>
      </c>
      <c r="AJ36" s="3">
        <f>SUM(AH36:AI36)</f>
        <v>0.80547438386530468</v>
      </c>
      <c r="AK36" s="3">
        <v>7.8710441673467448</v>
      </c>
      <c r="AL36" s="3">
        <v>8.94377852692568</v>
      </c>
      <c r="AM36" s="3">
        <v>8.9048474537202189</v>
      </c>
      <c r="AN36" s="4">
        <f t="shared" si="1"/>
        <v>25.719670147992645</v>
      </c>
      <c r="AO36" s="3">
        <v>0.94924485222200372</v>
      </c>
      <c r="AP36" s="3">
        <v>0.27602207938637147</v>
      </c>
      <c r="AQ36" s="3">
        <v>44.012390937952922</v>
      </c>
      <c r="AR36" s="3">
        <v>1.1866551613437911E-2</v>
      </c>
      <c r="AS36" s="3">
        <v>6.6250107593778043E-3</v>
      </c>
      <c r="AT36" s="3">
        <v>6.2840367007599698E-3</v>
      </c>
      <c r="AU36" s="3">
        <f>SUM(AS36:AT36)</f>
        <v>1.2909047460137775E-2</v>
      </c>
      <c r="AV36" s="3">
        <v>40.136106087026612</v>
      </c>
      <c r="AW36" s="3">
        <v>8.0828151565140088E-2</v>
      </c>
      <c r="AX36" s="3">
        <v>7.8073862052041351E-2</v>
      </c>
      <c r="AY36" s="3">
        <v>8.0539025912182607E-2</v>
      </c>
      <c r="AZ36" s="3">
        <f>SUM(AW36:AY36)</f>
        <v>0.23944103952936402</v>
      </c>
      <c r="BA36" s="3">
        <v>6.9883340613325712E-2</v>
      </c>
      <c r="BB36">
        <v>25.4</v>
      </c>
      <c r="BC36">
        <v>13.1</v>
      </c>
      <c r="BD36">
        <v>14.6</v>
      </c>
      <c r="BE36">
        <v>29.7</v>
      </c>
    </row>
    <row r="37" spans="1:57" x14ac:dyDescent="0.25">
      <c r="C37" s="2"/>
      <c r="Z37" s="3"/>
      <c r="AA37" s="8"/>
      <c r="AB37" s="8"/>
      <c r="AC37" s="8"/>
      <c r="AF37" s="3"/>
      <c r="AG37" s="3"/>
      <c r="AH37" s="3"/>
      <c r="AI37" s="9"/>
      <c r="AJ37" s="9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7" s="1" customFormat="1" x14ac:dyDescent="0.25">
      <c r="A38" s="1" t="s">
        <v>63</v>
      </c>
      <c r="B38" s="15">
        <v>42696</v>
      </c>
      <c r="C38" s="13">
        <v>0.41875000000000001</v>
      </c>
      <c r="D38" s="1">
        <v>6.8</v>
      </c>
      <c r="E38" s="1">
        <v>7.85</v>
      </c>
      <c r="F38" s="1">
        <v>67.64</v>
      </c>
      <c r="G38" s="1">
        <v>116</v>
      </c>
      <c r="H38" t="s">
        <v>74</v>
      </c>
      <c r="I38" s="1">
        <v>431</v>
      </c>
      <c r="J38" s="1">
        <v>4.1580000000000004</v>
      </c>
      <c r="K38" s="1">
        <v>3.26</v>
      </c>
      <c r="L38" s="1">
        <v>6.62</v>
      </c>
      <c r="M38" s="1">
        <v>2.37</v>
      </c>
      <c r="N38" s="1">
        <f t="shared" si="0"/>
        <v>0.88999999999999968</v>
      </c>
      <c r="O38" s="1">
        <v>3.6886000000000001</v>
      </c>
      <c r="P38" s="1">
        <v>5.2999999999999999E-2</v>
      </c>
      <c r="Q38" s="1">
        <f>P38/J38*100</f>
        <v>1.2746512746512746</v>
      </c>
      <c r="R38" s="1">
        <v>1.5599047542954121</v>
      </c>
      <c r="S38" s="1">
        <v>0.68904893569258674</v>
      </c>
      <c r="T38" s="1">
        <v>6.2570390159978917</v>
      </c>
      <c r="U38" s="1">
        <v>0.61773256677060029</v>
      </c>
      <c r="V38" s="1">
        <v>0.25776103264164646</v>
      </c>
      <c r="W38" s="1">
        <v>0.41726961877560842</v>
      </c>
      <c r="X38">
        <v>0.33</v>
      </c>
      <c r="Y38">
        <v>18.315009676094878</v>
      </c>
      <c r="Z38" s="3">
        <v>0.45218920693021775</v>
      </c>
      <c r="AA38" s="3">
        <v>9.4904082507800719E-2</v>
      </c>
      <c r="AB38" s="3">
        <v>0.65102485293542423</v>
      </c>
      <c r="AC38" s="4">
        <f>SUM(AA38:AB38)</f>
        <v>0.74592893544322492</v>
      </c>
      <c r="AD38">
        <v>12.501050928204128</v>
      </c>
      <c r="AE38">
        <v>98.297199608321691</v>
      </c>
      <c r="AF38" s="3">
        <v>0.1885156279905687</v>
      </c>
      <c r="AG38" s="3">
        <v>2.0990908720234693</v>
      </c>
      <c r="AH38" s="3">
        <v>1.2266172009340026</v>
      </c>
      <c r="AI38" s="3">
        <v>0.51153427008248953</v>
      </c>
      <c r="AJ38" s="3">
        <f>SUM(AH38:AI38)</f>
        <v>1.7381514710164923</v>
      </c>
      <c r="AK38" s="3">
        <v>33.744766083711745</v>
      </c>
      <c r="AL38" s="3">
        <v>43.691786025287747</v>
      </c>
      <c r="AM38" s="3">
        <v>42.844605124657562</v>
      </c>
      <c r="AN38" s="4">
        <f t="shared" si="1"/>
        <v>120.28115723365705</v>
      </c>
      <c r="AO38" s="3">
        <v>0.4735820263046282</v>
      </c>
      <c r="AP38" s="3">
        <v>0.45383000227526293</v>
      </c>
      <c r="AQ38" s="3">
        <v>45.037884108221611</v>
      </c>
      <c r="AR38" s="3">
        <v>2.6299074315360365E-2</v>
      </c>
      <c r="AS38" s="3">
        <v>1.6077837737727835E-2</v>
      </c>
      <c r="AT38" s="3">
        <v>1.5396974017382567E-2</v>
      </c>
      <c r="AU38" s="3">
        <f>SUM(AS38:AT38)</f>
        <v>3.1474811755110403E-2</v>
      </c>
      <c r="AV38" s="3">
        <v>289.28234544934526</v>
      </c>
      <c r="AW38" s="3">
        <v>3.1808496204180185E-2</v>
      </c>
      <c r="AX38" s="3">
        <v>3.4242972858812691E-2</v>
      </c>
      <c r="AY38" s="3">
        <v>3.0524602471960715E-2</v>
      </c>
      <c r="AZ38" s="3">
        <f>SUM(AW38:AY38)</f>
        <v>9.6576071534953595E-2</v>
      </c>
      <c r="BA38" s="3">
        <v>2.5468598950538313E-2</v>
      </c>
    </row>
    <row r="39" spans="1:57" x14ac:dyDescent="0.25">
      <c r="A39" t="s">
        <v>64</v>
      </c>
      <c r="B39" s="15">
        <v>42696</v>
      </c>
      <c r="C39" s="2">
        <v>0.43263888888888885</v>
      </c>
      <c r="D39">
        <v>6.8</v>
      </c>
      <c r="E39">
        <v>1.56</v>
      </c>
      <c r="F39">
        <v>13.44</v>
      </c>
      <c r="G39">
        <v>-96</v>
      </c>
      <c r="H39" t="s">
        <v>74</v>
      </c>
      <c r="I39">
        <v>460</v>
      </c>
      <c r="J39">
        <v>3.831</v>
      </c>
      <c r="K39">
        <v>1.278</v>
      </c>
      <c r="L39">
        <v>7.48</v>
      </c>
      <c r="M39">
        <v>0.13500000000000001</v>
      </c>
      <c r="N39">
        <f t="shared" si="0"/>
        <v>1.143</v>
      </c>
      <c r="O39">
        <v>3.8327599999999999</v>
      </c>
      <c r="P39">
        <v>5.0999999999999997E-2</v>
      </c>
      <c r="Q39">
        <f>P39/J39*100</f>
        <v>1.3312451057165231</v>
      </c>
      <c r="R39" s="14">
        <v>1.6396916864135329</v>
      </c>
      <c r="S39">
        <v>0.71763547652631809</v>
      </c>
      <c r="T39">
        <v>9.3334161653710144</v>
      </c>
      <c r="U39">
        <v>0.57814199222143481</v>
      </c>
      <c r="V39">
        <v>0.1689669581024297</v>
      </c>
      <c r="W39">
        <v>0.29225858072200622</v>
      </c>
      <c r="X39">
        <v>0.40400000000000003</v>
      </c>
      <c r="Y39">
        <v>136.20085600825294</v>
      </c>
      <c r="Z39" s="3">
        <v>0.58020634299655405</v>
      </c>
      <c r="AA39" s="3">
        <v>0.6290306570543488</v>
      </c>
      <c r="AB39" s="3">
        <v>0.99768202233443182</v>
      </c>
      <c r="AC39" s="4">
        <f>SUM(AA39:AB39)</f>
        <v>1.6267126793887807</v>
      </c>
      <c r="AD39">
        <v>280.90537326669721</v>
      </c>
      <c r="AE39">
        <v>29032.856535591094</v>
      </c>
      <c r="AF39" s="3">
        <v>0.87815959704210711</v>
      </c>
      <c r="AG39" s="3">
        <v>2.8845050463945663</v>
      </c>
      <c r="AH39" s="3">
        <v>1.0825325145351152</v>
      </c>
      <c r="AI39" s="3">
        <v>0.50974924414608136</v>
      </c>
      <c r="AJ39" s="3">
        <f>SUM(AH39:AI39)</f>
        <v>1.5922817586811966</v>
      </c>
      <c r="AK39" s="3">
        <v>148.68084591777236</v>
      </c>
      <c r="AL39" s="3">
        <v>159.23324735748676</v>
      </c>
      <c r="AM39" s="3">
        <v>162.57084995510709</v>
      </c>
      <c r="AN39" s="4">
        <f t="shared" si="1"/>
        <v>470.48494323036618</v>
      </c>
      <c r="AO39" s="3">
        <v>1.9249624514005728</v>
      </c>
      <c r="AP39" s="3">
        <v>0.36407912088708133</v>
      </c>
      <c r="AQ39" s="3">
        <v>34.509350333691899</v>
      </c>
      <c r="AR39" s="3">
        <v>2.6671162357802852E-2</v>
      </c>
      <c r="AS39" s="3">
        <v>1.0341496481976745E-2</v>
      </c>
      <c r="AT39" s="3">
        <v>8.9866196031392082E-3</v>
      </c>
      <c r="AU39" s="3">
        <f>SUM(AS39:AT39)</f>
        <v>1.9328116085115955E-2</v>
      </c>
      <c r="AV39" s="3">
        <v>518.99645060201146</v>
      </c>
      <c r="AW39" s="3">
        <v>0.63608413033462985</v>
      </c>
      <c r="AX39" s="3">
        <v>0.64311776675974408</v>
      </c>
      <c r="AY39" s="3">
        <v>0.6351938941647457</v>
      </c>
      <c r="AZ39" s="3">
        <f>SUM(AW39:AY39)</f>
        <v>1.9143957912591196</v>
      </c>
      <c r="BA39" s="3">
        <v>7.9002364522071183E-2</v>
      </c>
      <c r="BB39" s="7"/>
      <c r="BC39" s="7"/>
      <c r="BD39" s="7"/>
    </row>
    <row r="40" spans="1:57" x14ac:dyDescent="0.25">
      <c r="A40" t="s">
        <v>65</v>
      </c>
      <c r="B40" s="15">
        <v>42696</v>
      </c>
      <c r="C40" s="2">
        <v>0.4465277777777778</v>
      </c>
      <c r="D40">
        <v>7.6</v>
      </c>
      <c r="E40">
        <v>2</v>
      </c>
      <c r="F40">
        <v>17.579999999999998</v>
      </c>
      <c r="G40">
        <v>-90</v>
      </c>
      <c r="H40" t="s">
        <v>74</v>
      </c>
      <c r="I40">
        <v>450</v>
      </c>
      <c r="J40">
        <v>3.3119999999999998</v>
      </c>
      <c r="K40">
        <v>0.62819999999999998</v>
      </c>
      <c r="L40">
        <v>3.15</v>
      </c>
      <c r="M40">
        <v>4.165E-2</v>
      </c>
      <c r="N40">
        <f t="shared" si="0"/>
        <v>0.58655000000000002</v>
      </c>
      <c r="O40">
        <v>3.2561199999999997</v>
      </c>
      <c r="P40">
        <v>5.2999999999999999E-2</v>
      </c>
      <c r="Q40">
        <f>P40/J40*100</f>
        <v>1.60024154589372</v>
      </c>
      <c r="R40">
        <v>1.5951989126520245</v>
      </c>
      <c r="S40">
        <v>0.68579930243526299</v>
      </c>
      <c r="T40">
        <v>12.064682537160088</v>
      </c>
      <c r="U40">
        <v>0.46151308682092357</v>
      </c>
      <c r="V40">
        <v>0.14749480958403627</v>
      </c>
      <c r="W40">
        <v>0.31958965800956202</v>
      </c>
      <c r="X40">
        <v>0.39700000000000002</v>
      </c>
      <c r="Y40">
        <v>42.738313671773064</v>
      </c>
      <c r="Z40" s="3">
        <v>0.77884358886121829</v>
      </c>
      <c r="AA40" s="3">
        <v>0.53481808267797737</v>
      </c>
      <c r="AB40" s="3">
        <v>0.86254568182615787</v>
      </c>
      <c r="AC40" s="4">
        <f>SUM(AA40:AB40)</f>
        <v>1.3973637645041352</v>
      </c>
      <c r="AD40">
        <v>185.92208250643594</v>
      </c>
      <c r="AE40">
        <v>29758.688805236558</v>
      </c>
      <c r="AF40" s="3">
        <v>0.58341276174066148</v>
      </c>
      <c r="AG40" s="3">
        <v>2.567905829529785</v>
      </c>
      <c r="AH40" s="3">
        <v>1.3124087709441281</v>
      </c>
      <c r="AI40" s="3">
        <v>0.63971292357711629</v>
      </c>
      <c r="AJ40" s="3">
        <f>SUM(AH40:AI40)</f>
        <v>1.9521216945212445</v>
      </c>
      <c r="AK40" s="3">
        <v>22.251769438176602</v>
      </c>
      <c r="AL40" s="3">
        <v>24.955335561890042</v>
      </c>
      <c r="AM40" s="3">
        <v>24.967986381408561</v>
      </c>
      <c r="AN40" s="4">
        <f t="shared" si="1"/>
        <v>72.175091381475212</v>
      </c>
      <c r="AO40" s="3">
        <v>2.6858127807553593</v>
      </c>
      <c r="AP40" s="3">
        <v>0.43181565451770026</v>
      </c>
      <c r="AQ40" s="3">
        <v>41.418152575140731</v>
      </c>
      <c r="AR40" s="3">
        <v>2.5594046471314795E-2</v>
      </c>
      <c r="AS40" s="3">
        <v>1.2603712834939057E-2</v>
      </c>
      <c r="AT40" s="3">
        <v>1.028987651441669E-2</v>
      </c>
      <c r="AU40" s="3">
        <f>SUM(AS40:AT40)</f>
        <v>2.2893589349355745E-2</v>
      </c>
      <c r="AV40" s="3">
        <v>97.111773559058037</v>
      </c>
      <c r="AW40" s="3">
        <v>0.91778379572463153</v>
      </c>
      <c r="AX40" s="3">
        <v>0.92133193260036628</v>
      </c>
      <c r="AY40" s="3">
        <v>0.92423098224022215</v>
      </c>
      <c r="AZ40" s="3">
        <f>SUM(AW40:AY40)</f>
        <v>2.7633467105652199</v>
      </c>
      <c r="BA40" s="3">
        <v>9.0358395021758575E-2</v>
      </c>
    </row>
    <row r="41" spans="1:57" x14ac:dyDescent="0.25">
      <c r="A41" t="s">
        <v>66</v>
      </c>
      <c r="B41" s="15">
        <v>42696</v>
      </c>
      <c r="C41" s="2">
        <v>0.46111111111111108</v>
      </c>
      <c r="D41">
        <v>8.1999999999999993</v>
      </c>
      <c r="E41">
        <v>1.76</v>
      </c>
      <c r="F41">
        <v>15.7</v>
      </c>
      <c r="G41">
        <v>-30</v>
      </c>
      <c r="H41" t="s">
        <v>74</v>
      </c>
      <c r="I41">
        <v>419</v>
      </c>
      <c r="J41">
        <v>4.3029999999999999</v>
      </c>
      <c r="K41">
        <v>1.343</v>
      </c>
      <c r="L41">
        <v>12.4</v>
      </c>
      <c r="M41">
        <v>0.247</v>
      </c>
      <c r="N41">
        <f t="shared" si="0"/>
        <v>1.0960000000000001</v>
      </c>
      <c r="O41">
        <v>4.4093999999999998</v>
      </c>
      <c r="P41">
        <v>0.08</v>
      </c>
      <c r="Q41">
        <f>P41/J41*100</f>
        <v>1.8591680223100162</v>
      </c>
      <c r="R41">
        <v>1.5935596115684572</v>
      </c>
      <c r="S41">
        <v>0.6724351461182152</v>
      </c>
      <c r="T41">
        <v>7.3731389271610928</v>
      </c>
      <c r="U41">
        <v>0.56454239476494561</v>
      </c>
      <c r="V41">
        <v>0.18163171321960905</v>
      </c>
      <c r="W41">
        <v>0.32173263674065389</v>
      </c>
      <c r="X41">
        <v>0.35099999999999998</v>
      </c>
      <c r="Y41">
        <v>14.943309296685493</v>
      </c>
      <c r="Z41" s="3">
        <v>0.29064469088328332</v>
      </c>
      <c r="AA41" s="3">
        <v>1.6381177468086212E-2</v>
      </c>
      <c r="AB41" s="3">
        <v>0.36586023493093017</v>
      </c>
      <c r="AC41" s="4">
        <f>SUM(AA41:AB41)</f>
        <v>0.38224141239901638</v>
      </c>
      <c r="AD41">
        <v>185.33237838887456</v>
      </c>
      <c r="AE41">
        <v>393.71483880876542</v>
      </c>
      <c r="AF41" s="3">
        <v>1.0926244559621772</v>
      </c>
      <c r="AG41" s="3">
        <v>2.1366155213943117</v>
      </c>
      <c r="AH41" s="3">
        <v>0.91255797714740827</v>
      </c>
      <c r="AI41" s="3">
        <v>0.27549791771992815</v>
      </c>
      <c r="AJ41" s="3">
        <f>SUM(AH41:AI41)</f>
        <v>1.1880558948673365</v>
      </c>
      <c r="AK41" s="3">
        <v>34.826444424762101</v>
      </c>
      <c r="AL41" s="3">
        <v>43.155265001006754</v>
      </c>
      <c r="AM41" s="3">
        <v>42.677456486134403</v>
      </c>
      <c r="AN41" s="4">
        <f t="shared" si="1"/>
        <v>120.65916591190326</v>
      </c>
      <c r="AO41" s="3">
        <v>3.2673096772747501</v>
      </c>
      <c r="AP41" s="3">
        <v>0.19981914931806058</v>
      </c>
      <c r="AQ41" s="3">
        <v>42.279385699268445</v>
      </c>
      <c r="AR41" s="3">
        <v>2.122702641396023E-2</v>
      </c>
      <c r="AS41" s="3">
        <v>7.4329376411634181E-3</v>
      </c>
      <c r="AT41" s="3">
        <v>6.0290414544297262E-3</v>
      </c>
      <c r="AU41" s="3">
        <f>SUM(AS41:AT41)</f>
        <v>1.3461979095593143E-2</v>
      </c>
      <c r="AV41" s="3">
        <v>281.53534362485203</v>
      </c>
      <c r="AW41" s="3">
        <v>0.1109769700244508</v>
      </c>
      <c r="AX41" s="3">
        <v>0.11688344797176024</v>
      </c>
      <c r="AY41" s="3">
        <v>0.11064564169975426</v>
      </c>
      <c r="AZ41" s="3">
        <f>SUM(AW41:AY41)</f>
        <v>0.33850605969596531</v>
      </c>
      <c r="BA41" s="3">
        <v>4.0477761862003622E-2</v>
      </c>
    </row>
    <row r="42" spans="1:57" x14ac:dyDescent="0.25">
      <c r="A42" t="s">
        <v>67</v>
      </c>
      <c r="B42" s="15">
        <v>42696</v>
      </c>
      <c r="C42" s="2">
        <v>0.47638888888888892</v>
      </c>
      <c r="D42">
        <v>9.1999999999999993</v>
      </c>
      <c r="E42">
        <v>1.65</v>
      </c>
      <c r="F42">
        <v>15.08</v>
      </c>
      <c r="G42">
        <v>-65</v>
      </c>
      <c r="H42" t="s">
        <v>74</v>
      </c>
      <c r="I42">
        <v>508</v>
      </c>
      <c r="J42">
        <v>4.0780000000000003</v>
      </c>
      <c r="K42">
        <v>1.1859999999999999</v>
      </c>
      <c r="L42">
        <v>7.4</v>
      </c>
      <c r="M42">
        <v>0.1925</v>
      </c>
      <c r="N42">
        <f t="shared" si="0"/>
        <v>0.99349999999999994</v>
      </c>
      <c r="O42">
        <v>4.4093999999999998</v>
      </c>
      <c r="P42">
        <v>5.5E-2</v>
      </c>
      <c r="Q42">
        <f>P42/J42*100</f>
        <v>1.3487003433055418</v>
      </c>
      <c r="R42" s="14">
        <v>1.6373577931919823</v>
      </c>
      <c r="S42">
        <v>0.71443165721784019</v>
      </c>
      <c r="T42">
        <v>11.238680686821633</v>
      </c>
      <c r="U42">
        <v>0.44963158758560223</v>
      </c>
      <c r="V42">
        <v>0.13434009726569304</v>
      </c>
      <c r="W42">
        <v>0.29877815744009972</v>
      </c>
      <c r="X42">
        <v>0.41199999999999998</v>
      </c>
      <c r="Y42">
        <v>238.98076763781268</v>
      </c>
      <c r="Z42" s="3">
        <v>2.4973525985045679</v>
      </c>
      <c r="AA42" s="3">
        <v>1.3260469540048481</v>
      </c>
      <c r="AB42" s="3">
        <v>1.5930330158913011</v>
      </c>
      <c r="AC42" s="4">
        <f>SUM(AA42:AB42)</f>
        <v>2.9190799698961492</v>
      </c>
      <c r="AD42">
        <v>116.11103524335785</v>
      </c>
      <c r="AE42">
        <v>34769.225803802423</v>
      </c>
      <c r="AF42" s="3">
        <v>1.3957664619059773</v>
      </c>
      <c r="AG42" s="3">
        <v>4.3154278183992076</v>
      </c>
      <c r="AH42" s="3">
        <v>1.6984502673969368</v>
      </c>
      <c r="AI42" s="3">
        <v>0.97250803597665547</v>
      </c>
      <c r="AJ42" s="3">
        <f>SUM(AH42:AI42)</f>
        <v>2.6709583033735922</v>
      </c>
      <c r="AK42" s="3">
        <v>88.779539016200587</v>
      </c>
      <c r="AL42" s="3">
        <v>108.14435146207884</v>
      </c>
      <c r="AM42" s="3">
        <v>108.70449340768059</v>
      </c>
      <c r="AN42" s="4">
        <f t="shared" si="1"/>
        <v>305.62838388596003</v>
      </c>
      <c r="AO42" s="3">
        <v>10.218518391854165</v>
      </c>
      <c r="AP42" s="3">
        <v>0.50124596165472368</v>
      </c>
      <c r="AQ42" s="3">
        <v>52.193035250950572</v>
      </c>
      <c r="AR42" s="3">
        <v>1.952332766467138E-2</v>
      </c>
      <c r="AS42" s="3">
        <v>2.5126789438546734E-2</v>
      </c>
      <c r="AT42" s="3">
        <v>2.2758643985381907E-2</v>
      </c>
      <c r="AU42" s="3">
        <f>SUM(AS42:AT42)</f>
        <v>4.788543342392864E-2</v>
      </c>
      <c r="AV42" s="3">
        <v>371.78576279840195</v>
      </c>
      <c r="AW42" s="3">
        <v>0.97481147066182383</v>
      </c>
      <c r="AX42" s="3">
        <v>0.96172073908689915</v>
      </c>
      <c r="AY42" s="3">
        <v>0.98561793454281166</v>
      </c>
      <c r="AZ42" s="3">
        <f>SUM(AW42:AY42)</f>
        <v>2.9221501442915345</v>
      </c>
      <c r="BA42" s="3">
        <v>0.37103448910623926</v>
      </c>
    </row>
    <row r="43" spans="1:57" x14ac:dyDescent="0.25">
      <c r="C43" s="2"/>
    </row>
    <row r="44" spans="1:57" s="1" customFormat="1" x14ac:dyDescent="0.25">
      <c r="A44" s="1" t="s">
        <v>68</v>
      </c>
      <c r="B44" s="15">
        <v>42696</v>
      </c>
      <c r="C44" s="13">
        <v>0.53749999999999998</v>
      </c>
      <c r="D44" s="1">
        <v>9</v>
      </c>
      <c r="E44" s="1">
        <v>4.62</v>
      </c>
      <c r="F44" s="1">
        <v>42.03</v>
      </c>
      <c r="G44" s="1">
        <v>94</v>
      </c>
      <c r="H44" t="s">
        <v>74</v>
      </c>
      <c r="I44" s="1">
        <v>344</v>
      </c>
      <c r="J44" s="1">
        <v>3.4670000000000001</v>
      </c>
      <c r="K44" s="1">
        <v>3.827</v>
      </c>
      <c r="L44" s="1">
        <v>3.9</v>
      </c>
      <c r="M44" s="1">
        <v>2.7450000000000001</v>
      </c>
      <c r="N44" s="1">
        <f t="shared" si="0"/>
        <v>1.0819999999999999</v>
      </c>
      <c r="O44" s="1">
        <v>7.2925999999999984</v>
      </c>
      <c r="P44" s="1">
        <v>6.0999999999999999E-2</v>
      </c>
      <c r="Q44" s="1">
        <f>P44/J44*100</f>
        <v>1.7594462070954715</v>
      </c>
      <c r="R44" s="1">
        <v>1.5194976903540998</v>
      </c>
      <c r="S44" s="1">
        <v>0.66340783798464364</v>
      </c>
      <c r="T44" s="1">
        <v>7.2613915718034114</v>
      </c>
      <c r="U44" s="1">
        <v>0.70781213284674616</v>
      </c>
      <c r="V44" s="1">
        <v>0.16181134031327668</v>
      </c>
      <c r="W44" s="1">
        <v>0.22860775169604458</v>
      </c>
      <c r="X44">
        <v>0.377</v>
      </c>
      <c r="Y44">
        <v>8.8953173814429221</v>
      </c>
      <c r="Z44" s="3">
        <v>0.20093416848466825</v>
      </c>
      <c r="AA44" s="3">
        <v>0.15607708396598793</v>
      </c>
      <c r="AB44" s="3">
        <v>0.44012847266781396</v>
      </c>
      <c r="AC44" s="4">
        <f>SUM(AA44:AB44)</f>
        <v>0.59620555663380193</v>
      </c>
      <c r="AD44">
        <v>7.5319801165038447</v>
      </c>
      <c r="AE44">
        <v>227.49206129574281</v>
      </c>
      <c r="AF44" s="3">
        <v>0.48505711499274684</v>
      </c>
      <c r="AG44" s="3">
        <v>3.2119086463811657</v>
      </c>
      <c r="AH44" s="3">
        <v>1.035437770544982</v>
      </c>
      <c r="AI44" s="3">
        <v>0.49403548685326393</v>
      </c>
      <c r="AJ44" s="3">
        <f>SUM(AH44:AI44)</f>
        <v>1.5294732573982459</v>
      </c>
      <c r="AK44" s="3">
        <v>10.999347844343919</v>
      </c>
      <c r="AL44" s="3">
        <v>14.272728982439927</v>
      </c>
      <c r="AM44" s="3">
        <v>13.807880958147877</v>
      </c>
      <c r="AN44" s="4">
        <f t="shared" si="1"/>
        <v>39.079957784931722</v>
      </c>
      <c r="AO44" s="3">
        <v>0.24447449093358187</v>
      </c>
      <c r="AP44" s="3">
        <v>0.16595188230255589</v>
      </c>
      <c r="AQ44" s="3">
        <v>50.594896155413416</v>
      </c>
      <c r="AR44" s="3">
        <v>1.0613307139504265E-2</v>
      </c>
      <c r="AS44" s="3">
        <v>3.2640699416647961E-2</v>
      </c>
      <c r="AT44" s="3">
        <v>3.4001521437648514E-2</v>
      </c>
      <c r="AU44" s="3">
        <f>SUM(AS44:AT44)</f>
        <v>6.6642220854296469E-2</v>
      </c>
      <c r="AV44" s="3">
        <v>94.773307962271844</v>
      </c>
      <c r="AW44" s="3">
        <v>1.3904940167425946E-2</v>
      </c>
      <c r="AX44" s="3">
        <v>1.706255937655364E-2</v>
      </c>
      <c r="AY44" s="3">
        <v>1.2799041372886269E-2</v>
      </c>
      <c r="AZ44" s="3">
        <f>SUM(AW44:AY44)</f>
        <v>4.3766540916865854E-2</v>
      </c>
      <c r="BA44" s="3">
        <v>8.5806120986153533E-3</v>
      </c>
      <c r="BB44" s="1">
        <v>24.8</v>
      </c>
      <c r="BC44" s="1">
        <v>6.17</v>
      </c>
      <c r="BD44" s="1">
        <v>4.2300000000000004</v>
      </c>
      <c r="BE44" s="1">
        <v>45.7</v>
      </c>
    </row>
    <row r="45" spans="1:57" x14ac:dyDescent="0.25">
      <c r="A45" t="s">
        <v>69</v>
      </c>
      <c r="B45" s="15">
        <v>42696</v>
      </c>
      <c r="C45" s="2">
        <v>0.54722222222222217</v>
      </c>
      <c r="D45">
        <v>9.4</v>
      </c>
      <c r="E45">
        <v>2.78</v>
      </c>
      <c r="F45">
        <v>25.54</v>
      </c>
      <c r="G45">
        <v>90</v>
      </c>
      <c r="H45" t="s">
        <v>74</v>
      </c>
      <c r="I45">
        <v>348</v>
      </c>
      <c r="J45">
        <v>3.3730000000000002</v>
      </c>
      <c r="K45">
        <v>3.665</v>
      </c>
      <c r="L45">
        <v>3.56</v>
      </c>
      <c r="M45">
        <v>2.5249999999999999</v>
      </c>
      <c r="N45">
        <f t="shared" si="0"/>
        <v>1.1400000000000001</v>
      </c>
      <c r="O45">
        <v>7.2925999999999984</v>
      </c>
      <c r="P45">
        <v>4.2999999999999997E-2</v>
      </c>
      <c r="Q45">
        <f>P45/J45*100</f>
        <v>1.2748295286095461</v>
      </c>
      <c r="R45">
        <v>1.5033137030802179</v>
      </c>
      <c r="S45">
        <v>0.65282271842806772</v>
      </c>
      <c r="T45">
        <v>10.553914531759315</v>
      </c>
      <c r="U45">
        <v>0.52957252732288496</v>
      </c>
      <c r="V45">
        <v>0.12299414621064202</v>
      </c>
      <c r="W45">
        <v>0.23225174997730089</v>
      </c>
      <c r="X45">
        <v>0.377</v>
      </c>
      <c r="Y45">
        <v>7.7817873374819859</v>
      </c>
      <c r="Z45" s="3">
        <v>0.35029118152330707</v>
      </c>
      <c r="AA45" s="3">
        <v>0.11118600759119145</v>
      </c>
      <c r="AB45" s="3">
        <v>0.58021870279357768</v>
      </c>
      <c r="AC45" s="4">
        <f>SUM(AA45:AB45)</f>
        <v>0.69140471038476914</v>
      </c>
      <c r="AD45">
        <v>4.0417930151742603</v>
      </c>
      <c r="AE45">
        <v>91.484704966303738</v>
      </c>
      <c r="AF45" s="3">
        <v>0.99390634728837479</v>
      </c>
      <c r="AG45" s="3">
        <v>3.4162695341368381</v>
      </c>
      <c r="AH45" s="3">
        <v>1.3253302681139731</v>
      </c>
      <c r="AI45" s="3">
        <v>0.66797942016382583</v>
      </c>
      <c r="AJ45" s="3">
        <f>SUM(AH45:AI45)</f>
        <v>1.993309688277799</v>
      </c>
      <c r="AK45" s="3">
        <v>6.2365563770707535</v>
      </c>
      <c r="AL45" s="3">
        <v>8.9826406325490886</v>
      </c>
      <c r="AM45" s="3">
        <v>8.5459367421259618</v>
      </c>
      <c r="AN45" s="4">
        <f t="shared" si="1"/>
        <v>23.765133751745804</v>
      </c>
      <c r="AO45" s="3">
        <v>0.29236422762481773</v>
      </c>
      <c r="AP45" s="3">
        <v>0.254007914521307</v>
      </c>
      <c r="AQ45" s="3">
        <v>54.651254768537221</v>
      </c>
      <c r="AR45" s="3">
        <v>1.0613328022431224E-2</v>
      </c>
      <c r="AS45" s="3">
        <v>3.6680471565289981E-2</v>
      </c>
      <c r="AT45" s="3">
        <v>3.617588357171253E-2</v>
      </c>
      <c r="AU45" s="3">
        <f>SUM(AS45:AT45)</f>
        <v>7.2856355137002504E-2</v>
      </c>
      <c r="AV45" s="3">
        <v>67.513625104086728</v>
      </c>
      <c r="AW45" s="3">
        <v>2.6437267689571765E-2</v>
      </c>
      <c r="AX45" s="3">
        <v>2.6587651953347551E-2</v>
      </c>
      <c r="AY45" s="3">
        <v>2.4823612772180183E-2</v>
      </c>
      <c r="AZ45" s="3">
        <f>SUM(AW45:AY45)</f>
        <v>7.7848532415099508E-2</v>
      </c>
      <c r="BA45" s="3">
        <v>1.0669821465312573E-2</v>
      </c>
      <c r="BB45">
        <v>26.1</v>
      </c>
      <c r="BC45">
        <v>7.5</v>
      </c>
      <c r="BD45">
        <v>5.34</v>
      </c>
      <c r="BE45">
        <v>46.4</v>
      </c>
    </row>
    <row r="46" spans="1:57" x14ac:dyDescent="0.25">
      <c r="A46" t="s">
        <v>70</v>
      </c>
      <c r="B46" s="15">
        <v>42696</v>
      </c>
      <c r="C46" s="2">
        <v>0.56111111111111112</v>
      </c>
      <c r="D46" s="1">
        <v>10</v>
      </c>
      <c r="E46" s="1">
        <v>2.85</v>
      </c>
      <c r="F46" s="1">
        <v>26.56</v>
      </c>
      <c r="G46" s="1">
        <v>131</v>
      </c>
      <c r="H46" t="s">
        <v>74</v>
      </c>
      <c r="I46" s="1">
        <v>340</v>
      </c>
      <c r="J46">
        <v>4.6989999999999998</v>
      </c>
      <c r="K46">
        <v>3.8660000000000001</v>
      </c>
      <c r="L46">
        <v>10.5</v>
      </c>
      <c r="M46">
        <v>2.13</v>
      </c>
      <c r="N46">
        <f t="shared" si="0"/>
        <v>1.7360000000000002</v>
      </c>
      <c r="O46">
        <v>6.8601199999999993</v>
      </c>
      <c r="P46">
        <v>6.2E-2</v>
      </c>
      <c r="Q46">
        <f>P46/J46*100</f>
        <v>1.3194296658863589</v>
      </c>
      <c r="R46">
        <v>1.3891978356615697</v>
      </c>
      <c r="S46">
        <v>0.57342491386006722</v>
      </c>
      <c r="T46">
        <v>15.547920338857418</v>
      </c>
      <c r="U46">
        <v>0.33587955235681649</v>
      </c>
      <c r="V46">
        <v>0.10799018029833191</v>
      </c>
      <c r="W46">
        <v>0.32151460111394398</v>
      </c>
      <c r="X46">
        <v>0.374</v>
      </c>
      <c r="Y46">
        <v>15.604971707393144</v>
      </c>
      <c r="Z46" s="3">
        <v>0.95301165411313282</v>
      </c>
      <c r="AA46" s="3">
        <v>0.17024328005868292</v>
      </c>
      <c r="AB46" s="3">
        <v>0.85529648952815684</v>
      </c>
      <c r="AC46" s="4">
        <f>SUM(AA46:AB46)</f>
        <v>1.0255397695868398</v>
      </c>
      <c r="AD46">
        <v>4.5077207374332993</v>
      </c>
      <c r="AE46">
        <v>84.61276776923313</v>
      </c>
      <c r="AF46" s="3">
        <v>0.498737977488108</v>
      </c>
      <c r="AG46" s="3">
        <v>1.3072773309307</v>
      </c>
      <c r="AH46" s="3">
        <v>1.1636851728424347</v>
      </c>
      <c r="AI46" s="3">
        <v>0.51648570449547582</v>
      </c>
      <c r="AJ46" s="3">
        <f>SUM(AH46:AI46)</f>
        <v>1.6801708773379105</v>
      </c>
      <c r="AK46" s="3">
        <v>6.8717529589168107</v>
      </c>
      <c r="AL46" s="3">
        <v>9.0654484929654977</v>
      </c>
      <c r="AM46" s="3">
        <v>8.9593407404924328</v>
      </c>
      <c r="AN46" s="4">
        <f t="shared" si="1"/>
        <v>24.896542192374742</v>
      </c>
      <c r="AO46" s="3">
        <v>0.51202851890955903</v>
      </c>
      <c r="AP46" s="3">
        <v>0.36746582117004534</v>
      </c>
      <c r="AQ46" s="3">
        <v>52.437902106701607</v>
      </c>
      <c r="AR46" s="3">
        <v>1.1964471828578769E-2</v>
      </c>
      <c r="AS46" s="3">
        <v>9.3719788074315413E-3</v>
      </c>
      <c r="AT46" s="3">
        <v>8.0291891788391058E-3</v>
      </c>
      <c r="AU46" s="3">
        <f>SUM(AS46:AT46)</f>
        <v>1.7401167986270647E-2</v>
      </c>
      <c r="AV46" s="3">
        <v>61.216015010125929</v>
      </c>
      <c r="AW46" s="3">
        <v>0.19150435022658668</v>
      </c>
      <c r="AX46" s="3">
        <v>0.18673892423367741</v>
      </c>
      <c r="AY46" s="3">
        <v>0.19484663021120507</v>
      </c>
      <c r="AZ46" s="3">
        <f>SUM(AW46:AY46)</f>
        <v>0.57308990467146914</v>
      </c>
      <c r="BA46" s="3">
        <v>6.4857195477018448E-3</v>
      </c>
      <c r="BB46">
        <v>24.7</v>
      </c>
      <c r="BC46">
        <v>6.59</v>
      </c>
      <c r="BD46">
        <v>5.32</v>
      </c>
      <c r="BE46">
        <v>46</v>
      </c>
    </row>
    <row r="47" spans="1:57" s="1" customFormat="1" x14ac:dyDescent="0.25">
      <c r="A47" s="1" t="s">
        <v>71</v>
      </c>
      <c r="B47" s="15">
        <v>42696</v>
      </c>
      <c r="C47" s="13">
        <v>0.57430555555555551</v>
      </c>
      <c r="D47" s="1">
        <v>8.9</v>
      </c>
      <c r="E47" s="1">
        <v>4.95</v>
      </c>
      <c r="F47" s="1">
        <v>44.92</v>
      </c>
      <c r="G47" s="1">
        <v>133</v>
      </c>
      <c r="H47" t="s">
        <v>74</v>
      </c>
      <c r="I47" s="1">
        <v>342</v>
      </c>
      <c r="J47" s="1">
        <v>3.4609999999999999</v>
      </c>
      <c r="K47" s="1">
        <v>4.12</v>
      </c>
      <c r="L47" s="1">
        <v>2.67</v>
      </c>
      <c r="M47" s="1">
        <v>2.86</v>
      </c>
      <c r="N47" s="1">
        <f t="shared" si="0"/>
        <v>1.2600000000000002</v>
      </c>
      <c r="O47" s="1">
        <v>6.8961599999999983</v>
      </c>
      <c r="P47" s="1">
        <v>4.9000000000000002E-2</v>
      </c>
      <c r="Q47" s="1">
        <f>P47/J47*100</f>
        <v>1.4157757873446981</v>
      </c>
      <c r="R47" s="1">
        <v>1.5455938649908825</v>
      </c>
      <c r="S47" s="1">
        <v>0.65248342529105385</v>
      </c>
      <c r="T47" s="1">
        <v>9.2137074117324858</v>
      </c>
      <c r="U47" s="1">
        <v>0.45531117315663172</v>
      </c>
      <c r="V47" s="1">
        <v>0.10145534108636872</v>
      </c>
      <c r="W47" s="1">
        <v>0.22282638131409754</v>
      </c>
      <c r="X47">
        <v>0.379</v>
      </c>
      <c r="Y47">
        <v>14.349587229337658</v>
      </c>
      <c r="Z47" s="3">
        <v>0.54110443109510153</v>
      </c>
      <c r="AA47" s="3">
        <v>0.1579983180164112</v>
      </c>
      <c r="AB47" s="3">
        <v>0.97246276704710466</v>
      </c>
      <c r="AC47" s="4">
        <f>SUM(AA47:AB47)</f>
        <v>1.1304610850635159</v>
      </c>
      <c r="AD47">
        <v>3.1896199011166892</v>
      </c>
      <c r="AE47">
        <v>107.69555522279381</v>
      </c>
      <c r="AF47" s="3">
        <v>0.5464624837162354</v>
      </c>
      <c r="AG47" s="3">
        <v>2.6344991717490589</v>
      </c>
      <c r="AH47" s="3">
        <v>1.2463735150264594</v>
      </c>
      <c r="AI47" s="3">
        <v>0.63964665800739284</v>
      </c>
      <c r="AJ47" s="3">
        <f>SUM(AH47:AI47)</f>
        <v>1.8860201730338524</v>
      </c>
      <c r="AK47" s="3">
        <v>31.755528134564656</v>
      </c>
      <c r="AL47" s="3">
        <v>41.820967548693289</v>
      </c>
      <c r="AM47" s="3">
        <v>40.882641243578519</v>
      </c>
      <c r="AN47" s="4">
        <f t="shared" si="1"/>
        <v>114.45913692683646</v>
      </c>
      <c r="AO47" s="3">
        <v>0.33792578322480576</v>
      </c>
      <c r="AP47" s="3">
        <v>0.58930344345253594</v>
      </c>
      <c r="AQ47" s="3">
        <v>53.540543980345774</v>
      </c>
      <c r="AR47" s="3">
        <v>1.147493117816664E-2</v>
      </c>
      <c r="AS47" s="3">
        <v>2.0198329496020503E-2</v>
      </c>
      <c r="AT47" s="3">
        <v>1.5810687092395137E-2</v>
      </c>
      <c r="AU47" s="3">
        <f>SUM(AS47:AT47)</f>
        <v>3.600901658841564E-2</v>
      </c>
      <c r="AV47" s="3">
        <v>268.39141984183476</v>
      </c>
      <c r="AW47" s="3">
        <v>3.243096766978841E-2</v>
      </c>
      <c r="AX47" s="3">
        <v>3.1233330636683258E-2</v>
      </c>
      <c r="AY47" s="3">
        <v>3.3722278572276478E-2</v>
      </c>
      <c r="AZ47" s="3">
        <f>SUM(AW47:AY47)</f>
        <v>9.7386576878748132E-2</v>
      </c>
      <c r="BA47" s="3">
        <v>1.2269845151260736E-2</v>
      </c>
      <c r="BB47" s="1">
        <v>24.4</v>
      </c>
      <c r="BC47" s="1">
        <v>6.77</v>
      </c>
      <c r="BD47" s="1">
        <v>5.23</v>
      </c>
      <c r="BE47" s="1">
        <v>46.1</v>
      </c>
    </row>
    <row r="48" spans="1:57" x14ac:dyDescent="0.25">
      <c r="A48" t="s">
        <v>72</v>
      </c>
      <c r="B48" s="15">
        <v>42696</v>
      </c>
      <c r="C48" s="2">
        <v>0.58819444444444446</v>
      </c>
      <c r="D48" s="1">
        <v>9.6999999999999993</v>
      </c>
      <c r="E48" s="1">
        <v>2.4500000000000002</v>
      </c>
      <c r="F48" s="1">
        <v>22.67</v>
      </c>
      <c r="G48" s="1">
        <v>142</v>
      </c>
      <c r="H48" t="s">
        <v>74</v>
      </c>
      <c r="I48" s="1">
        <v>340</v>
      </c>
      <c r="J48">
        <v>2.548</v>
      </c>
      <c r="K48">
        <v>3.387</v>
      </c>
      <c r="L48">
        <v>5.78</v>
      </c>
      <c r="M48">
        <v>2.69</v>
      </c>
      <c r="N48">
        <f t="shared" si="0"/>
        <v>0.69700000000000006</v>
      </c>
      <c r="O48">
        <v>3.8327599999999999</v>
      </c>
      <c r="P48">
        <v>4.7E-2</v>
      </c>
      <c r="Q48">
        <f>P48/J48*100</f>
        <v>1.8445839874411303</v>
      </c>
      <c r="R48">
        <v>1.4630821034899311</v>
      </c>
      <c r="S48">
        <v>0.62879365798175302</v>
      </c>
      <c r="T48">
        <v>11.609491573080049</v>
      </c>
      <c r="U48">
        <v>0.40350614315198075</v>
      </c>
      <c r="V48">
        <v>9.91429175253766E-2</v>
      </c>
      <c r="W48">
        <v>0.24570361370690305</v>
      </c>
      <c r="X48">
        <v>0.372</v>
      </c>
      <c r="Y48">
        <v>13.631602178526892</v>
      </c>
      <c r="Z48" s="3">
        <v>0.46709990738319812</v>
      </c>
      <c r="AA48" s="3">
        <v>0.24830254150751954</v>
      </c>
      <c r="AB48" s="3">
        <v>1.1598785718058444</v>
      </c>
      <c r="AC48" s="4">
        <f>SUM(AA48:AB48)</f>
        <v>1.4081811133133639</v>
      </c>
      <c r="AD48">
        <v>5.4355229911235394</v>
      </c>
      <c r="AE48">
        <v>88.38999327995495</v>
      </c>
      <c r="AF48" s="3">
        <v>0.29609803073034902</v>
      </c>
      <c r="AG48" s="3">
        <v>4.1669014842626968</v>
      </c>
      <c r="AH48" s="3">
        <v>1.2740804549906517</v>
      </c>
      <c r="AI48" s="3">
        <v>0.64453756548540997</v>
      </c>
      <c r="AJ48" s="3">
        <f>SUM(AH48:AI48)</f>
        <v>1.9186180204760617</v>
      </c>
      <c r="AK48" s="3">
        <v>11.403186198235822</v>
      </c>
      <c r="AL48" s="3">
        <v>13.934966213306174</v>
      </c>
      <c r="AM48" s="3">
        <v>14.002758515527715</v>
      </c>
      <c r="AN48" s="4">
        <f t="shared" si="1"/>
        <v>39.340910927069714</v>
      </c>
      <c r="AO48" s="3">
        <v>0.27851495292436607</v>
      </c>
      <c r="AP48" s="3">
        <v>0.60115741805553802</v>
      </c>
      <c r="AQ48" s="3">
        <v>54.180869984776088</v>
      </c>
      <c r="AR48" s="3">
        <v>1.167077005773608E-2</v>
      </c>
      <c r="AS48" s="3">
        <v>2.1410248969361244E-2</v>
      </c>
      <c r="AT48" s="3">
        <v>2.2258980010637655E-2</v>
      </c>
      <c r="AU48" s="3">
        <f>SUM(AS48:AT48)</f>
        <v>4.3669228979998899E-2</v>
      </c>
      <c r="AV48" s="3">
        <v>72.734924546038229</v>
      </c>
      <c r="AW48" s="3">
        <v>5.0199384101144023E-2</v>
      </c>
      <c r="AX48" s="3">
        <v>4.9699963636901177E-2</v>
      </c>
      <c r="AY48" s="3">
        <v>5.1673450459573403E-2</v>
      </c>
      <c r="AZ48" s="3">
        <f>SUM(AW48:AY48)</f>
        <v>0.1515727981976186</v>
      </c>
      <c r="BA48" s="3">
        <v>1.0289954808130853E-2</v>
      </c>
      <c r="BB48">
        <v>24.8</v>
      </c>
      <c r="BC48">
        <v>6.25</v>
      </c>
      <c r="BD48">
        <v>5.85</v>
      </c>
      <c r="BE48">
        <v>47</v>
      </c>
    </row>
    <row r="49" spans="3:48" x14ac:dyDescent="0.25">
      <c r="C49" s="2"/>
      <c r="D49" s="1"/>
      <c r="E49" s="1"/>
      <c r="F49" s="1"/>
      <c r="G49" s="1"/>
      <c r="H49" s="1"/>
      <c r="I49" s="1"/>
      <c r="J49" s="1"/>
      <c r="K49" s="1"/>
      <c r="O49" s="1"/>
      <c r="R49" s="14"/>
      <c r="T49" s="14"/>
    </row>
    <row r="50" spans="3:48" x14ac:dyDescent="0.25">
      <c r="C50" s="2"/>
      <c r="D50" s="1"/>
      <c r="E50" s="1"/>
      <c r="F50" s="1"/>
      <c r="G50" s="1"/>
      <c r="H50" s="1"/>
      <c r="AA50" s="14"/>
      <c r="AB50" s="14"/>
      <c r="AC50" s="14"/>
      <c r="AF50" s="14"/>
      <c r="AG50" s="14"/>
      <c r="AN50" s="14"/>
      <c r="AV50" s="14"/>
    </row>
    <row r="51" spans="3:48" x14ac:dyDescent="0.25">
      <c r="AA51" s="14"/>
      <c r="AB51" s="14"/>
      <c r="AC51" s="14"/>
      <c r="AF51" s="14"/>
      <c r="AG51" s="14"/>
      <c r="AN51" s="14"/>
      <c r="AV51" s="14"/>
    </row>
    <row r="52" spans="3:48" x14ac:dyDescent="0.25">
      <c r="AA52" s="14"/>
      <c r="AB52" s="14"/>
      <c r="AC52" s="14"/>
      <c r="AF52" s="14"/>
      <c r="AG52" s="14"/>
      <c r="AN52" s="14"/>
      <c r="AV52" s="14"/>
    </row>
    <row r="53" spans="3:48" x14ac:dyDescent="0.25">
      <c r="AA53" s="14"/>
      <c r="AB53" s="14"/>
      <c r="AC53" s="14"/>
      <c r="AF53" s="14"/>
      <c r="AG53" s="14"/>
      <c r="AN53" s="14"/>
      <c r="AV53" s="14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154"/>
  <sheetViews>
    <sheetView workbookViewId="0">
      <selection activeCell="Y1" sqref="Y1:AB1048576"/>
    </sheetView>
  </sheetViews>
  <sheetFormatPr defaultRowHeight="15" x14ac:dyDescent="0.25"/>
  <cols>
    <col min="2" max="2" width="9.7109375" bestFit="1" customWidth="1"/>
    <col min="24" max="29" width="9" customWidth="1"/>
    <col min="39" max="39" width="9.140625" customWidth="1"/>
    <col min="40" max="40" width="9.140625" style="16"/>
    <col min="52" max="52" width="9.140625" style="16"/>
    <col min="54" max="57" width="9" customWidth="1"/>
  </cols>
  <sheetData>
    <row r="1" spans="1:57" ht="18" x14ac:dyDescent="0.35">
      <c r="B1" t="s">
        <v>73</v>
      </c>
      <c r="C1" t="s">
        <v>0</v>
      </c>
      <c r="D1" t="s">
        <v>1</v>
      </c>
      <c r="E1" t="s">
        <v>75</v>
      </c>
      <c r="F1" t="s">
        <v>76</v>
      </c>
      <c r="G1" t="s">
        <v>2</v>
      </c>
      <c r="H1" t="s">
        <v>3</v>
      </c>
      <c r="I1" t="s">
        <v>77</v>
      </c>
      <c r="J1" t="s">
        <v>78</v>
      </c>
      <c r="K1" t="s">
        <v>79</v>
      </c>
      <c r="L1" t="s">
        <v>81</v>
      </c>
      <c r="M1" t="s">
        <v>80</v>
      </c>
      <c r="N1" t="s">
        <v>82</v>
      </c>
      <c r="O1" t="s">
        <v>83</v>
      </c>
      <c r="P1" t="s">
        <v>84</v>
      </c>
      <c r="Q1" t="s">
        <v>85</v>
      </c>
      <c r="R1" t="s">
        <v>5</v>
      </c>
      <c r="S1" t="s">
        <v>6</v>
      </c>
      <c r="T1" t="s">
        <v>7</v>
      </c>
      <c r="U1" t="s">
        <v>8</v>
      </c>
      <c r="V1" t="s">
        <v>96</v>
      </c>
      <c r="W1" t="s">
        <v>97</v>
      </c>
      <c r="X1" t="s">
        <v>86</v>
      </c>
      <c r="Y1" t="s">
        <v>9</v>
      </c>
      <c r="Z1" t="s">
        <v>10</v>
      </c>
      <c r="AA1" t="s">
        <v>11</v>
      </c>
      <c r="AB1" t="s">
        <v>12</v>
      </c>
      <c r="AC1" t="s">
        <v>94</v>
      </c>
      <c r="AD1" t="s">
        <v>13</v>
      </c>
      <c r="AE1" t="s">
        <v>14</v>
      </c>
      <c r="AF1" t="s">
        <v>15</v>
      </c>
      <c r="AG1" t="s">
        <v>16</v>
      </c>
      <c r="AH1" t="s">
        <v>17</v>
      </c>
      <c r="AI1" t="s">
        <v>18</v>
      </c>
      <c r="AJ1" t="s">
        <v>95</v>
      </c>
      <c r="AK1" t="s">
        <v>19</v>
      </c>
      <c r="AL1" t="s">
        <v>20</v>
      </c>
      <c r="AM1" t="s">
        <v>21</v>
      </c>
      <c r="AN1" t="s">
        <v>93</v>
      </c>
      <c r="AO1" t="s">
        <v>22</v>
      </c>
      <c r="AP1" t="s">
        <v>23</v>
      </c>
      <c r="AQ1" t="s">
        <v>24</v>
      </c>
      <c r="AR1" t="s">
        <v>25</v>
      </c>
      <c r="AS1" t="s">
        <v>26</v>
      </c>
      <c r="AT1" t="s">
        <v>27</v>
      </c>
      <c r="AU1" t="s">
        <v>92</v>
      </c>
      <c r="AV1" t="s">
        <v>28</v>
      </c>
      <c r="AW1" t="s">
        <v>29</v>
      </c>
      <c r="AX1" t="s">
        <v>30</v>
      </c>
      <c r="AY1" t="s">
        <v>31</v>
      </c>
      <c r="AZ1" t="s">
        <v>91</v>
      </c>
      <c r="BA1" t="s">
        <v>32</v>
      </c>
      <c r="BB1" t="s">
        <v>87</v>
      </c>
      <c r="BC1" t="s">
        <v>88</v>
      </c>
      <c r="BD1" t="s">
        <v>89</v>
      </c>
      <c r="BE1" t="s">
        <v>90</v>
      </c>
    </row>
    <row r="2" spans="1:57" x14ac:dyDescent="0.25">
      <c r="A2" t="s">
        <v>33</v>
      </c>
      <c r="B2" s="15">
        <v>42789</v>
      </c>
      <c r="C2" s="2">
        <v>0.39583333333333331</v>
      </c>
      <c r="D2">
        <v>9.5</v>
      </c>
      <c r="E2">
        <v>8.2100000000000009</v>
      </c>
      <c r="F2">
        <v>75.599999999999994</v>
      </c>
      <c r="G2">
        <v>131</v>
      </c>
      <c r="H2">
        <v>8.6199999999999992</v>
      </c>
      <c r="I2">
        <v>255</v>
      </c>
      <c r="J2">
        <v>1.821</v>
      </c>
      <c r="K2">
        <v>0.38819999999999999</v>
      </c>
      <c r="L2">
        <v>3.83</v>
      </c>
      <c r="M2">
        <v>0.13700000000000001</v>
      </c>
      <c r="N2">
        <f>K2-M2</f>
        <v>0.25119999999999998</v>
      </c>
      <c r="O2">
        <v>5.2297599999999997</v>
      </c>
      <c r="P2">
        <v>4.3999999999999997E-2</v>
      </c>
      <c r="Q2">
        <f>P2/J2*100</f>
        <v>2.4162548050521688</v>
      </c>
      <c r="R2">
        <v>1.5835889751021628</v>
      </c>
      <c r="S2">
        <v>0.70222093661511387</v>
      </c>
      <c r="T2">
        <v>7.0684894214813108</v>
      </c>
      <c r="U2">
        <v>0.82832141661250802</v>
      </c>
      <c r="V2">
        <v>0.21052491792204178</v>
      </c>
      <c r="W2">
        <v>0.25415848691079562</v>
      </c>
      <c r="X2">
        <v>0.64500000000000002</v>
      </c>
      <c r="Y2" s="5">
        <v>6.7186053362826383</v>
      </c>
      <c r="Z2" s="3">
        <v>0.41307653494950275</v>
      </c>
      <c r="AA2" s="3">
        <v>0.32353330051331863</v>
      </c>
      <c r="AB2" s="3">
        <v>1.1658905272259341</v>
      </c>
      <c r="AC2" s="3">
        <f>SUM(AA2:AB2)</f>
        <v>1.4894238277392526</v>
      </c>
      <c r="AD2" s="5">
        <v>47.817580856216132</v>
      </c>
      <c r="AE2" s="6">
        <v>170.78658648601055</v>
      </c>
      <c r="AF2" s="3">
        <v>0.71001606232819503</v>
      </c>
      <c r="AG2" s="3">
        <v>6.4403586772244088</v>
      </c>
      <c r="AH2" s="3">
        <v>0.97264453464441925</v>
      </c>
      <c r="AI2" s="3">
        <v>0.60532037070797073</v>
      </c>
      <c r="AJ2" s="3">
        <f>SUM(AH2:AI2)</f>
        <v>1.5779649053523901</v>
      </c>
      <c r="AK2" s="3">
        <v>37.744897620589754</v>
      </c>
      <c r="AL2" s="3">
        <v>37.919511936115683</v>
      </c>
      <c r="AM2" s="3">
        <v>38.190956705980319</v>
      </c>
      <c r="AN2" s="17">
        <f>SUM(AK2:AM2)</f>
        <v>113.85536626268575</v>
      </c>
      <c r="AO2" s="3">
        <v>0.28100918888596388</v>
      </c>
      <c r="AP2" s="3">
        <v>0.33670201206801359</v>
      </c>
      <c r="AQ2" s="3">
        <v>48.757223100186479</v>
      </c>
      <c r="AR2" s="3">
        <v>3.821402550504014E-2</v>
      </c>
      <c r="AS2" s="3">
        <v>0.10291735000663821</v>
      </c>
      <c r="AT2" s="3">
        <v>0.11357696581723216</v>
      </c>
      <c r="AU2" s="3">
        <f>SUM(AS2:AT2)</f>
        <v>0.21649431582387035</v>
      </c>
      <c r="AV2" s="3">
        <v>78.769068827859854</v>
      </c>
      <c r="AW2" s="3">
        <v>3.1539871156805857E-2</v>
      </c>
      <c r="AX2" s="3">
        <v>3.3927488534104114E-2</v>
      </c>
      <c r="AY2" s="3">
        <v>2.8438011919006179E-2</v>
      </c>
      <c r="AZ2" s="17">
        <f>SUM(AW2:AY2)</f>
        <v>9.3905371609916147E-2</v>
      </c>
      <c r="BA2" s="3">
        <v>2.1746225558115062E-2</v>
      </c>
      <c r="BB2">
        <v>17.899999999999999</v>
      </c>
      <c r="BC2">
        <v>4.46</v>
      </c>
      <c r="BD2">
        <v>8.25</v>
      </c>
      <c r="BE2">
        <v>22</v>
      </c>
    </row>
    <row r="3" spans="1:57" x14ac:dyDescent="0.25">
      <c r="A3" t="s">
        <v>34</v>
      </c>
      <c r="B3" s="15">
        <v>42789</v>
      </c>
      <c r="C3" s="2">
        <v>0.41180555555555554</v>
      </c>
      <c r="D3">
        <v>9.6999999999999993</v>
      </c>
      <c r="E3">
        <v>6.66</v>
      </c>
      <c r="F3">
        <v>61.62</v>
      </c>
      <c r="G3">
        <v>121</v>
      </c>
      <c r="H3">
        <v>7.8</v>
      </c>
      <c r="I3">
        <v>255</v>
      </c>
      <c r="J3">
        <v>1.7130000000000001</v>
      </c>
      <c r="K3">
        <v>0.40870000000000001</v>
      </c>
      <c r="L3">
        <v>3.99</v>
      </c>
      <c r="M3">
        <v>0.11899999999999999</v>
      </c>
      <c r="N3">
        <f>K3-M3</f>
        <v>0.28970000000000001</v>
      </c>
      <c r="O3">
        <v>5.6806299999999998</v>
      </c>
      <c r="P3">
        <v>4.1000000000000002E-2</v>
      </c>
      <c r="Q3">
        <f>P3/J3*100</f>
        <v>2.3934617629889083</v>
      </c>
      <c r="R3">
        <v>1.5910502583616764</v>
      </c>
      <c r="S3">
        <v>0.69957836631667236</v>
      </c>
      <c r="T3">
        <v>8.1123381931502259</v>
      </c>
      <c r="U3">
        <v>0.63572296379326121</v>
      </c>
      <c r="V3">
        <v>0.15478148520019783</v>
      </c>
      <c r="W3">
        <v>0.2434731699428325</v>
      </c>
      <c r="X3">
        <v>0.65400000000000003</v>
      </c>
      <c r="Y3" s="5">
        <v>6.0823555296425322</v>
      </c>
      <c r="Z3" s="3">
        <v>0.36874351125910404</v>
      </c>
      <c r="AA3" s="3">
        <v>0.23760508945689729</v>
      </c>
      <c r="AB3" s="3">
        <v>1.0841023236919616</v>
      </c>
      <c r="AC3" s="3">
        <f>SUM(AA3:AB3)</f>
        <v>1.3217074131488589</v>
      </c>
      <c r="AD3" s="5">
        <v>60.890261141968161</v>
      </c>
      <c r="AE3" s="6">
        <v>137.71783734686872</v>
      </c>
      <c r="AF3" s="3">
        <v>0.93670625077753</v>
      </c>
      <c r="AG3" s="3">
        <v>6.1376479441982736</v>
      </c>
      <c r="AH3" s="3">
        <v>1.1732034218995766</v>
      </c>
      <c r="AI3" s="3">
        <v>0.77353130130523851</v>
      </c>
      <c r="AJ3" s="3">
        <f>SUM(AH3:AI3)</f>
        <v>1.9467347232048151</v>
      </c>
      <c r="AK3" s="3">
        <v>44.492099659443625</v>
      </c>
      <c r="AL3" s="3">
        <v>42.192142637914863</v>
      </c>
      <c r="AM3" s="3">
        <v>42.468308625714293</v>
      </c>
      <c r="AN3" s="17">
        <f>SUM(AK3:AM3)</f>
        <v>129.15255092307277</v>
      </c>
      <c r="AO3" s="3">
        <v>0.25793607277859365</v>
      </c>
      <c r="AP3" s="3">
        <v>0.35192024195501803</v>
      </c>
      <c r="AQ3" s="3">
        <v>50.371977125037041</v>
      </c>
      <c r="AR3" s="3">
        <v>1.3840138569670507E-2</v>
      </c>
      <c r="AS3" s="3">
        <v>0.10363445137658546</v>
      </c>
      <c r="AT3" s="3">
        <v>0.10462285783705401</v>
      </c>
      <c r="AU3" s="3">
        <f>SUM(AS3:AT3)</f>
        <v>0.20825730921363947</v>
      </c>
      <c r="AV3" s="3">
        <v>32.078360116516194</v>
      </c>
      <c r="AW3" s="3">
        <v>3.1699773392665216E-3</v>
      </c>
      <c r="AX3" s="3">
        <v>4.0996752373011107E-3</v>
      </c>
      <c r="AY3" s="3">
        <v>1.8697777316263233E-3</v>
      </c>
      <c r="AZ3" s="17">
        <f>SUM(AW3:AY3)</f>
        <v>9.1394303081939552E-3</v>
      </c>
      <c r="BA3" s="3">
        <v>6.6169575364851494E-3</v>
      </c>
      <c r="BB3">
        <v>17.5</v>
      </c>
      <c r="BC3">
        <v>3.92</v>
      </c>
      <c r="BD3">
        <v>9.1199999999999992</v>
      </c>
      <c r="BE3">
        <v>21.6</v>
      </c>
    </row>
    <row r="4" spans="1:57" x14ac:dyDescent="0.25">
      <c r="A4" t="s">
        <v>35</v>
      </c>
      <c r="B4" s="15">
        <v>42789</v>
      </c>
      <c r="C4" s="2">
        <v>0.42569444444444443</v>
      </c>
      <c r="D4">
        <v>9.6999999999999993</v>
      </c>
      <c r="E4">
        <v>7.78</v>
      </c>
      <c r="F4">
        <v>71.989999999999995</v>
      </c>
      <c r="G4">
        <v>59</v>
      </c>
      <c r="H4">
        <v>7.33</v>
      </c>
      <c r="I4">
        <v>245</v>
      </c>
      <c r="J4">
        <v>1.669</v>
      </c>
      <c r="K4">
        <v>0.4168</v>
      </c>
      <c r="L4">
        <v>4.07</v>
      </c>
      <c r="M4">
        <v>0.14199999999999999</v>
      </c>
      <c r="N4">
        <f>K4-M4</f>
        <v>0.27480000000000004</v>
      </c>
      <c r="O4">
        <v>4.7788899999999996</v>
      </c>
      <c r="P4">
        <v>3.5000000000000003E-2</v>
      </c>
      <c r="Q4">
        <f>P4/J4*100</f>
        <v>2.0970641102456562</v>
      </c>
      <c r="R4">
        <v>1.6223189911352056</v>
      </c>
      <c r="S4">
        <v>0.72040640351041996</v>
      </c>
      <c r="T4">
        <v>8.0114570042384887</v>
      </c>
      <c r="U4">
        <v>0.66105884593772379</v>
      </c>
      <c r="V4">
        <v>0.14189792128983963</v>
      </c>
      <c r="W4">
        <v>0.2146524808824771</v>
      </c>
      <c r="X4">
        <v>0.67</v>
      </c>
      <c r="Y4" s="5">
        <v>12.038554779652923</v>
      </c>
      <c r="Z4" s="3">
        <v>0.38212810897394167</v>
      </c>
      <c r="AA4" s="3">
        <v>0.25135395551437373</v>
      </c>
      <c r="AB4" s="3">
        <v>1.1550587508350627</v>
      </c>
      <c r="AC4" s="3">
        <f>SUM(AA4:AB4)</f>
        <v>1.4064127063494365</v>
      </c>
      <c r="AD4" s="5">
        <v>76.862773649907965</v>
      </c>
      <c r="AE4" s="6">
        <v>104.59554038671592</v>
      </c>
      <c r="AF4" s="3">
        <v>1.1690692039639181</v>
      </c>
      <c r="AG4" s="3">
        <v>6.5859149184922883</v>
      </c>
      <c r="AH4" s="3">
        <v>0.90868248289401465</v>
      </c>
      <c r="AI4" s="3">
        <v>0.58369891881181923</v>
      </c>
      <c r="AJ4" s="3">
        <f>SUM(AH4:AI4)</f>
        <v>1.4923814017058339</v>
      </c>
      <c r="AK4" s="3">
        <v>45.954222450070496</v>
      </c>
      <c r="AL4" s="3">
        <v>42.565295066279397</v>
      </c>
      <c r="AM4" s="3">
        <v>44.287223801599175</v>
      </c>
      <c r="AN4" s="17">
        <f>SUM(AK4:AM4)</f>
        <v>132.80674131794908</v>
      </c>
      <c r="AO4" s="3">
        <v>0.26266929270126682</v>
      </c>
      <c r="AP4" s="3">
        <v>0.42230508231669034</v>
      </c>
      <c r="AQ4" s="3">
        <v>49.495594352937324</v>
      </c>
      <c r="AR4" s="3">
        <v>1.017318621648429E-2</v>
      </c>
      <c r="AS4" s="3">
        <v>0.31218948092243909</v>
      </c>
      <c r="AT4" s="3">
        <v>0.2850661302060748</v>
      </c>
      <c r="AU4" s="3">
        <f>SUM(AS4:AT4)</f>
        <v>0.59725561112851389</v>
      </c>
      <c r="AV4" s="3">
        <v>31.538944755630986</v>
      </c>
      <c r="AW4" s="3">
        <v>-3.2253735738875912E-3</v>
      </c>
      <c r="AX4" s="3">
        <v>-7.1014698209423811E-4</v>
      </c>
      <c r="AY4" s="3">
        <v>-4.9387794186845201E-3</v>
      </c>
      <c r="AZ4" s="17">
        <f>SUM(AW4:AY4)</f>
        <v>-8.8742999746663498E-3</v>
      </c>
      <c r="BA4" s="3">
        <v>6.9954736163785978E-3</v>
      </c>
      <c r="BB4">
        <v>16.600000000000001</v>
      </c>
      <c r="BC4">
        <v>4.24</v>
      </c>
      <c r="BD4">
        <v>9.33</v>
      </c>
      <c r="BE4">
        <v>20.100000000000001</v>
      </c>
    </row>
    <row r="5" spans="1:57" x14ac:dyDescent="0.25">
      <c r="A5" t="s">
        <v>36</v>
      </c>
      <c r="B5" s="15">
        <v>42789</v>
      </c>
      <c r="C5" s="2">
        <v>0.44166666666666665</v>
      </c>
      <c r="D5">
        <v>10.9</v>
      </c>
      <c r="E5">
        <v>4.8899999999999997</v>
      </c>
      <c r="F5">
        <v>46.55</v>
      </c>
      <c r="G5">
        <v>74</v>
      </c>
      <c r="H5">
        <v>7.32</v>
      </c>
      <c r="I5">
        <v>239</v>
      </c>
      <c r="J5">
        <v>1.4590000000000001</v>
      </c>
      <c r="K5">
        <v>0.44900000000000001</v>
      </c>
      <c r="L5">
        <v>4.87</v>
      </c>
      <c r="M5">
        <v>0.14799999999999999</v>
      </c>
      <c r="N5">
        <f>K5-M5</f>
        <v>0.30100000000000005</v>
      </c>
      <c r="O5">
        <v>5.3800500000000007</v>
      </c>
      <c r="P5">
        <v>3.3000000000000002E-2</v>
      </c>
      <c r="Q5">
        <f>P5/J5*100</f>
        <v>2.2618231665524333</v>
      </c>
      <c r="R5">
        <v>1.6256600196501254</v>
      </c>
      <c r="S5">
        <v>0.73971502485064922</v>
      </c>
      <c r="T5">
        <v>7.0895455430287688</v>
      </c>
      <c r="U5">
        <v>0.74047505765001342</v>
      </c>
      <c r="V5">
        <v>0.1448758290053114</v>
      </c>
      <c r="W5">
        <v>0.19565254428027901</v>
      </c>
      <c r="X5">
        <v>0.68400000000000005</v>
      </c>
      <c r="Y5" s="5">
        <v>10.494075581893012</v>
      </c>
      <c r="Z5" s="3">
        <v>0.40523389674474369</v>
      </c>
      <c r="AA5" s="3">
        <v>0.26548574032620414</v>
      </c>
      <c r="AB5" s="3">
        <v>1.1774745423498796</v>
      </c>
      <c r="AC5" s="3">
        <f>SUM(AA5:AB5)</f>
        <v>1.4429602826760837</v>
      </c>
      <c r="AD5" s="5">
        <v>100.35437250124825</v>
      </c>
      <c r="AE5" s="6">
        <v>133.73754715191839</v>
      </c>
      <c r="AF5" s="3">
        <v>1.6263493826970719</v>
      </c>
      <c r="AG5" s="3">
        <v>7.6194184633112947</v>
      </c>
      <c r="AH5" s="3">
        <v>2.252848578126065</v>
      </c>
      <c r="AI5" s="3">
        <v>1.8235500433156155</v>
      </c>
      <c r="AJ5" s="3">
        <f>SUM(AH5:AI5)</f>
        <v>4.0763986214416805</v>
      </c>
      <c r="AK5" s="3">
        <v>35.914089630942229</v>
      </c>
      <c r="AL5" s="3">
        <v>36.640398426858873</v>
      </c>
      <c r="AM5" s="3">
        <v>36.538427649870265</v>
      </c>
      <c r="AN5" s="17">
        <f>SUM(AK5:AM5)</f>
        <v>109.09291570767138</v>
      </c>
      <c r="AO5" s="3">
        <v>0.31547446527584733</v>
      </c>
      <c r="AP5" s="3">
        <v>0.43181620568215107</v>
      </c>
      <c r="AQ5" s="3">
        <v>47.262387034268066</v>
      </c>
      <c r="AR5" s="3">
        <v>7.1994640160458791E-3</v>
      </c>
      <c r="AS5" s="3">
        <v>0.17395409860774472</v>
      </c>
      <c r="AT5" s="3">
        <v>0.18354825865962532</v>
      </c>
      <c r="AU5" s="3">
        <f>SUM(AS5:AT5)</f>
        <v>0.35750235726737001</v>
      </c>
      <c r="AV5" s="3">
        <v>83.146625506650992</v>
      </c>
      <c r="AW5" s="3">
        <v>1.0066554848603726E-2</v>
      </c>
      <c r="AX5" s="3">
        <v>8.2959793636416743E-3</v>
      </c>
      <c r="AY5" s="3">
        <v>9.4267001405736045E-3</v>
      </c>
      <c r="AZ5" s="17">
        <f>SUM(AW5:AY5)</f>
        <v>2.7789234352819006E-2</v>
      </c>
      <c r="BA5" s="3">
        <v>8.7050118863716934E-3</v>
      </c>
      <c r="BB5">
        <v>16.5</v>
      </c>
      <c r="BC5">
        <v>3.77</v>
      </c>
      <c r="BD5">
        <v>9.94</v>
      </c>
      <c r="BE5">
        <v>19.2</v>
      </c>
    </row>
    <row r="6" spans="1:57" x14ac:dyDescent="0.25">
      <c r="A6" t="s">
        <v>37</v>
      </c>
      <c r="B6" s="15">
        <v>42789</v>
      </c>
      <c r="C6" s="2">
        <v>0.44930555555555557</v>
      </c>
      <c r="D6">
        <v>11.6</v>
      </c>
      <c r="E6">
        <v>4.51</v>
      </c>
      <c r="F6">
        <v>43.64</v>
      </c>
      <c r="G6">
        <v>89</v>
      </c>
      <c r="H6">
        <v>7.12</v>
      </c>
      <c r="I6">
        <v>239</v>
      </c>
      <c r="J6">
        <v>1.645</v>
      </c>
      <c r="K6">
        <v>0.39800000000000002</v>
      </c>
      <c r="L6">
        <v>5.53</v>
      </c>
      <c r="M6">
        <v>0.14000000000000001</v>
      </c>
      <c r="N6">
        <f>K6-M6</f>
        <v>0.25800000000000001</v>
      </c>
      <c r="O6">
        <v>2.37425</v>
      </c>
      <c r="P6">
        <v>3.5000000000000003E-2</v>
      </c>
      <c r="Q6">
        <f>P6/J6*100</f>
        <v>2.1276595744680855</v>
      </c>
      <c r="R6" s="16">
        <v>1.6442428108045684</v>
      </c>
      <c r="S6" s="16">
        <v>0.77895510778732591</v>
      </c>
      <c r="T6" s="16">
        <v>6.7210705555632586</v>
      </c>
      <c r="U6" s="16">
        <v>0.80377279364273446</v>
      </c>
      <c r="V6" s="16">
        <v>0.175147496839303</v>
      </c>
      <c r="W6" s="16">
        <v>0.21790672466721184</v>
      </c>
      <c r="X6">
        <v>0.68700000000000006</v>
      </c>
      <c r="Y6" s="5">
        <v>8.8713042861697176</v>
      </c>
      <c r="Z6" s="3">
        <v>0.36723617982352069</v>
      </c>
      <c r="AA6" s="3">
        <v>0.2019239733753915</v>
      </c>
      <c r="AB6" s="3">
        <v>1.1092852596836977</v>
      </c>
      <c r="AC6" s="3">
        <f>SUM(AA6:AB6)</f>
        <v>1.3112092330590892</v>
      </c>
      <c r="AD6" s="5">
        <v>107.63034619424405</v>
      </c>
      <c r="AE6" s="6">
        <v>211.62749080573357</v>
      </c>
      <c r="AF6" s="3">
        <v>1.796417725399952</v>
      </c>
      <c r="AG6" s="3">
        <v>7.0712044033362949</v>
      </c>
      <c r="AH6" s="3">
        <v>2.4092696616562486</v>
      </c>
      <c r="AI6" s="3">
        <v>1.9517614308287035</v>
      </c>
      <c r="AJ6" s="3">
        <f>SUM(AH6:AI6)</f>
        <v>4.3610310924849518</v>
      </c>
      <c r="AK6" s="3">
        <v>30.914049670600956</v>
      </c>
      <c r="AL6" s="3">
        <v>29.619212738065098</v>
      </c>
      <c r="AM6" s="3">
        <v>30.255746732931605</v>
      </c>
      <c r="AN6" s="17">
        <f>SUM(AK6:AM6)</f>
        <v>90.78900914159766</v>
      </c>
      <c r="AO6" s="3">
        <v>0.30541631418930792</v>
      </c>
      <c r="AP6" s="3">
        <v>0.45654607179206524</v>
      </c>
      <c r="AQ6" s="3">
        <v>47.088092151743098</v>
      </c>
      <c r="AR6" s="3">
        <v>1.0240271604848963E-2</v>
      </c>
      <c r="AS6" s="3">
        <v>0.15299216010471156</v>
      </c>
      <c r="AT6" s="3">
        <v>0.1670380732063306</v>
      </c>
      <c r="AU6" s="3">
        <f>SUM(AS6:AT6)</f>
        <v>0.32003023331104219</v>
      </c>
      <c r="AV6" s="3">
        <v>30.706657722216367</v>
      </c>
      <c r="AW6" s="3">
        <v>7.5136524979821746E-3</v>
      </c>
      <c r="AX6" s="3">
        <v>9.8776147276137729E-3</v>
      </c>
      <c r="AY6" s="3">
        <v>6.138279730457062E-3</v>
      </c>
      <c r="AZ6" s="17">
        <f>SUM(AW6:AY6)</f>
        <v>2.3529546956053009E-2</v>
      </c>
      <c r="BA6" s="3">
        <v>1.2181061680761135E-2</v>
      </c>
      <c r="BB6">
        <v>16.5</v>
      </c>
      <c r="BC6">
        <v>2.79</v>
      </c>
      <c r="BD6">
        <v>10.7</v>
      </c>
      <c r="BE6">
        <v>18.5</v>
      </c>
    </row>
    <row r="7" spans="1:57" x14ac:dyDescent="0.25">
      <c r="Y7" s="10"/>
      <c r="Z7" s="8"/>
      <c r="AA7" s="8"/>
      <c r="AB7" s="8"/>
      <c r="AC7" s="8"/>
      <c r="AD7" s="10"/>
      <c r="AE7" s="11"/>
      <c r="AF7" s="8"/>
      <c r="AG7" s="8"/>
      <c r="AH7" s="8"/>
      <c r="AI7" s="8"/>
      <c r="AK7" s="8"/>
      <c r="AL7" s="8"/>
      <c r="AM7" s="8"/>
      <c r="AO7" s="8"/>
      <c r="AP7" s="8"/>
      <c r="AQ7" s="8"/>
      <c r="AR7" s="8"/>
      <c r="AS7" s="8"/>
      <c r="AT7" s="8"/>
      <c r="AV7" s="8"/>
      <c r="AW7" s="8"/>
      <c r="AX7" s="8"/>
      <c r="AY7" s="8"/>
      <c r="BA7" s="8"/>
    </row>
    <row r="8" spans="1:57" x14ac:dyDescent="0.25">
      <c r="A8" t="s">
        <v>38</v>
      </c>
      <c r="B8" s="15">
        <v>42789</v>
      </c>
      <c r="C8" s="2">
        <v>0.51597222222222217</v>
      </c>
      <c r="D8">
        <v>11.5</v>
      </c>
      <c r="E8">
        <v>11.88</v>
      </c>
      <c r="F8">
        <v>114.69</v>
      </c>
      <c r="G8">
        <v>70</v>
      </c>
      <c r="H8">
        <v>8.14</v>
      </c>
      <c r="I8">
        <v>252</v>
      </c>
      <c r="J8">
        <v>3.3119999999999998</v>
      </c>
      <c r="K8">
        <v>0.34720000000000001</v>
      </c>
      <c r="L8">
        <v>2.96</v>
      </c>
      <c r="M8">
        <v>5.2999999999999999E-2</v>
      </c>
      <c r="N8">
        <f>K8-M8</f>
        <v>0.29420000000000002</v>
      </c>
      <c r="O8">
        <v>2.8251200000000001</v>
      </c>
      <c r="P8">
        <v>8.7999999999999995E-2</v>
      </c>
      <c r="Q8">
        <f>P8/J8*100</f>
        <v>2.6570048309178742</v>
      </c>
      <c r="R8">
        <v>1.4472367475004386</v>
      </c>
      <c r="S8">
        <v>0.59466555722128378</v>
      </c>
      <c r="T8">
        <v>14.457549071998265</v>
      </c>
      <c r="U8">
        <v>0.39209829412013869</v>
      </c>
      <c r="V8">
        <v>0.24507993038260734</v>
      </c>
      <c r="W8">
        <v>0.62504717326700476</v>
      </c>
      <c r="X8">
        <v>0.45200000000000001</v>
      </c>
      <c r="Y8" s="5">
        <v>6.680647957318067</v>
      </c>
      <c r="Z8" s="3">
        <v>0.42129288921806402</v>
      </c>
      <c r="AA8" s="3">
        <v>0.20421445583925246</v>
      </c>
      <c r="AB8" s="3">
        <v>1.2197569013043763</v>
      </c>
      <c r="AC8" s="3">
        <f>SUM(AA8:AB8)</f>
        <v>1.4239713571436288</v>
      </c>
      <c r="AD8" s="5">
        <v>22.695864472050083</v>
      </c>
      <c r="AE8" s="6">
        <v>134.26294744831122</v>
      </c>
      <c r="AF8" s="3">
        <v>0.1691843203425997</v>
      </c>
      <c r="AG8" s="3">
        <v>3.0631549752793128</v>
      </c>
      <c r="AH8" s="3">
        <v>1.6833929951215196</v>
      </c>
      <c r="AI8" s="3">
        <v>1.2500078577884404</v>
      </c>
      <c r="AJ8" s="3">
        <f>SUM(AH8:AI8)</f>
        <v>2.9334008529099602</v>
      </c>
      <c r="AK8" s="3">
        <v>5.4756654695164837</v>
      </c>
      <c r="AL8" s="3">
        <v>6.2593054781947677</v>
      </c>
      <c r="AM8" s="3">
        <v>6.0282972913485393</v>
      </c>
      <c r="AN8" s="17">
        <f t="shared" ref="AN8:AN48" si="0">SUM(AK8:AM8)</f>
        <v>17.763268239059791</v>
      </c>
      <c r="AO8" s="3">
        <v>0.38884242142042169</v>
      </c>
      <c r="AP8" s="3">
        <v>0.4888853869003516</v>
      </c>
      <c r="AQ8" s="3">
        <v>49.267211273847423</v>
      </c>
      <c r="AR8" s="3">
        <v>8.2056136867262614E-3</v>
      </c>
      <c r="AS8" s="3">
        <v>1.8988407171594033E-2</v>
      </c>
      <c r="AT8" s="3">
        <v>2.1706710006571889E-2</v>
      </c>
      <c r="AU8" s="3">
        <f>SUM(AS8:AT8)</f>
        <v>4.0695117178165922E-2</v>
      </c>
      <c r="AV8" s="3">
        <v>27.093057051979518</v>
      </c>
      <c r="AW8" s="3">
        <v>2.83394559291281E-3</v>
      </c>
      <c r="AX8" s="3">
        <v>3.8739801165064568E-4</v>
      </c>
      <c r="AY8" s="3">
        <v>1.857100554413839E-3</v>
      </c>
      <c r="AZ8" s="17">
        <f t="shared" ref="AZ8:AZ48" si="1">SUM(AW8:AY8)</f>
        <v>5.0784441589772945E-3</v>
      </c>
      <c r="BA8" s="3">
        <v>1.7587802710511458E-2</v>
      </c>
      <c r="BB8">
        <v>18.7</v>
      </c>
      <c r="BC8">
        <v>3.03</v>
      </c>
      <c r="BD8">
        <v>10.5</v>
      </c>
      <c r="BE8">
        <v>21.5</v>
      </c>
    </row>
    <row r="9" spans="1:57" x14ac:dyDescent="0.25">
      <c r="A9" t="s">
        <v>39</v>
      </c>
      <c r="B9" s="15">
        <v>42789</v>
      </c>
      <c r="C9" s="2">
        <v>0.53055555555555556</v>
      </c>
      <c r="D9">
        <v>12.4</v>
      </c>
      <c r="E9">
        <v>11.76</v>
      </c>
      <c r="F9">
        <v>115.91</v>
      </c>
      <c r="G9">
        <v>84</v>
      </c>
      <c r="H9">
        <v>8.0399999999999991</v>
      </c>
      <c r="I9">
        <v>248</v>
      </c>
      <c r="J9">
        <v>3.6840000000000002</v>
      </c>
      <c r="K9">
        <v>0.37830000000000003</v>
      </c>
      <c r="L9">
        <v>3.37</v>
      </c>
      <c r="M9">
        <v>6.3600000000000004E-2</v>
      </c>
      <c r="N9">
        <f>K9-M9</f>
        <v>0.31470000000000004</v>
      </c>
      <c r="O9">
        <v>2.52454</v>
      </c>
      <c r="P9">
        <v>9.8000000000000004E-2</v>
      </c>
      <c r="Q9">
        <f>P9/J9*100</f>
        <v>2.6601520086862109</v>
      </c>
      <c r="R9">
        <v>1.4610403843895619</v>
      </c>
      <c r="S9">
        <v>0.59441268776049483</v>
      </c>
      <c r="T9">
        <v>12.060534284473496</v>
      </c>
      <c r="U9">
        <v>0.43980685629042082</v>
      </c>
      <c r="V9">
        <v>0.24170206508144973</v>
      </c>
      <c r="W9">
        <v>0.54956411348404466</v>
      </c>
      <c r="X9">
        <v>0.46899999999999997</v>
      </c>
      <c r="Y9" s="5">
        <v>13.860722394783101</v>
      </c>
      <c r="Z9" s="3">
        <v>0.44098754275108298</v>
      </c>
      <c r="AA9" s="3">
        <v>0.32669511112025251</v>
      </c>
      <c r="AB9" s="3">
        <v>1.2412811789331792</v>
      </c>
      <c r="AC9" s="3">
        <f>SUM(AA9:AB9)</f>
        <v>1.5679762900534318</v>
      </c>
      <c r="AD9" s="5">
        <v>16.204220140714654</v>
      </c>
      <c r="AE9" s="6">
        <v>250.31073093199441</v>
      </c>
      <c r="AF9" s="3">
        <v>0.12533959545181383</v>
      </c>
      <c r="AG9" s="3">
        <v>4.1680146271275937</v>
      </c>
      <c r="AH9" s="3">
        <v>1.4538372146268916</v>
      </c>
      <c r="AI9" s="3">
        <v>1.0421586107596952</v>
      </c>
      <c r="AJ9" s="3">
        <f>SUM(AH9:AI9)</f>
        <v>2.4959958253865868</v>
      </c>
      <c r="AK9" s="3">
        <v>12.130415518639529</v>
      </c>
      <c r="AL9" s="3">
        <v>15.721933323155229</v>
      </c>
      <c r="AM9" s="3">
        <v>14.839212319047046</v>
      </c>
      <c r="AN9" s="17">
        <f t="shared" si="0"/>
        <v>42.6915611608418</v>
      </c>
      <c r="AO9" s="3">
        <v>0.41251043266984838</v>
      </c>
      <c r="AP9" s="3">
        <v>0.44132864849554543</v>
      </c>
      <c r="AQ9" s="3">
        <v>49.121307882401865</v>
      </c>
      <c r="AR9" s="3">
        <v>8.8987445956139524E-3</v>
      </c>
      <c r="AS9" s="3">
        <v>2.2750300716871612E-2</v>
      </c>
      <c r="AT9" s="3">
        <v>2.6402977949206763E-2</v>
      </c>
      <c r="AU9" s="3">
        <f>SUM(AS9:AT9)</f>
        <v>4.9153278666078375E-2</v>
      </c>
      <c r="AV9" s="3">
        <v>93.53276630177379</v>
      </c>
      <c r="AW9" s="3">
        <v>4.2301785080955674E-2</v>
      </c>
      <c r="AX9" s="3">
        <v>3.6735982041966375E-2</v>
      </c>
      <c r="AY9" s="3">
        <v>4.3824531824414738E-2</v>
      </c>
      <c r="AZ9" s="17">
        <f t="shared" si="1"/>
        <v>0.12286229894733677</v>
      </c>
      <c r="BA9" s="3">
        <v>1.7158845785864494E-2</v>
      </c>
      <c r="BB9">
        <v>18.399999999999999</v>
      </c>
      <c r="BC9">
        <v>2.99</v>
      </c>
      <c r="BD9">
        <v>10.7</v>
      </c>
      <c r="BE9">
        <v>21.3</v>
      </c>
    </row>
    <row r="10" spans="1:57" x14ac:dyDescent="0.25">
      <c r="A10" t="s">
        <v>40</v>
      </c>
      <c r="B10" s="15">
        <v>42789</v>
      </c>
      <c r="C10" s="2">
        <v>0.5444444444444444</v>
      </c>
      <c r="D10">
        <v>11.9</v>
      </c>
      <c r="E10">
        <v>11.52</v>
      </c>
      <c r="F10">
        <v>112.25</v>
      </c>
      <c r="G10">
        <v>66</v>
      </c>
      <c r="H10" s="16">
        <v>7.86</v>
      </c>
      <c r="I10" s="16">
        <v>246</v>
      </c>
      <c r="J10" s="16">
        <v>3.8180000000000001</v>
      </c>
      <c r="K10" s="16">
        <v>0.374</v>
      </c>
      <c r="L10" s="16">
        <v>3.67</v>
      </c>
      <c r="M10" s="16">
        <v>7.3999999999999996E-2</v>
      </c>
      <c r="N10" s="16">
        <f>K10-M10</f>
        <v>0.3</v>
      </c>
      <c r="O10" s="16">
        <v>2.9754100000000001</v>
      </c>
      <c r="P10" s="16">
        <v>0.106</v>
      </c>
      <c r="Q10" s="16">
        <f>P10/J10*100</f>
        <v>2.7763226820324776</v>
      </c>
      <c r="R10" s="16">
        <v>1.4735135998430036</v>
      </c>
      <c r="S10" s="16">
        <v>0.60618017725069706</v>
      </c>
      <c r="T10" s="16">
        <v>10.726123857748854</v>
      </c>
      <c r="U10" s="16">
        <v>0.47174876300109719</v>
      </c>
      <c r="V10" s="12">
        <v>0.26442331712017203</v>
      </c>
      <c r="W10" s="16">
        <v>0.56051724531932057</v>
      </c>
      <c r="X10">
        <v>0.49299999999999999</v>
      </c>
      <c r="Y10" s="5">
        <v>84.438374564465278</v>
      </c>
      <c r="Z10" s="3">
        <v>0.50301219119796992</v>
      </c>
      <c r="AA10" s="3">
        <v>0.47313562620547978</v>
      </c>
      <c r="AB10" s="3">
        <v>1.3898449171775462</v>
      </c>
      <c r="AC10" s="3">
        <f>SUM(AA10:AB10)</f>
        <v>1.862980543383026</v>
      </c>
      <c r="AD10" s="5">
        <v>35.769568629516492</v>
      </c>
      <c r="AE10" s="6">
        <v>298.07314514889259</v>
      </c>
      <c r="AF10" s="3">
        <v>0.26688897500803843</v>
      </c>
      <c r="AG10" s="3">
        <v>2.9260031009917329</v>
      </c>
      <c r="AH10" s="3">
        <v>1.6828870418927149</v>
      </c>
      <c r="AI10" s="3">
        <v>1.2751179134269015</v>
      </c>
      <c r="AJ10" s="3">
        <f>SUM(AH10:AI10)</f>
        <v>2.9580049553196162</v>
      </c>
      <c r="AK10" s="3">
        <v>14.448836664272715</v>
      </c>
      <c r="AL10" s="3">
        <v>17.01437728057715</v>
      </c>
      <c r="AM10" s="3">
        <v>16.260027816108931</v>
      </c>
      <c r="AN10" s="17">
        <f t="shared" si="0"/>
        <v>47.7232417609588</v>
      </c>
      <c r="AO10" s="3">
        <v>0.4181314567748729</v>
      </c>
      <c r="AP10" s="3">
        <v>0.38425926943079519</v>
      </c>
      <c r="AQ10" s="3">
        <v>47.440242883470845</v>
      </c>
      <c r="AR10" s="3">
        <v>1.3191662400706065E-2</v>
      </c>
      <c r="AS10" s="3">
        <v>2.8751441331941147E-2</v>
      </c>
      <c r="AT10" s="3">
        <v>3.3187314059092005E-2</v>
      </c>
      <c r="AU10" s="3">
        <f>SUM(AS10:AT10)</f>
        <v>6.1938755391033148E-2</v>
      </c>
      <c r="AV10" s="3">
        <v>85.872233122631712</v>
      </c>
      <c r="AW10" s="3">
        <v>9.1235374888346835E-2</v>
      </c>
      <c r="AX10" s="3">
        <v>9.5075631301409308E-2</v>
      </c>
      <c r="AY10" s="3">
        <v>8.9622899290996927E-2</v>
      </c>
      <c r="AZ10" s="17">
        <f t="shared" si="1"/>
        <v>0.27593390548075308</v>
      </c>
      <c r="BA10" s="3">
        <v>1.5392300414994838E-2</v>
      </c>
      <c r="BB10">
        <v>18.5</v>
      </c>
      <c r="BC10">
        <v>2.9</v>
      </c>
      <c r="BD10">
        <v>11.3</v>
      </c>
      <c r="BE10">
        <v>21.1</v>
      </c>
    </row>
    <row r="11" spans="1:57" x14ac:dyDescent="0.25">
      <c r="A11" t="s">
        <v>41</v>
      </c>
      <c r="B11" s="15">
        <v>42789</v>
      </c>
      <c r="C11" s="2">
        <v>0.55833333333333335</v>
      </c>
      <c r="D11">
        <v>12.9</v>
      </c>
      <c r="E11">
        <v>11.85</v>
      </c>
      <c r="F11">
        <v>118.13</v>
      </c>
      <c r="G11">
        <v>55</v>
      </c>
      <c r="H11" s="16">
        <v>7.74</v>
      </c>
      <c r="I11" s="16">
        <v>239</v>
      </c>
      <c r="J11" s="16">
        <v>3.5470000000000002</v>
      </c>
      <c r="K11" s="16">
        <v>0.37769999999999998</v>
      </c>
      <c r="L11" s="16">
        <v>2.17</v>
      </c>
      <c r="M11" s="16">
        <v>6.5000000000000002E-2</v>
      </c>
      <c r="N11" s="16">
        <f>K11-M11</f>
        <v>0.31269999999999998</v>
      </c>
      <c r="O11" s="16">
        <v>2.37425</v>
      </c>
      <c r="P11" s="16">
        <v>0.104</v>
      </c>
      <c r="Q11" s="16">
        <f>P11/J11*100</f>
        <v>2.9320552579644765</v>
      </c>
      <c r="R11" s="16">
        <v>1.4637985371418734</v>
      </c>
      <c r="S11" s="16">
        <v>0.59423495611170063</v>
      </c>
      <c r="T11" s="16">
        <v>12.512326570300532</v>
      </c>
      <c r="U11" s="16">
        <v>0.40139728164323302</v>
      </c>
      <c r="V11" s="16">
        <v>0.22582846939561749</v>
      </c>
      <c r="W11" s="16">
        <v>0.56260587633061421</v>
      </c>
      <c r="X11">
        <v>0.51500000000000001</v>
      </c>
      <c r="Y11" s="5">
        <v>14.579802147033353</v>
      </c>
      <c r="Z11" s="3">
        <v>0.40493216402938254</v>
      </c>
      <c r="AA11" s="3">
        <v>0.28296002102528744</v>
      </c>
      <c r="AB11" s="3">
        <v>1.1940484336521688</v>
      </c>
      <c r="AC11" s="3">
        <f>SUM(AA11:AB11)</f>
        <v>1.4770084546774562</v>
      </c>
      <c r="AD11" s="5">
        <v>40.008738817644492</v>
      </c>
      <c r="AE11" s="6">
        <v>274.65713034516284</v>
      </c>
      <c r="AF11" s="3">
        <v>0.28272494804115494</v>
      </c>
      <c r="AG11" s="3">
        <v>3.6239870962948815</v>
      </c>
      <c r="AH11" s="3">
        <v>1.2912503651813489</v>
      </c>
      <c r="AI11" s="3">
        <v>0.94704194603552216</v>
      </c>
      <c r="AJ11" s="3">
        <f>SUM(AH11:AI11)</f>
        <v>2.2382923112168713</v>
      </c>
      <c r="AK11" s="3">
        <v>10.51790570249908</v>
      </c>
      <c r="AL11" s="3">
        <v>10.785377971119244</v>
      </c>
      <c r="AM11" s="3">
        <v>10.444634100414167</v>
      </c>
      <c r="AN11" s="17">
        <f t="shared" si="0"/>
        <v>31.747917774032491</v>
      </c>
      <c r="AO11" s="3">
        <v>0.43854529926431896</v>
      </c>
      <c r="AP11" s="3">
        <v>0.45844837316615272</v>
      </c>
      <c r="AQ11" s="3">
        <v>47.384518567081017</v>
      </c>
      <c r="AR11" s="3">
        <v>1.1246431346685119E-2</v>
      </c>
      <c r="AS11" s="3">
        <v>3.5558759318341515E-2</v>
      </c>
      <c r="AT11" s="3">
        <v>4.4227134749910392E-2</v>
      </c>
      <c r="AU11" s="3">
        <f>SUM(AS11:AT11)</f>
        <v>7.97858940682519E-2</v>
      </c>
      <c r="AV11" s="3">
        <v>29.975791182263659</v>
      </c>
      <c r="AW11" s="3">
        <v>2.1005081586600523E-2</v>
      </c>
      <c r="AX11" s="3">
        <v>2.1950728410353001E-2</v>
      </c>
      <c r="AY11" s="3">
        <v>1.9859962360783242E-2</v>
      </c>
      <c r="AZ11" s="17">
        <f t="shared" si="1"/>
        <v>6.2815772357736763E-2</v>
      </c>
      <c r="BA11" s="3">
        <v>1.6786605745236164E-2</v>
      </c>
      <c r="BB11">
        <v>18.399999999999999</v>
      </c>
      <c r="BC11">
        <v>2.5</v>
      </c>
      <c r="BD11">
        <v>11.4</v>
      </c>
      <c r="BE11">
        <v>19.899999999999999</v>
      </c>
    </row>
    <row r="12" spans="1:57" x14ac:dyDescent="0.25">
      <c r="A12" t="s">
        <v>42</v>
      </c>
      <c r="B12" s="15">
        <v>42789</v>
      </c>
      <c r="C12" s="2">
        <v>0.5708333333333333</v>
      </c>
      <c r="D12">
        <v>13.7</v>
      </c>
      <c r="E12">
        <v>10.55</v>
      </c>
      <c r="F12">
        <v>107.08</v>
      </c>
      <c r="G12">
        <v>43</v>
      </c>
      <c r="H12" s="16">
        <v>7.59</v>
      </c>
      <c r="I12" s="16">
        <v>239</v>
      </c>
      <c r="J12" s="16">
        <v>3.51</v>
      </c>
      <c r="K12" s="16">
        <v>0.39379999999999998</v>
      </c>
      <c r="L12" s="16">
        <v>3.73</v>
      </c>
      <c r="M12" s="16">
        <v>9.9299999999999999E-2</v>
      </c>
      <c r="N12" s="16">
        <f>K12-M12</f>
        <v>0.29449999999999998</v>
      </c>
      <c r="O12" s="16">
        <v>1.9233800000000001</v>
      </c>
      <c r="P12" s="16">
        <v>9.9000000000000005E-2</v>
      </c>
      <c r="Q12" s="16">
        <f>P12/J12*100</f>
        <v>2.8205128205128207</v>
      </c>
      <c r="R12" s="16">
        <v>1.4674857316518968</v>
      </c>
      <c r="S12" s="16">
        <v>0.59706264689448907</v>
      </c>
      <c r="T12" s="16">
        <v>13.344606966657356</v>
      </c>
      <c r="U12" s="16">
        <v>0.39894468015037399</v>
      </c>
      <c r="V12" s="16">
        <v>0.22887403772561593</v>
      </c>
      <c r="W12" s="16">
        <v>0.57369868333460805</v>
      </c>
      <c r="X12">
        <v>0.53</v>
      </c>
      <c r="Y12" s="5">
        <v>10.143470680188912</v>
      </c>
      <c r="Z12" s="3">
        <v>0.39071882944618713</v>
      </c>
      <c r="AA12" s="3">
        <v>0.24034698456420173</v>
      </c>
      <c r="AB12" s="3">
        <v>1.1772939664046218</v>
      </c>
      <c r="AC12" s="3">
        <f>SUM(AA12:AB12)</f>
        <v>1.4176409509688235</v>
      </c>
      <c r="AD12" s="5">
        <v>52.656739868974121</v>
      </c>
      <c r="AE12" s="6">
        <v>193.99108221261613</v>
      </c>
      <c r="AF12" s="3">
        <v>0.38857903599216875</v>
      </c>
      <c r="AG12" s="3">
        <v>4.1702386540094265</v>
      </c>
      <c r="AH12" s="3">
        <v>2.344869895394373</v>
      </c>
      <c r="AI12" s="3">
        <v>1.8746722741128659</v>
      </c>
      <c r="AJ12" s="3">
        <f>SUM(AH12:AI12)</f>
        <v>4.219542169507239</v>
      </c>
      <c r="AK12" s="3">
        <v>11.766581630463721</v>
      </c>
      <c r="AL12" s="3">
        <v>12.013772385042369</v>
      </c>
      <c r="AM12" s="3">
        <v>12.041784172257389</v>
      </c>
      <c r="AN12" s="17">
        <f t="shared" si="0"/>
        <v>35.822138187763478</v>
      </c>
      <c r="AO12" s="3">
        <v>0.41221502082286182</v>
      </c>
      <c r="AP12" s="3">
        <v>0.41659820559287392</v>
      </c>
      <c r="AQ12" s="3">
        <v>47.515793122444954</v>
      </c>
      <c r="AR12" s="3">
        <v>1.0776905770253521E-2</v>
      </c>
      <c r="AS12" s="3">
        <v>4.0395561495271896E-2</v>
      </c>
      <c r="AT12" s="3">
        <v>4.0103679996474233E-2</v>
      </c>
      <c r="AU12" s="3">
        <f>SUM(AS12:AT12)</f>
        <v>8.0499241491746129E-2</v>
      </c>
      <c r="AV12" s="3">
        <v>29.744842530256555</v>
      </c>
      <c r="AW12" s="3">
        <v>1.2852526456274304E-2</v>
      </c>
      <c r="AX12" s="3">
        <v>1.4364634331844074E-2</v>
      </c>
      <c r="AY12" s="3">
        <v>1.1773869159609046E-2</v>
      </c>
      <c r="AZ12" s="17">
        <f t="shared" si="1"/>
        <v>3.8991029947727428E-2</v>
      </c>
      <c r="BA12" s="3">
        <v>1.5297666009864885E-2</v>
      </c>
      <c r="BB12">
        <v>18.600000000000001</v>
      </c>
      <c r="BC12">
        <v>2.16</v>
      </c>
      <c r="BD12">
        <v>11.7</v>
      </c>
      <c r="BE12">
        <v>20.2</v>
      </c>
    </row>
    <row r="13" spans="1:57" x14ac:dyDescent="0.25"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J13" s="9"/>
      <c r="AN13" s="17"/>
      <c r="AU13" s="9"/>
      <c r="AZ13" s="17"/>
    </row>
    <row r="14" spans="1:57" x14ac:dyDescent="0.25">
      <c r="A14" t="s">
        <v>43</v>
      </c>
      <c r="B14" s="15">
        <v>42790</v>
      </c>
      <c r="C14" s="2">
        <v>0.3923611111111111</v>
      </c>
      <c r="D14">
        <v>11.6</v>
      </c>
      <c r="E14">
        <v>5.3</v>
      </c>
      <c r="F14">
        <v>51.29</v>
      </c>
      <c r="G14">
        <v>62</v>
      </c>
      <c r="H14" s="16">
        <v>7.51</v>
      </c>
      <c r="I14" s="16">
        <v>395</v>
      </c>
      <c r="J14" s="16">
        <v>3.097</v>
      </c>
      <c r="K14" s="16">
        <v>3.3149999999999999</v>
      </c>
      <c r="L14" s="16">
        <v>15</v>
      </c>
      <c r="M14" s="16">
        <v>2.96</v>
      </c>
      <c r="N14" s="16">
        <f>K14-M14</f>
        <v>0.35499999999999998</v>
      </c>
      <c r="O14" s="16">
        <v>0.57077</v>
      </c>
      <c r="P14" s="16">
        <v>8.3000000000000004E-2</v>
      </c>
      <c r="Q14" s="16">
        <f>P14/J14*100</f>
        <v>2.6800129157248951</v>
      </c>
      <c r="R14" s="16">
        <v>1.5416929821518923</v>
      </c>
      <c r="S14" s="16">
        <v>0.64392164291705878</v>
      </c>
      <c r="T14" s="16">
        <v>10.644688542783966</v>
      </c>
      <c r="U14" s="16">
        <v>0.48921962108159722</v>
      </c>
      <c r="V14" s="16">
        <v>0.19850118504894113</v>
      </c>
      <c r="W14" s="16">
        <v>0.40575066186037739</v>
      </c>
      <c r="X14">
        <v>0.33700000000000002</v>
      </c>
      <c r="Y14" s="5">
        <v>7.8642237237261172</v>
      </c>
      <c r="Z14" s="3">
        <v>0.54601463677882123</v>
      </c>
      <c r="AA14" s="3">
        <v>0.27516864053118606</v>
      </c>
      <c r="AB14" s="3">
        <v>1.6409974901992506</v>
      </c>
      <c r="AC14" s="3">
        <f>SUM(AA14:AB14)</f>
        <v>1.9161661307304367</v>
      </c>
      <c r="AD14" s="5">
        <v>83.289957691678055</v>
      </c>
      <c r="AE14" s="6">
        <v>347.9997898374009</v>
      </c>
      <c r="AF14" s="3">
        <v>2.3286030118222585</v>
      </c>
      <c r="AG14" s="3">
        <v>2.7421388836125025</v>
      </c>
      <c r="AH14" s="3">
        <v>1.9351157981249081</v>
      </c>
      <c r="AI14" s="3">
        <v>1.154255061311916</v>
      </c>
      <c r="AJ14" s="3">
        <f>SUM(AH14:AI14)</f>
        <v>3.0893708594368241</v>
      </c>
      <c r="AK14" s="3">
        <v>21.894886205114599</v>
      </c>
      <c r="AL14" s="3">
        <v>26.555822742980492</v>
      </c>
      <c r="AM14" s="3">
        <v>25.576924111320746</v>
      </c>
      <c r="AN14" s="17">
        <f t="shared" si="0"/>
        <v>74.027633059415834</v>
      </c>
      <c r="AO14" s="3">
        <v>0.35896181023779256</v>
      </c>
      <c r="AP14" s="3">
        <v>0.76281766589072397</v>
      </c>
      <c r="AQ14" s="3">
        <v>49.390016503058838</v>
      </c>
      <c r="AR14" s="3">
        <v>3.2645969440970549E-2</v>
      </c>
      <c r="AS14" s="3">
        <v>7.5149303080918509E-2</v>
      </c>
      <c r="AT14" s="3">
        <v>8.0145592011639122E-2</v>
      </c>
      <c r="AU14" s="3">
        <f>SUM(AS14:AT14)</f>
        <v>0.15529489509255762</v>
      </c>
      <c r="AV14" s="3">
        <v>124.0587819341646</v>
      </c>
      <c r="AW14" s="3">
        <v>3.9000697275408926E-2</v>
      </c>
      <c r="AX14" s="3">
        <v>4.022285733565481E-2</v>
      </c>
      <c r="AY14" s="3">
        <v>3.9246432327054756E-2</v>
      </c>
      <c r="AZ14" s="17">
        <f t="shared" si="1"/>
        <v>0.11846998693811849</v>
      </c>
      <c r="BA14" s="3">
        <v>1.7060928959936855E-2</v>
      </c>
      <c r="BB14">
        <v>25.6</v>
      </c>
      <c r="BC14">
        <v>4.51</v>
      </c>
      <c r="BD14">
        <v>9.82</v>
      </c>
      <c r="BE14">
        <v>46.1</v>
      </c>
    </row>
    <row r="15" spans="1:57" x14ac:dyDescent="0.25">
      <c r="A15" t="s">
        <v>44</v>
      </c>
      <c r="B15" s="15">
        <v>42790</v>
      </c>
      <c r="C15" s="2">
        <v>0.4055555555555555</v>
      </c>
      <c r="D15">
        <v>11.5</v>
      </c>
      <c r="E15">
        <v>6.06</v>
      </c>
      <c r="F15">
        <v>58.51</v>
      </c>
      <c r="G15">
        <v>51</v>
      </c>
      <c r="H15" s="16">
        <v>7.39</v>
      </c>
      <c r="I15" s="16">
        <v>393</v>
      </c>
      <c r="J15" s="16">
        <v>2.8210000000000002</v>
      </c>
      <c r="K15" s="16">
        <v>3.367</v>
      </c>
      <c r="L15" s="16">
        <v>13.9</v>
      </c>
      <c r="M15" s="16">
        <v>2.98</v>
      </c>
      <c r="N15" s="16">
        <f>K15-M15</f>
        <v>0.38700000000000001</v>
      </c>
      <c r="O15" s="16">
        <v>0.57077</v>
      </c>
      <c r="P15" s="16">
        <v>0.104</v>
      </c>
      <c r="Q15" s="16">
        <f>P15/J15*100</f>
        <v>3.68663594470046</v>
      </c>
      <c r="R15" s="16">
        <v>1.538593949006855</v>
      </c>
      <c r="S15" s="16">
        <v>0.64404268605957493</v>
      </c>
      <c r="T15" s="16">
        <v>9.4531791495918291</v>
      </c>
      <c r="U15" s="16">
        <v>0.47103035649661446</v>
      </c>
      <c r="V15" s="16">
        <v>0.18905686986179263</v>
      </c>
      <c r="W15" s="16">
        <v>0.40136875947431955</v>
      </c>
      <c r="X15">
        <v>0.34200000000000003</v>
      </c>
      <c r="Y15" s="5">
        <v>9.7061442059784913</v>
      </c>
      <c r="Z15" s="3">
        <v>0.54268250438205257</v>
      </c>
      <c r="AA15" s="3">
        <v>0.25558957272381772</v>
      </c>
      <c r="AB15" s="3">
        <v>1.5637771834098952</v>
      </c>
      <c r="AC15" s="3">
        <f>SUM(AA15:AB15)</f>
        <v>1.819366756133713</v>
      </c>
      <c r="AD15" s="5">
        <v>83.668790226000766</v>
      </c>
      <c r="AE15" s="6">
        <v>627.87167051234019</v>
      </c>
      <c r="AF15" s="3">
        <v>2.6127149574482567</v>
      </c>
      <c r="AG15" s="3">
        <v>3.0123054112387355</v>
      </c>
      <c r="AH15" s="3">
        <v>2.9982029329192574</v>
      </c>
      <c r="AI15" s="3">
        <v>2.1739650056938782</v>
      </c>
      <c r="AJ15" s="3">
        <f>SUM(AH15:AI15)</f>
        <v>5.1721679386131356</v>
      </c>
      <c r="AK15" s="3">
        <v>21.497712555042305</v>
      </c>
      <c r="AL15" s="3">
        <v>23.660215724281727</v>
      </c>
      <c r="AM15" s="3">
        <v>23.239516025605294</v>
      </c>
      <c r="AN15" s="17">
        <f t="shared" si="0"/>
        <v>68.397444304929323</v>
      </c>
      <c r="AO15" s="3">
        <v>0.35777926736112964</v>
      </c>
      <c r="AP15" s="3">
        <v>0.77613413618626848</v>
      </c>
      <c r="AQ15" s="3">
        <v>48.834698186013441</v>
      </c>
      <c r="AR15" s="3">
        <v>1.3527260041357327E-2</v>
      </c>
      <c r="AS15" s="3">
        <v>8.2852869669525694E-2</v>
      </c>
      <c r="AT15" s="3">
        <v>9.3843080607490831E-2</v>
      </c>
      <c r="AU15" s="3">
        <f>SUM(AS15:AT15)</f>
        <v>0.17669595027701651</v>
      </c>
      <c r="AV15" s="3">
        <v>80.970519377668509</v>
      </c>
      <c r="AW15" s="3">
        <v>1.3806669842851877E-2</v>
      </c>
      <c r="AX15" s="3">
        <v>1.0458661305812684E-2</v>
      </c>
      <c r="AY15" s="3">
        <v>1.3863071740187482E-2</v>
      </c>
      <c r="AZ15" s="17">
        <f t="shared" si="1"/>
        <v>3.8128402888852039E-2</v>
      </c>
      <c r="BA15" s="3">
        <v>6.4277778862525036E-3</v>
      </c>
      <c r="BB15">
        <v>25.4</v>
      </c>
      <c r="BC15">
        <v>4.4400000000000004</v>
      </c>
      <c r="BD15">
        <v>9.77</v>
      </c>
      <c r="BE15">
        <v>45.8</v>
      </c>
    </row>
    <row r="16" spans="1:57" x14ac:dyDescent="0.25">
      <c r="A16" t="s">
        <v>45</v>
      </c>
      <c r="B16" s="15">
        <v>42790</v>
      </c>
      <c r="C16" s="2">
        <v>0.42083333333333334</v>
      </c>
      <c r="D16">
        <v>11.6</v>
      </c>
      <c r="E16">
        <v>5.97</v>
      </c>
      <c r="F16">
        <v>57.77</v>
      </c>
      <c r="G16">
        <v>50</v>
      </c>
      <c r="H16" s="16">
        <v>7.29</v>
      </c>
      <c r="I16" s="16">
        <v>390</v>
      </c>
      <c r="J16" s="16">
        <v>2.5680000000000001</v>
      </c>
      <c r="K16" s="16">
        <v>3.6459999999999999</v>
      </c>
      <c r="L16" s="16">
        <v>13.2</v>
      </c>
      <c r="M16" s="16">
        <v>3.2</v>
      </c>
      <c r="N16" s="16">
        <f>K16-M16</f>
        <v>0.44599999999999973</v>
      </c>
      <c r="O16" s="16">
        <v>0.72106000000000003</v>
      </c>
      <c r="P16" s="16">
        <v>0.121</v>
      </c>
      <c r="Q16" s="16">
        <f>P16/J16*100</f>
        <v>4.7118380062305292</v>
      </c>
      <c r="R16" s="16">
        <v>1.5501845545624304</v>
      </c>
      <c r="S16" s="16">
        <v>0.65303885469379186</v>
      </c>
      <c r="T16" s="16">
        <v>9.2064655371564577</v>
      </c>
      <c r="U16" s="16">
        <v>0.46762879585144979</v>
      </c>
      <c r="V16" s="16">
        <v>0.1713428102086213</v>
      </c>
      <c r="W16" s="16">
        <v>0.36640773991824754</v>
      </c>
      <c r="X16">
        <v>0.34399999999999997</v>
      </c>
      <c r="Y16" s="5">
        <v>10.881619789913632</v>
      </c>
      <c r="Z16" s="3">
        <v>0.48820955803237515</v>
      </c>
      <c r="AA16" s="3">
        <v>0.22355695320742941</v>
      </c>
      <c r="AB16" s="3">
        <v>1.4113488482009284</v>
      </c>
      <c r="AC16" s="3">
        <f>SUM(AA16:AB16)</f>
        <v>1.6349058014083577</v>
      </c>
      <c r="AD16" s="5">
        <v>83.054922251464646</v>
      </c>
      <c r="AE16" s="6">
        <v>843.09412166264053</v>
      </c>
      <c r="AF16" s="3">
        <v>2.8937817244159323</v>
      </c>
      <c r="AG16" s="3">
        <v>3.166133174947571</v>
      </c>
      <c r="AH16" s="3">
        <v>1.6160857085781806</v>
      </c>
      <c r="AI16" s="3">
        <v>0.89581544794663837</v>
      </c>
      <c r="AJ16" s="3">
        <f>SUM(AH16:AI16)</f>
        <v>2.5119011565248188</v>
      </c>
      <c r="AK16" s="3">
        <v>22.152674150413009</v>
      </c>
      <c r="AL16" s="3">
        <v>24.431248666803299</v>
      </c>
      <c r="AM16" s="3">
        <v>24.138106811386645</v>
      </c>
      <c r="AN16" s="17">
        <f t="shared" si="0"/>
        <v>70.722029628602954</v>
      </c>
      <c r="AO16" s="3">
        <v>0.33869777334572976</v>
      </c>
      <c r="AP16" s="3">
        <v>0.719064236639953</v>
      </c>
      <c r="AQ16" s="3">
        <v>49.008993068538437</v>
      </c>
      <c r="AR16" s="3">
        <v>1.3885182728934275E-2</v>
      </c>
      <c r="AS16" s="3">
        <v>9.1541782525958598E-2</v>
      </c>
      <c r="AT16" s="3">
        <v>0.10588478001574851</v>
      </c>
      <c r="AU16" s="3">
        <f>SUM(AS16:AT16)</f>
        <v>0.1974265625417071</v>
      </c>
      <c r="AV16" s="3">
        <v>82.118676036210147</v>
      </c>
      <c r="AW16" s="3">
        <v>1.3787304139916113E-3</v>
      </c>
      <c r="AX16" s="3">
        <v>4.5514562931928343E-3</v>
      </c>
      <c r="AY16" s="3">
        <v>-1.3411759210170133E-3</v>
      </c>
      <c r="AZ16" s="17">
        <f t="shared" si="1"/>
        <v>4.5890107861674316E-3</v>
      </c>
      <c r="BA16" s="3">
        <v>4.9011965983844141E-3</v>
      </c>
      <c r="BB16">
        <v>25.1</v>
      </c>
      <c r="BC16">
        <v>4.53</v>
      </c>
      <c r="BD16">
        <v>9.82</v>
      </c>
      <c r="BE16">
        <v>44.8</v>
      </c>
    </row>
    <row r="17" spans="1:57" x14ac:dyDescent="0.25">
      <c r="A17" t="s">
        <v>46</v>
      </c>
      <c r="B17" s="15">
        <v>42790</v>
      </c>
      <c r="C17" s="2">
        <v>0.44097222222222227</v>
      </c>
      <c r="D17">
        <v>12.2</v>
      </c>
      <c r="E17">
        <v>6.47</v>
      </c>
      <c r="F17">
        <v>63.48</v>
      </c>
      <c r="G17">
        <v>60</v>
      </c>
      <c r="H17" s="16">
        <v>7.25</v>
      </c>
      <c r="I17" s="16">
        <v>387</v>
      </c>
      <c r="J17" s="16">
        <v>2.1280000000000001</v>
      </c>
      <c r="K17" s="16">
        <v>4.0960000000000001</v>
      </c>
      <c r="L17" s="16">
        <v>10.6</v>
      </c>
      <c r="M17" s="16">
        <v>3.7</v>
      </c>
      <c r="N17" s="16">
        <f>K17-M17</f>
        <v>0.39599999999999991</v>
      </c>
      <c r="O17" s="16">
        <v>0.1198999999999999</v>
      </c>
      <c r="P17" s="16">
        <v>5.5E-2</v>
      </c>
      <c r="Q17" s="16">
        <f>P17/J17*100</f>
        <v>2.5845864661654132</v>
      </c>
      <c r="R17" s="16">
        <v>1.6175831279838135</v>
      </c>
      <c r="S17" s="16">
        <v>0.71340142196488676</v>
      </c>
      <c r="T17" s="16">
        <v>8.0474984188304735</v>
      </c>
      <c r="U17" s="16">
        <v>0.53396361466342368</v>
      </c>
      <c r="V17" s="16">
        <v>0.15045325183594652</v>
      </c>
      <c r="W17" s="16">
        <v>0.28176686145699753</v>
      </c>
      <c r="X17">
        <v>0.34799999999999998</v>
      </c>
      <c r="Y17" s="5">
        <v>161.51325718969093</v>
      </c>
      <c r="Z17" s="3">
        <v>0.58175413017302635</v>
      </c>
      <c r="AA17" s="3">
        <v>0.44750270400533299</v>
      </c>
      <c r="AB17" s="3">
        <v>1.4466547972342991</v>
      </c>
      <c r="AC17" s="3">
        <f>SUM(AA17:AB17)</f>
        <v>1.8941575012396321</v>
      </c>
      <c r="AD17" s="5">
        <v>77.977201129254809</v>
      </c>
      <c r="AE17" s="6">
        <v>439.1226182068346</v>
      </c>
      <c r="AF17" s="3">
        <v>3.5065972881042762</v>
      </c>
      <c r="AG17" s="3">
        <v>3.7181338109123767</v>
      </c>
      <c r="AH17" s="3">
        <v>2.2168309856931248</v>
      </c>
      <c r="AI17" s="3">
        <v>1.5178624602747046</v>
      </c>
      <c r="AJ17" s="3">
        <f>SUM(AH17:AI17)</f>
        <v>3.7346934459678294</v>
      </c>
      <c r="AK17" s="3">
        <v>30.526163052799465</v>
      </c>
      <c r="AL17" s="3">
        <v>34.246464284776046</v>
      </c>
      <c r="AM17" s="3">
        <v>33.661106723126011</v>
      </c>
      <c r="AN17" s="17">
        <f t="shared" si="0"/>
        <v>98.433734060701525</v>
      </c>
      <c r="AO17" s="3">
        <v>0.29668974621956956</v>
      </c>
      <c r="AP17" s="3">
        <v>0.76852530356022064</v>
      </c>
      <c r="AQ17" s="3">
        <v>49.163654513164424</v>
      </c>
      <c r="AR17" s="3">
        <v>1.5920109003863748E-2</v>
      </c>
      <c r="AS17" s="3">
        <v>0.1262080044859577</v>
      </c>
      <c r="AT17" s="3">
        <v>0.14279265687526105</v>
      </c>
      <c r="AU17" s="3">
        <f>SUM(AS17:AT17)</f>
        <v>0.26900066136121875</v>
      </c>
      <c r="AV17" s="3">
        <v>135.17707032815017</v>
      </c>
      <c r="AW17" s="3">
        <v>0.10774010476381853</v>
      </c>
      <c r="AX17" s="3">
        <v>0.1048263280824516</v>
      </c>
      <c r="AY17" s="3">
        <v>0.10754650072207869</v>
      </c>
      <c r="AZ17" s="17">
        <f t="shared" si="1"/>
        <v>0.3201129335683488</v>
      </c>
      <c r="BA17" s="3">
        <v>5.1030604374326062E-3</v>
      </c>
      <c r="BB17">
        <v>26.1</v>
      </c>
      <c r="BC17">
        <v>4.96</v>
      </c>
      <c r="BD17">
        <v>10.7</v>
      </c>
      <c r="BE17">
        <v>43.9</v>
      </c>
    </row>
    <row r="18" spans="1:57" x14ac:dyDescent="0.25">
      <c r="A18" t="s">
        <v>47</v>
      </c>
      <c r="B18" s="15">
        <v>42790</v>
      </c>
      <c r="C18" s="2">
        <v>0.4604166666666667</v>
      </c>
      <c r="D18">
        <v>13.4</v>
      </c>
      <c r="E18">
        <v>6.31</v>
      </c>
      <c r="F18">
        <v>63.62</v>
      </c>
      <c r="G18">
        <v>122</v>
      </c>
      <c r="H18" s="16">
        <v>6.91</v>
      </c>
      <c r="I18" s="16">
        <v>467</v>
      </c>
      <c r="J18" s="16">
        <v>2.0099999999999998</v>
      </c>
      <c r="K18" s="16">
        <v>4.6189999999999998</v>
      </c>
      <c r="L18" s="16">
        <v>9.89</v>
      </c>
      <c r="M18" s="16">
        <v>4.12</v>
      </c>
      <c r="N18" s="16">
        <f>K18-M18</f>
        <v>0.49899999999999967</v>
      </c>
      <c r="O18" s="16">
        <v>1.47251</v>
      </c>
      <c r="P18" s="16">
        <v>4.2999999999999997E-2</v>
      </c>
      <c r="Q18" s="16">
        <f>P18/J18*100</f>
        <v>2.1393034825870649</v>
      </c>
      <c r="R18" s="16">
        <v>1.6342091704408823</v>
      </c>
      <c r="S18" s="16">
        <v>0.72745272106740666</v>
      </c>
      <c r="T18" s="16">
        <v>8.8808573876947925</v>
      </c>
      <c r="U18" s="16">
        <v>0.57279461657659492</v>
      </c>
      <c r="V18" s="16">
        <v>0.14673908610707101</v>
      </c>
      <c r="W18" s="16">
        <v>0.2561809798145141</v>
      </c>
      <c r="X18">
        <v>0.35299999999999998</v>
      </c>
      <c r="Y18" s="5">
        <v>33.793091034078579</v>
      </c>
      <c r="Z18" s="3">
        <v>0.39595365091229873</v>
      </c>
      <c r="AA18" s="3">
        <v>0.17655155624539101</v>
      </c>
      <c r="AB18" s="3">
        <v>1.244778015789769</v>
      </c>
      <c r="AC18" s="3">
        <f>SUM(AA18:AB18)</f>
        <v>1.42132957203516</v>
      </c>
      <c r="AD18" s="5">
        <v>89.178926502252807</v>
      </c>
      <c r="AE18" s="6">
        <v>451.65529094651697</v>
      </c>
      <c r="AF18" s="3">
        <v>4.4635659053371981</v>
      </c>
      <c r="AG18" s="3">
        <v>4.3457815064016883</v>
      </c>
      <c r="AH18" s="3">
        <v>2.772405825275392</v>
      </c>
      <c r="AI18" s="3">
        <v>2.0281159418144141</v>
      </c>
      <c r="AJ18" s="3">
        <f>SUM(AH18:AI18)</f>
        <v>4.8005217670898066</v>
      </c>
      <c r="AK18" s="3">
        <v>30.064625145217082</v>
      </c>
      <c r="AL18" s="3">
        <v>-2.0087575481531057</v>
      </c>
      <c r="AM18" s="3">
        <v>31.909133686366697</v>
      </c>
      <c r="AN18" s="17">
        <f t="shared" si="0"/>
        <v>59.965001283430674</v>
      </c>
      <c r="AO18" s="3">
        <v>0.32494303359789656</v>
      </c>
      <c r="AP18" s="3">
        <v>0.91310200837183797</v>
      </c>
      <c r="AQ18" s="3">
        <v>50.217219438068412</v>
      </c>
      <c r="AR18" s="3">
        <v>1.0888877365062484E-2</v>
      </c>
      <c r="AS18" s="3">
        <v>0.1666981446886398</v>
      </c>
      <c r="AT18" s="3">
        <v>0.17400862681167278</v>
      </c>
      <c r="AU18" s="3">
        <f>SUM(AS18:AT18)</f>
        <v>0.34070677150031259</v>
      </c>
      <c r="AV18" s="3">
        <v>93.924010735889226</v>
      </c>
      <c r="AW18" s="3">
        <v>2.6687612774450951E-2</v>
      </c>
      <c r="AX18" s="3">
        <v>3.0860397704776811E-2</v>
      </c>
      <c r="AY18" s="3">
        <v>2.6463466963764171E-2</v>
      </c>
      <c r="AZ18" s="17">
        <f t="shared" si="1"/>
        <v>8.4011477442991936E-2</v>
      </c>
      <c r="BA18" s="3">
        <v>6.1375910497903892E-3</v>
      </c>
      <c r="BB18">
        <v>26.4</v>
      </c>
      <c r="BC18">
        <v>4.5199999999999996</v>
      </c>
      <c r="BD18">
        <v>11.1</v>
      </c>
      <c r="BE18">
        <v>44.2</v>
      </c>
    </row>
    <row r="19" spans="1:57" x14ac:dyDescent="0.25"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57" x14ac:dyDescent="0.25">
      <c r="A20" t="s">
        <v>48</v>
      </c>
      <c r="B20" s="15">
        <v>42790</v>
      </c>
      <c r="C20" s="2">
        <v>0.46875</v>
      </c>
      <c r="D20">
        <v>15.1</v>
      </c>
      <c r="E20">
        <v>10.01</v>
      </c>
      <c r="F20">
        <v>104.77</v>
      </c>
      <c r="G20">
        <v>60</v>
      </c>
      <c r="H20" s="16">
        <v>7.31</v>
      </c>
      <c r="I20" s="16">
        <v>315</v>
      </c>
      <c r="J20" s="16">
        <v>1.7270000000000001</v>
      </c>
      <c r="K20" s="16">
        <v>3.431</v>
      </c>
      <c r="L20" s="16">
        <v>3.9</v>
      </c>
      <c r="M20" s="16">
        <v>3.02</v>
      </c>
      <c r="N20" s="16">
        <f>K20-M20</f>
        <v>0.41100000000000003</v>
      </c>
      <c r="O20" s="16">
        <v>2.2239599999999999</v>
      </c>
      <c r="P20" s="16">
        <v>4.4999999999999998E-2</v>
      </c>
      <c r="Q20" s="16">
        <f>P20/J20*100</f>
        <v>2.6056745801968728</v>
      </c>
      <c r="R20" s="16">
        <f>1.63420917044088/1.07</f>
        <v>1.5272982901316636</v>
      </c>
      <c r="S20" s="16">
        <v>0.72745272106740666</v>
      </c>
      <c r="T20" s="16">
        <f>8.88085738769479*1.2</f>
        <v>10.657028865233748</v>
      </c>
      <c r="U20" s="16">
        <v>0.57279461657659492</v>
      </c>
      <c r="V20" s="16">
        <v>0.14673908610707101</v>
      </c>
      <c r="W20" s="16">
        <v>0.2561809798145141</v>
      </c>
      <c r="X20">
        <v>0.34799999999999998</v>
      </c>
      <c r="Y20" s="5">
        <v>27.830623954194703</v>
      </c>
      <c r="Z20" s="3">
        <v>0.39822725372116052</v>
      </c>
      <c r="AA20" s="3">
        <v>0.28208165140007097</v>
      </c>
      <c r="AB20" s="3">
        <v>1.1440311667278411</v>
      </c>
      <c r="AC20" s="3">
        <f>SUM(AA20:AB20)</f>
        <v>1.4261128181279121</v>
      </c>
      <c r="AD20" s="5">
        <v>19.495858474095289</v>
      </c>
      <c r="AE20" s="6">
        <v>126.31710723591138</v>
      </c>
      <c r="AF20" s="3">
        <v>1.4168296521693005</v>
      </c>
      <c r="AG20" s="3">
        <v>3.4426735471158381</v>
      </c>
      <c r="AH20" s="3">
        <v>2.1095176182118265</v>
      </c>
      <c r="AI20" s="3">
        <v>1.5033509733232526</v>
      </c>
      <c r="AJ20" s="3">
        <f>SUM(AH20:AI20)</f>
        <v>3.6128685915350793</v>
      </c>
      <c r="AK20" s="3">
        <v>12.331742594169452</v>
      </c>
      <c r="AL20" s="3">
        <v>16.291767114284621</v>
      </c>
      <c r="AM20" s="3">
        <v>15.524634750171366</v>
      </c>
      <c r="AN20" s="17">
        <f t="shared" si="0"/>
        <v>44.148144458625438</v>
      </c>
      <c r="AO20" s="3">
        <v>0.23944890564550839</v>
      </c>
      <c r="AP20" s="3">
        <v>0.59541477213519456</v>
      </c>
      <c r="AQ20" s="3">
        <v>50.548004369729597</v>
      </c>
      <c r="AR20" s="3">
        <v>1.4892009984693141E-2</v>
      </c>
      <c r="AS20" s="3">
        <v>6.3415510690417565E-2</v>
      </c>
      <c r="AT20" s="3">
        <v>7.0558760495536582E-2</v>
      </c>
      <c r="AU20" s="3">
        <f>SUM(AS20:AT20)</f>
        <v>0.13397427118595415</v>
      </c>
      <c r="AV20" s="3">
        <v>110.03682212573921</v>
      </c>
      <c r="AW20" s="3">
        <v>5.6864905394014557E-2</v>
      </c>
      <c r="AX20" s="3">
        <v>5.4911366094338748E-2</v>
      </c>
      <c r="AY20" s="3">
        <v>5.388614824432534E-2</v>
      </c>
      <c r="AZ20" s="17">
        <f t="shared" si="1"/>
        <v>0.16566241973267865</v>
      </c>
      <c r="BA20" s="3">
        <v>2.828296009917948E-2</v>
      </c>
      <c r="BB20">
        <v>21.9</v>
      </c>
      <c r="BC20">
        <v>2.02</v>
      </c>
      <c r="BD20">
        <v>8.02</v>
      </c>
      <c r="BE20">
        <v>35.299999999999997</v>
      </c>
    </row>
    <row r="21" spans="1:57" x14ac:dyDescent="0.25">
      <c r="A21" t="s">
        <v>49</v>
      </c>
      <c r="B21" s="15">
        <v>42790</v>
      </c>
      <c r="C21" s="2">
        <v>0.51250000000000007</v>
      </c>
      <c r="D21">
        <v>14.4</v>
      </c>
      <c r="E21">
        <v>10.19</v>
      </c>
      <c r="F21">
        <v>105.04</v>
      </c>
      <c r="G21">
        <v>60</v>
      </c>
      <c r="H21" s="16">
        <v>7.62</v>
      </c>
      <c r="I21" s="16">
        <v>314</v>
      </c>
      <c r="J21" s="16">
        <v>1.603</v>
      </c>
      <c r="K21" s="16">
        <v>3.4350000000000001</v>
      </c>
      <c r="L21" s="16">
        <v>3.7</v>
      </c>
      <c r="M21" s="16">
        <v>3.05</v>
      </c>
      <c r="N21" s="16">
        <f>K21-M21</f>
        <v>0.38500000000000023</v>
      </c>
      <c r="O21" s="16">
        <v>4.3280200000000004</v>
      </c>
      <c r="P21" s="16">
        <v>4.5999999999999999E-2</v>
      </c>
      <c r="Q21" s="16">
        <f>P21/J21*100</f>
        <v>2.8696194635059262</v>
      </c>
      <c r="R21" s="16">
        <v>1.5002269073956798</v>
      </c>
      <c r="S21" s="16">
        <v>0.61033062209235223</v>
      </c>
      <c r="T21" s="16">
        <v>12.6162174841373</v>
      </c>
      <c r="U21" s="16">
        <v>0.40970706331872297</v>
      </c>
      <c r="V21" s="16">
        <v>0.10019135576598555</v>
      </c>
      <c r="W21" s="16">
        <v>0.24454388204687555</v>
      </c>
      <c r="X21">
        <v>0.36199999999999999</v>
      </c>
      <c r="Y21" s="5">
        <v>23.114616557677294</v>
      </c>
      <c r="Z21" s="3">
        <v>0.38838572353464218</v>
      </c>
      <c r="AA21" s="3">
        <v>0.24437088825925807</v>
      </c>
      <c r="AB21" s="3">
        <v>1.0644370584596312</v>
      </c>
      <c r="AC21" s="3">
        <f>SUM(AA21:AB21)</f>
        <v>1.3088079467188893</v>
      </c>
      <c r="AD21" s="5">
        <v>19.429031122016969</v>
      </c>
      <c r="AE21" s="6">
        <v>129.7058631350736</v>
      </c>
      <c r="AF21" s="3">
        <v>1.5465675834144192</v>
      </c>
      <c r="AG21" s="3">
        <v>3.510770885736608</v>
      </c>
      <c r="AH21" s="3">
        <v>7.7215157787164737</v>
      </c>
      <c r="AI21" s="3">
        <v>6.5879126207876153</v>
      </c>
      <c r="AJ21" s="3">
        <f>SUM(AH21:AI21)</f>
        <v>14.309428399504089</v>
      </c>
      <c r="AK21" s="3">
        <v>9.6925133706963287</v>
      </c>
      <c r="AL21" s="3">
        <v>12.102616790081806</v>
      </c>
      <c r="AM21" s="3">
        <v>11.48106080763791</v>
      </c>
      <c r="AN21" s="17">
        <f t="shared" si="0"/>
        <v>33.276190968416046</v>
      </c>
      <c r="AO21" s="3">
        <v>0.2489144811310138</v>
      </c>
      <c r="AP21" s="3">
        <v>0.56688011760942569</v>
      </c>
      <c r="AQ21" s="3">
        <v>53.262519643952388</v>
      </c>
      <c r="AR21" s="3">
        <v>1.3415355639752298E-2</v>
      </c>
      <c r="AS21" s="3">
        <v>5.2845968739463393E-2</v>
      </c>
      <c r="AT21" s="3">
        <v>5.6369806559219637E-2</v>
      </c>
      <c r="AU21" s="3">
        <f>SUM(AS21:AT21)</f>
        <v>0.10921577529868304</v>
      </c>
      <c r="AV21" s="3">
        <v>62.50012814691766</v>
      </c>
      <c r="AW21" s="3">
        <v>6.8740051732457813E-2</v>
      </c>
      <c r="AX21" s="3">
        <v>7.618723970227112E-2</v>
      </c>
      <c r="AY21" s="3">
        <v>6.6619468997494463E-2</v>
      </c>
      <c r="AZ21" s="17">
        <f t="shared" si="1"/>
        <v>0.2115467604322234</v>
      </c>
      <c r="BA21" s="3">
        <v>3.0131681386326679E-2</v>
      </c>
      <c r="BB21">
        <v>22.1</v>
      </c>
      <c r="BC21">
        <v>1.97</v>
      </c>
      <c r="BD21">
        <v>8.17</v>
      </c>
      <c r="BE21">
        <v>35.4</v>
      </c>
    </row>
    <row r="22" spans="1:57" x14ac:dyDescent="0.25">
      <c r="A22" t="s">
        <v>50</v>
      </c>
      <c r="B22" s="15">
        <v>42790</v>
      </c>
      <c r="C22" s="2">
        <v>0.52916666666666667</v>
      </c>
      <c r="D22">
        <v>13.9</v>
      </c>
      <c r="E22">
        <v>10.050000000000001</v>
      </c>
      <c r="F22">
        <v>102.46</v>
      </c>
      <c r="G22">
        <v>53</v>
      </c>
      <c r="H22" s="16">
        <v>7.6</v>
      </c>
      <c r="I22" s="16">
        <v>319</v>
      </c>
      <c r="J22" s="16">
        <v>1.4670000000000001</v>
      </c>
      <c r="K22" s="16">
        <v>3.5409999999999999</v>
      </c>
      <c r="L22" s="16">
        <v>3.59</v>
      </c>
      <c r="M22" s="16">
        <v>3.15</v>
      </c>
      <c r="N22" s="16">
        <f>K22-M22</f>
        <v>0.39100000000000001</v>
      </c>
      <c r="O22" s="16">
        <v>6.43208</v>
      </c>
      <c r="P22" s="16">
        <v>5.2999999999999999E-2</v>
      </c>
      <c r="Q22" s="16">
        <f>P22/J22*100</f>
        <v>3.6128152692569868</v>
      </c>
      <c r="R22" s="16">
        <v>1.5004374833191365</v>
      </c>
      <c r="S22" s="16">
        <v>0.64781567753655322</v>
      </c>
      <c r="T22" s="16">
        <v>12.016375053360452</v>
      </c>
      <c r="U22" s="16">
        <v>0.43276613839934264</v>
      </c>
      <c r="V22" s="16">
        <v>9.370067983012198E-2</v>
      </c>
      <c r="W22" s="16">
        <v>0.21651573798423668</v>
      </c>
      <c r="X22">
        <v>0.35099999999999998</v>
      </c>
      <c r="Y22" s="5">
        <v>28.803896189456616</v>
      </c>
      <c r="Z22" s="3">
        <v>0.41159824994081362</v>
      </c>
      <c r="AA22" s="3">
        <v>0.22719190772342854</v>
      </c>
      <c r="AB22" s="3">
        <v>1.1252810909723125</v>
      </c>
      <c r="AC22" s="3">
        <f>SUM(AA22:AB22)</f>
        <v>1.3524729986957411</v>
      </c>
      <c r="AD22" s="5">
        <v>20.640726414230464</v>
      </c>
      <c r="AE22" s="6">
        <v>116.33624781454003</v>
      </c>
      <c r="AF22" s="3">
        <v>1.6904134345949478</v>
      </c>
      <c r="AG22" s="3">
        <v>3.6270247432518818</v>
      </c>
      <c r="AH22" s="3">
        <v>4.4091236333731914</v>
      </c>
      <c r="AI22" s="3">
        <v>3.5009435416421044</v>
      </c>
      <c r="AJ22" s="3">
        <f>SUM(AH22:AI22)</f>
        <v>7.9100671750152962</v>
      </c>
      <c r="AK22" s="3">
        <v>9.9769559917715949</v>
      </c>
      <c r="AL22" s="3">
        <v>12.290671167689061</v>
      </c>
      <c r="AM22" s="3">
        <v>11.346380592949778</v>
      </c>
      <c r="AN22" s="17">
        <f t="shared" si="0"/>
        <v>33.61400775241043</v>
      </c>
      <c r="AO22" s="3">
        <v>0.23604726982738808</v>
      </c>
      <c r="AP22" s="3">
        <v>0.5935126412134103</v>
      </c>
      <c r="AQ22" s="3">
        <v>51.717252590489473</v>
      </c>
      <c r="AR22" s="3">
        <v>1.627763212767095E-2</v>
      </c>
      <c r="AS22" s="3">
        <v>6.0907452745565867E-2</v>
      </c>
      <c r="AT22" s="3">
        <v>6.6396239546735375E-2</v>
      </c>
      <c r="AU22" s="3">
        <f>SUM(AS22:AT22)</f>
        <v>0.12730369229230123</v>
      </c>
      <c r="AV22" s="3">
        <v>63.679592529836889</v>
      </c>
      <c r="AW22" s="3">
        <v>3.8663710929568856E-2</v>
      </c>
      <c r="AX22" s="3">
        <v>4.2804975987386598E-2</v>
      </c>
      <c r="AY22" s="3">
        <v>3.8987458585715194E-2</v>
      </c>
      <c r="AZ22" s="17">
        <f t="shared" si="1"/>
        <v>0.12045614550267064</v>
      </c>
      <c r="BA22" s="3">
        <v>3.2927166920781056E-2</v>
      </c>
      <c r="BB22">
        <v>22.4</v>
      </c>
      <c r="BC22">
        <v>1.79</v>
      </c>
      <c r="BD22">
        <v>8.35</v>
      </c>
      <c r="BE22">
        <v>35.4</v>
      </c>
    </row>
    <row r="23" spans="1:57" x14ac:dyDescent="0.25">
      <c r="A23" t="s">
        <v>51</v>
      </c>
      <c r="B23" s="15">
        <v>42790</v>
      </c>
      <c r="C23" s="2">
        <v>0.54236111111111118</v>
      </c>
      <c r="D23">
        <v>13.7</v>
      </c>
      <c r="E23">
        <v>10.16</v>
      </c>
      <c r="F23">
        <v>103.12</v>
      </c>
      <c r="G23">
        <v>29</v>
      </c>
      <c r="H23" s="16">
        <v>7.68</v>
      </c>
      <c r="I23" s="16">
        <v>319</v>
      </c>
      <c r="J23" s="16">
        <v>1.512</v>
      </c>
      <c r="K23" s="16">
        <v>3.6120000000000001</v>
      </c>
      <c r="L23" s="16">
        <v>3.56</v>
      </c>
      <c r="M23" s="16">
        <v>3.13</v>
      </c>
      <c r="N23" s="16">
        <f>K23-M23</f>
        <v>0.48200000000000021</v>
      </c>
      <c r="O23" s="16">
        <v>5.2297599999999997</v>
      </c>
      <c r="P23" s="16">
        <v>0.04</v>
      </c>
      <c r="Q23" s="16">
        <f>P23/J23*100</f>
        <v>2.6455026455026456</v>
      </c>
      <c r="R23" s="16">
        <v>1.5498645882877697</v>
      </c>
      <c r="S23" s="16">
        <v>0.65767424301277333</v>
      </c>
      <c r="T23" s="16">
        <v>10.250295289061802</v>
      </c>
      <c r="U23" s="16">
        <v>0.53048648488988626</v>
      </c>
      <c r="V23" s="16">
        <v>0.11286480770529426</v>
      </c>
      <c r="W23" s="16">
        <v>0.21275717840148511</v>
      </c>
      <c r="X23">
        <v>0.34899999999999998</v>
      </c>
      <c r="Y23" s="5">
        <v>26.680820272123203</v>
      </c>
      <c r="Z23" s="3">
        <v>0.43809187432674546</v>
      </c>
      <c r="AA23" s="3">
        <v>0.20556673392446284</v>
      </c>
      <c r="AB23" s="3">
        <v>1.151020741135341</v>
      </c>
      <c r="AC23" s="3">
        <f>SUM(AA23:AB23)</f>
        <v>1.3565874750598039</v>
      </c>
      <c r="AD23" s="5">
        <v>19.462363834496415</v>
      </c>
      <c r="AE23" s="6">
        <v>107.20778091338798</v>
      </c>
      <c r="AF23" s="3">
        <v>1.7221877999547079</v>
      </c>
      <c r="AG23" s="3">
        <v>3.706539145533382</v>
      </c>
      <c r="AH23" s="3">
        <v>1.58666901695079</v>
      </c>
      <c r="AI23" s="3">
        <v>1.009396112847637</v>
      </c>
      <c r="AJ23" s="3">
        <f>SUM(AH23:AI23)</f>
        <v>2.596065129798427</v>
      </c>
      <c r="AK23" s="3">
        <v>12.332570326142319</v>
      </c>
      <c r="AL23" s="3">
        <v>14.21063786156977</v>
      </c>
      <c r="AM23" s="3">
        <v>13.897112762548566</v>
      </c>
      <c r="AN23" s="17">
        <f t="shared" si="0"/>
        <v>40.440320950260656</v>
      </c>
      <c r="AO23" s="3">
        <v>0.23649006954319587</v>
      </c>
      <c r="AP23" s="3">
        <v>0.63536315425036338</v>
      </c>
      <c r="AQ23" s="3">
        <v>50.496129747045458</v>
      </c>
      <c r="AR23" s="3">
        <v>1.2163636097616195E-2</v>
      </c>
      <c r="AS23" s="3">
        <v>6.0997119739013894E-2</v>
      </c>
      <c r="AT23" s="3">
        <v>6.8019259572111523E-2</v>
      </c>
      <c r="AU23" s="3">
        <f>SUM(AS23:AT23)</f>
        <v>0.12901637931112542</v>
      </c>
      <c r="AV23" s="3">
        <v>62.399798416686124</v>
      </c>
      <c r="AW23" s="3">
        <v>2.1704913255504842E-2</v>
      </c>
      <c r="AX23" s="3">
        <v>2.5824399588870627E-2</v>
      </c>
      <c r="AY23" s="3">
        <v>1.9769837898890877E-2</v>
      </c>
      <c r="AZ23" s="17">
        <f t="shared" si="1"/>
        <v>6.7299150743266339E-2</v>
      </c>
      <c r="BA23" s="3">
        <v>3.4006281474869338E-2</v>
      </c>
      <c r="BB23">
        <v>22.5</v>
      </c>
      <c r="BC23">
        <v>1.89</v>
      </c>
      <c r="BD23">
        <v>8.36</v>
      </c>
      <c r="BE23">
        <v>35.5</v>
      </c>
    </row>
    <row r="24" spans="1:57" x14ac:dyDescent="0.25">
      <c r="A24" t="s">
        <v>52</v>
      </c>
      <c r="B24" s="15">
        <v>42790</v>
      </c>
      <c r="C24" s="2">
        <v>0.55555555555555558</v>
      </c>
      <c r="D24">
        <v>13.8</v>
      </c>
      <c r="E24">
        <v>9.98</v>
      </c>
      <c r="F24">
        <v>101.52</v>
      </c>
      <c r="G24">
        <v>69</v>
      </c>
      <c r="H24" s="16">
        <v>7.54</v>
      </c>
      <c r="I24" s="16">
        <v>320</v>
      </c>
      <c r="J24" s="16">
        <v>1.4990000000000001</v>
      </c>
      <c r="K24" s="16">
        <v>3.6419999999999999</v>
      </c>
      <c r="L24" s="16">
        <v>3.22</v>
      </c>
      <c r="M24" s="16">
        <v>3.17</v>
      </c>
      <c r="N24" s="16">
        <f>K24-M24</f>
        <v>0.47199999999999998</v>
      </c>
      <c r="O24" s="16">
        <v>4.0274400000000004</v>
      </c>
      <c r="P24" s="16">
        <v>3.7999999999999999E-2</v>
      </c>
      <c r="Q24" s="16">
        <f>P24/J24*100</f>
        <v>2.5350233488992657</v>
      </c>
      <c r="R24" s="16">
        <v>1.5100506738047934</v>
      </c>
      <c r="S24" s="16">
        <v>0.65871959249058221</v>
      </c>
      <c r="T24" s="16">
        <v>12.902701845161602</v>
      </c>
      <c r="U24" s="16">
        <v>0.40759979296044602</v>
      </c>
      <c r="V24" s="16">
        <v>8.5816456142894348E-2</v>
      </c>
      <c r="W24" s="16">
        <v>0.21054097088617041</v>
      </c>
      <c r="X24">
        <v>0.35099999999999998</v>
      </c>
      <c r="Y24" s="5">
        <v>30.099504767403321</v>
      </c>
      <c r="Z24" s="3">
        <v>0.46702178340335487</v>
      </c>
      <c r="AA24" s="3">
        <v>0.20845901058633573</v>
      </c>
      <c r="AB24" s="3">
        <v>1.2210636487160278</v>
      </c>
      <c r="AC24" s="3">
        <f>SUM(AA24:AB24)</f>
        <v>1.4295226593023636</v>
      </c>
      <c r="AD24" s="5">
        <v>20.082209624946337</v>
      </c>
      <c r="AE24" s="6">
        <v>102.19876865473526</v>
      </c>
      <c r="AF24" s="3">
        <v>1.7279887834333714</v>
      </c>
      <c r="AG24" s="3">
        <v>3.7452322334856891</v>
      </c>
      <c r="AH24" s="3">
        <v>1.4108884946782378</v>
      </c>
      <c r="AI24" s="3">
        <v>0.79605134807246969</v>
      </c>
      <c r="AJ24" s="3">
        <f>SUM(AH24:AI24)</f>
        <v>2.2069398427507076</v>
      </c>
      <c r="AK24" s="3">
        <v>10.025280043284061</v>
      </c>
      <c r="AL24" s="3">
        <v>11.93099864646647</v>
      </c>
      <c r="AM24" s="3">
        <v>11.531975944679257</v>
      </c>
      <c r="AN24" s="17">
        <f t="shared" si="0"/>
        <v>33.488254634429794</v>
      </c>
      <c r="AO24" s="3">
        <v>0.22924340099547991</v>
      </c>
      <c r="AP24" s="3">
        <v>0.66199601571869016</v>
      </c>
      <c r="AQ24" s="3">
        <v>48.68176910355502</v>
      </c>
      <c r="AR24" s="3">
        <v>1.292399616324637E-2</v>
      </c>
      <c r="AS24" s="3">
        <v>6.4311249361347009E-2</v>
      </c>
      <c r="AT24" s="3">
        <v>6.9417557513184805E-2</v>
      </c>
      <c r="AU24" s="3">
        <f>SUM(AS24:AT24)</f>
        <v>0.13372880687453181</v>
      </c>
      <c r="AV24" s="3">
        <v>59.302629798075493</v>
      </c>
      <c r="AW24" s="3">
        <v>2.0401480928108257E-2</v>
      </c>
      <c r="AX24" s="3">
        <v>1.9981474639526535E-2</v>
      </c>
      <c r="AY24" s="3">
        <v>2.0930316020940202E-2</v>
      </c>
      <c r="AZ24" s="17">
        <f t="shared" si="1"/>
        <v>6.1313271588574997E-2</v>
      </c>
      <c r="BA24" s="3">
        <v>3.5735585069700711E-2</v>
      </c>
      <c r="BB24">
        <v>22.2</v>
      </c>
      <c r="BC24">
        <v>1.3</v>
      </c>
      <c r="BD24">
        <v>8.44</v>
      </c>
      <c r="BE24">
        <v>35.799999999999997</v>
      </c>
    </row>
    <row r="25" spans="1:57" x14ac:dyDescent="0.25"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AJ25" s="3"/>
      <c r="AN25" s="17"/>
      <c r="AU25" s="3"/>
      <c r="AZ25" s="17"/>
    </row>
    <row r="26" spans="1:57" x14ac:dyDescent="0.25">
      <c r="A26" t="s">
        <v>53</v>
      </c>
      <c r="B26" s="15">
        <v>42789</v>
      </c>
      <c r="C26" s="2">
        <v>0.39583333333333331</v>
      </c>
      <c r="D26">
        <v>12</v>
      </c>
      <c r="E26">
        <v>2.36</v>
      </c>
      <c r="F26">
        <v>23.05</v>
      </c>
      <c r="G26">
        <v>106</v>
      </c>
      <c r="H26" s="16">
        <v>8.27</v>
      </c>
      <c r="I26" s="16">
        <v>265</v>
      </c>
      <c r="J26" s="16">
        <v>2.7389999999999999</v>
      </c>
      <c r="K26" s="16">
        <v>0.40970000000000001</v>
      </c>
      <c r="L26" s="16">
        <v>3.92</v>
      </c>
      <c r="M26" s="16">
        <v>6.2200000000000005E-2</v>
      </c>
      <c r="N26" s="16">
        <f>K26-M26</f>
        <v>0.34750000000000003</v>
      </c>
      <c r="O26" s="16">
        <v>5.8309199999999999</v>
      </c>
      <c r="P26" s="16">
        <v>4.9000000000000002E-2</v>
      </c>
      <c r="Q26" s="16">
        <f>P26/J26*100</f>
        <v>1.7889740781307049</v>
      </c>
      <c r="R26" s="16">
        <v>1.489003109134676</v>
      </c>
      <c r="S26" s="16">
        <v>0.65415513287495064</v>
      </c>
      <c r="T26" s="16">
        <v>10.718208659525818</v>
      </c>
      <c r="U26" s="16">
        <v>0.50944823951116114</v>
      </c>
      <c r="V26" s="16">
        <v>0.15871178190036986</v>
      </c>
      <c r="W26" s="16">
        <v>0.31153661862225895</v>
      </c>
      <c r="X26">
        <v>0.55000000000000004</v>
      </c>
      <c r="Y26" s="5">
        <v>4.3031660463861865</v>
      </c>
      <c r="Z26" s="3">
        <v>1.2591141553418226</v>
      </c>
      <c r="AA26" s="3">
        <v>0.4270568153779935</v>
      </c>
      <c r="AB26" s="3">
        <v>1.6429962365225386</v>
      </c>
      <c r="AC26" s="3">
        <f>SUM(AA26:AB26)</f>
        <v>2.070053051900532</v>
      </c>
      <c r="AD26" s="5">
        <v>16.021714996163826</v>
      </c>
      <c r="AE26" s="6">
        <v>97.064521061977715</v>
      </c>
      <c r="AF26" s="3">
        <v>0.99186427564948443</v>
      </c>
      <c r="AG26" s="3">
        <v>5.4308310258586721</v>
      </c>
      <c r="AH26" s="3">
        <v>2.2551800656726733</v>
      </c>
      <c r="AI26" s="3">
        <v>1.8319925409759965</v>
      </c>
      <c r="AJ26" s="3">
        <f>SUM(AH26:AI26)</f>
        <v>4.0871726066486698</v>
      </c>
      <c r="AK26" s="3">
        <v>50.921727978524729</v>
      </c>
      <c r="AL26" s="3">
        <v>48.143785182327939</v>
      </c>
      <c r="AM26" s="3">
        <v>49.426019957425744</v>
      </c>
      <c r="AN26" s="17">
        <f t="shared" si="0"/>
        <v>148.49153311827843</v>
      </c>
      <c r="AO26" s="3">
        <v>0.51250423754567309</v>
      </c>
      <c r="AP26" s="3">
        <v>0.50600575532474801</v>
      </c>
      <c r="AQ26" s="3">
        <v>55.516707793317622</v>
      </c>
      <c r="AR26" s="3">
        <v>9.2377060348528564E-2</v>
      </c>
      <c r="AS26" s="3">
        <v>0.164815774943051</v>
      </c>
      <c r="AT26" s="3">
        <v>0.17565323416857465</v>
      </c>
      <c r="AU26" s="3">
        <f>SUM(AS26:AT26)</f>
        <v>0.34046900911162564</v>
      </c>
      <c r="AV26" s="3">
        <v>24.42663763425854</v>
      </c>
      <c r="AW26" s="3">
        <v>3.1209943205796099E-2</v>
      </c>
      <c r="AX26" s="3">
        <v>3.3604385260367318E-2</v>
      </c>
      <c r="AY26" s="3">
        <v>2.9623382908112433E-2</v>
      </c>
      <c r="AZ26" s="17">
        <f t="shared" si="1"/>
        <v>9.4437711374275854E-2</v>
      </c>
      <c r="BA26" s="3">
        <v>2.9291851066205066E-2</v>
      </c>
      <c r="BB26">
        <v>19</v>
      </c>
      <c r="BC26">
        <v>2.74</v>
      </c>
      <c r="BD26">
        <v>14.7</v>
      </c>
      <c r="BE26">
        <v>21.4</v>
      </c>
    </row>
    <row r="27" spans="1:57" x14ac:dyDescent="0.25">
      <c r="A27" t="s">
        <v>54</v>
      </c>
      <c r="B27" s="15">
        <v>42789</v>
      </c>
      <c r="C27" s="2">
        <v>0.41180555555555554</v>
      </c>
      <c r="D27">
        <v>12.8</v>
      </c>
      <c r="E27">
        <v>1.27</v>
      </c>
      <c r="F27">
        <v>12.63</v>
      </c>
      <c r="G27">
        <v>-113</v>
      </c>
      <c r="H27" s="16">
        <v>7.47</v>
      </c>
      <c r="I27" s="16">
        <v>259</v>
      </c>
      <c r="J27" s="16">
        <v>2.2090000000000001</v>
      </c>
      <c r="K27" s="16">
        <v>0.3392</v>
      </c>
      <c r="L27" s="16">
        <v>3.12</v>
      </c>
      <c r="M27" s="16">
        <v>5.1399999999999996E-3</v>
      </c>
      <c r="N27" s="16">
        <f>K27-M27</f>
        <v>0.33406000000000002</v>
      </c>
      <c r="O27" s="16">
        <v>4.0274400000000004</v>
      </c>
      <c r="P27" s="16">
        <v>5.5E-2</v>
      </c>
      <c r="Q27" s="16">
        <f>P27/J27*100</f>
        <v>2.4898143956541419</v>
      </c>
      <c r="R27" s="16">
        <v>1.5222742565009</v>
      </c>
      <c r="S27" s="16">
        <v>0.68270810339007792</v>
      </c>
      <c r="T27" s="16">
        <v>8.2062944961460484</v>
      </c>
      <c r="U27" s="16">
        <v>0.6405620652493379</v>
      </c>
      <c r="V27" s="16">
        <v>0.20267616867058094</v>
      </c>
      <c r="W27" s="16">
        <v>0.31640363934397131</v>
      </c>
      <c r="X27">
        <v>0.627</v>
      </c>
      <c r="Y27" s="5">
        <v>9.3022054837326333</v>
      </c>
      <c r="Z27" s="3">
        <v>0.92268944981035905</v>
      </c>
      <c r="AA27" s="3">
        <v>0.38875187363671609</v>
      </c>
      <c r="AB27" s="3">
        <v>1.5027062057140159</v>
      </c>
      <c r="AC27" s="3">
        <f>SUM(AA27:AB27)</f>
        <v>1.8914580793507321</v>
      </c>
      <c r="AD27" s="5">
        <v>46.622836329051914</v>
      </c>
      <c r="AE27" s="6">
        <v>184.29429951320284</v>
      </c>
      <c r="AF27" s="3">
        <v>1.7247254221788244</v>
      </c>
      <c r="AG27" s="3">
        <v>8.1546879091701356</v>
      </c>
      <c r="AH27" s="3">
        <v>1.3840529485146238</v>
      </c>
      <c r="AI27" s="3">
        <v>0.98069615896617879</v>
      </c>
      <c r="AJ27" s="3">
        <f>SUM(AH27:AI27)</f>
        <v>2.3647491074808027</v>
      </c>
      <c r="AK27" s="3">
        <v>14.777559245179877</v>
      </c>
      <c r="AL27" s="3">
        <v>18.529983626614605</v>
      </c>
      <c r="AM27" s="3">
        <v>17.920302034581827</v>
      </c>
      <c r="AN27" s="17">
        <f t="shared" si="0"/>
        <v>51.227844906376305</v>
      </c>
      <c r="AO27" s="3">
        <v>3.9639826641289586</v>
      </c>
      <c r="AP27" s="3">
        <v>0.42991388452293966</v>
      </c>
      <c r="AQ27" s="3">
        <v>52.678809835827536</v>
      </c>
      <c r="AR27" s="3">
        <v>1.7775366468410658E-2</v>
      </c>
      <c r="AS27" s="3">
        <v>1.9704936396433555E-2</v>
      </c>
      <c r="AT27" s="3">
        <v>1.9311766761331704E-2</v>
      </c>
      <c r="AU27" s="3">
        <f>SUM(AS27:AT27)</f>
        <v>3.9016703157765259E-2</v>
      </c>
      <c r="AV27" s="3">
        <v>114.57785341112763</v>
      </c>
      <c r="AW27" s="3">
        <v>9.8173532936192603E-2</v>
      </c>
      <c r="AX27" s="3">
        <v>0.10582603308386394</v>
      </c>
      <c r="AY27" s="3">
        <v>9.3737676222600069E-2</v>
      </c>
      <c r="AZ27" s="17">
        <f t="shared" si="1"/>
        <v>0.29773724224265663</v>
      </c>
      <c r="BA27" s="3">
        <v>2.3631859107228342E-2</v>
      </c>
      <c r="BB27">
        <v>19.600000000000001</v>
      </c>
      <c r="BC27">
        <v>2.52</v>
      </c>
      <c r="BD27">
        <v>13</v>
      </c>
      <c r="BE27">
        <v>21</v>
      </c>
    </row>
    <row r="28" spans="1:57" x14ac:dyDescent="0.25">
      <c r="A28" t="s">
        <v>55</v>
      </c>
      <c r="B28" s="15">
        <v>42789</v>
      </c>
      <c r="C28" s="2">
        <v>0.42569444444444443</v>
      </c>
      <c r="D28">
        <v>10.7</v>
      </c>
      <c r="E28">
        <v>1.51</v>
      </c>
      <c r="F28">
        <v>14.31</v>
      </c>
      <c r="G28">
        <v>-93</v>
      </c>
      <c r="H28" s="16">
        <v>7.37</v>
      </c>
      <c r="I28" s="16">
        <v>825</v>
      </c>
      <c r="J28" s="12">
        <v>12.18</v>
      </c>
      <c r="K28" s="16">
        <v>3.1549999999999998</v>
      </c>
      <c r="L28" s="16">
        <v>3.52</v>
      </c>
      <c r="M28" s="16">
        <v>3.0899999999999999E-3</v>
      </c>
      <c r="N28" s="16">
        <f>K28-M28</f>
        <v>3.15191</v>
      </c>
      <c r="O28" s="16">
        <v>24.617170000000002</v>
      </c>
      <c r="P28" s="16">
        <v>0.151</v>
      </c>
      <c r="Q28" s="16">
        <f>P28/J28*100</f>
        <v>1.2397372742200328</v>
      </c>
      <c r="R28" s="16">
        <v>1.5598730619528502</v>
      </c>
      <c r="S28" s="16">
        <v>0.68322327292555152</v>
      </c>
      <c r="T28" s="16">
        <v>12.45345167772064</v>
      </c>
      <c r="U28" s="16">
        <v>0.40049110904469432</v>
      </c>
      <c r="V28" s="16">
        <v>0.43605540098361045</v>
      </c>
      <c r="W28" s="16">
        <v>1.0888017015502514</v>
      </c>
      <c r="X28">
        <v>0.64400000000000002</v>
      </c>
      <c r="Y28" s="5">
        <v>5.1142373671640691</v>
      </c>
      <c r="Z28" s="3">
        <v>0.25742197218867746</v>
      </c>
      <c r="AA28" s="3">
        <v>0.31116513070823837</v>
      </c>
      <c r="AB28" s="3">
        <v>0.74607220475370717</v>
      </c>
      <c r="AC28" s="3">
        <f>SUM(AA28:AB28)</f>
        <v>1.0572373354619455</v>
      </c>
      <c r="AD28" s="5">
        <v>154.28522236717828</v>
      </c>
      <c r="AE28" s="6">
        <v>68024.565910695121</v>
      </c>
      <c r="AF28" s="3">
        <v>0.89212367637605061</v>
      </c>
      <c r="AG28" s="3">
        <v>2.6234011363070726</v>
      </c>
      <c r="AH28" s="3">
        <v>2.1058792793862429</v>
      </c>
      <c r="AI28" s="3">
        <v>1.7082014967667405</v>
      </c>
      <c r="AJ28" s="3">
        <f>SUM(AH28:AI28)</f>
        <v>3.8140807761529834</v>
      </c>
      <c r="AK28" s="3">
        <v>15.51742104565751</v>
      </c>
      <c r="AL28" s="3">
        <v>19.03786197576855</v>
      </c>
      <c r="AM28" s="3">
        <v>18.263806756612777</v>
      </c>
      <c r="AN28" s="17">
        <f t="shared" si="0"/>
        <v>52.819089778038844</v>
      </c>
      <c r="AO28" s="3">
        <v>1.0170388690711891</v>
      </c>
      <c r="AP28" s="3">
        <v>0.47556943860930062</v>
      </c>
      <c r="AQ28" s="3">
        <v>97.624561303783224</v>
      </c>
      <c r="AR28" s="3">
        <v>9.7930765563650716E-3</v>
      </c>
      <c r="AS28" s="3">
        <v>7.4340910799386645E-3</v>
      </c>
      <c r="AT28" s="3">
        <v>6.0758422202817431E-3</v>
      </c>
      <c r="AU28" s="3">
        <f>SUM(AS28:AT28)</f>
        <v>1.3509933300220408E-2</v>
      </c>
      <c r="AV28" s="3">
        <v>102.67944274680644</v>
      </c>
      <c r="AW28" s="3">
        <v>1.7896423456830044E-2</v>
      </c>
      <c r="AX28" s="3">
        <v>1.459055514278839E-2</v>
      </c>
      <c r="AY28" s="3">
        <v>1.6803489276407547E-2</v>
      </c>
      <c r="AZ28" s="17">
        <f t="shared" si="1"/>
        <v>4.9290467876025985E-2</v>
      </c>
      <c r="BA28" s="3">
        <v>0.10427763661877056</v>
      </c>
      <c r="BB28">
        <v>54.2</v>
      </c>
      <c r="BC28">
        <v>2.56</v>
      </c>
      <c r="BD28">
        <v>55.7</v>
      </c>
      <c r="BE28">
        <v>19.899999999999999</v>
      </c>
    </row>
    <row r="29" spans="1:57" x14ac:dyDescent="0.25">
      <c r="A29" t="s">
        <v>56</v>
      </c>
      <c r="B29" s="15">
        <v>42789</v>
      </c>
      <c r="C29" s="2">
        <v>0.44166666666666665</v>
      </c>
      <c r="D29">
        <v>12.5</v>
      </c>
      <c r="E29">
        <v>0.42</v>
      </c>
      <c r="F29">
        <v>4.1500000000000004</v>
      </c>
      <c r="G29">
        <v>-71</v>
      </c>
      <c r="H29" s="16">
        <v>7.13</v>
      </c>
      <c r="I29" s="16">
        <v>611</v>
      </c>
      <c r="J29" s="12">
        <v>8.0730000000000004</v>
      </c>
      <c r="K29" s="16">
        <v>1.2310000000000001</v>
      </c>
      <c r="L29" s="16">
        <v>3.06</v>
      </c>
      <c r="M29" s="16">
        <v>4.7099999999999998E-3</v>
      </c>
      <c r="N29" s="16">
        <f>K29-M29</f>
        <v>1.2262900000000001</v>
      </c>
      <c r="O29" s="16">
        <v>18.60557</v>
      </c>
      <c r="P29" s="16">
        <v>9.7000000000000003E-2</v>
      </c>
      <c r="Q29" s="16">
        <f>P29/J29*100</f>
        <v>1.2015359841446798</v>
      </c>
      <c r="R29" s="16">
        <v>1.652349371237599</v>
      </c>
      <c r="S29" s="16">
        <v>0.76509589050069249</v>
      </c>
      <c r="T29" s="16">
        <v>7.9815991018705201</v>
      </c>
      <c r="U29" s="16">
        <v>0.76499088511478697</v>
      </c>
      <c r="V29" s="16">
        <v>0.53390622911361663</v>
      </c>
      <c r="W29" s="16">
        <v>0.6979249550581299</v>
      </c>
      <c r="X29">
        <v>0.64900000000000002</v>
      </c>
      <c r="Y29" s="5">
        <v>4.031097302000326</v>
      </c>
      <c r="Z29" s="3">
        <v>0.2141636215882633</v>
      </c>
      <c r="AA29" s="3">
        <v>0.56200514779386368</v>
      </c>
      <c r="AB29" s="3">
        <v>0.75783629955161125</v>
      </c>
      <c r="AC29" s="3">
        <f>SUM(AA29:AB29)</f>
        <v>1.3198414473454749</v>
      </c>
      <c r="AD29" s="5">
        <v>380.56178135459521</v>
      </c>
      <c r="AE29" s="6">
        <v>46215.039222945961</v>
      </c>
      <c r="AF29" s="3">
        <v>1.8687298904501382</v>
      </c>
      <c r="AG29" s="3">
        <v>6.1585492978404872</v>
      </c>
      <c r="AH29" s="3">
        <v>2.5884235251310113</v>
      </c>
      <c r="AI29" s="3">
        <v>1.7988729360176403</v>
      </c>
      <c r="AJ29" s="3">
        <f>SUM(AH29:AI29)</f>
        <v>4.3872964611486518</v>
      </c>
      <c r="AK29" s="3">
        <v>10.172992055600991</v>
      </c>
      <c r="AL29" s="3">
        <v>16.14483729636995</v>
      </c>
      <c r="AM29" s="3">
        <v>14.857859107232073</v>
      </c>
      <c r="AN29" s="17">
        <f t="shared" si="0"/>
        <v>41.175688459203016</v>
      </c>
      <c r="AO29" s="3">
        <v>2.8584741244485321</v>
      </c>
      <c r="AP29" s="3">
        <v>0.21115148499696773</v>
      </c>
      <c r="AQ29" s="3">
        <v>104.98026730958267</v>
      </c>
      <c r="AR29" s="3">
        <v>1.3102236771371322E-2</v>
      </c>
      <c r="AS29" s="3">
        <v>2.6870130766228095E-3</v>
      </c>
      <c r="AT29" s="3">
        <v>5.9837813570730886E-3</v>
      </c>
      <c r="AU29" s="3">
        <f>SUM(AS29:AT29)</f>
        <v>8.6707944336958977E-3</v>
      </c>
      <c r="AV29" s="3">
        <v>136.33592363243761</v>
      </c>
      <c r="AW29" s="3">
        <v>3.6858067854542979E-2</v>
      </c>
      <c r="AX29" s="3">
        <v>4.1061621193207366E-2</v>
      </c>
      <c r="AY29" s="3">
        <v>3.538864696324253E-2</v>
      </c>
      <c r="AZ29" s="17">
        <f t="shared" si="1"/>
        <v>0.11330833601099288</v>
      </c>
      <c r="BA29" s="3">
        <v>0.55092753964790586</v>
      </c>
      <c r="BB29">
        <v>41.5</v>
      </c>
      <c r="BC29">
        <v>5.54</v>
      </c>
      <c r="BD29">
        <v>20.7</v>
      </c>
      <c r="BE29">
        <v>26.6</v>
      </c>
    </row>
    <row r="30" spans="1:57" x14ac:dyDescent="0.25">
      <c r="A30" t="s">
        <v>57</v>
      </c>
      <c r="B30" s="15">
        <v>42789</v>
      </c>
      <c r="C30" s="2">
        <v>0.44930555555555557</v>
      </c>
      <c r="D30">
        <v>13.1</v>
      </c>
      <c r="E30">
        <v>1.01</v>
      </c>
      <c r="F30">
        <v>10.11</v>
      </c>
      <c r="G30">
        <v>-68</v>
      </c>
      <c r="H30" s="16">
        <v>7.05</v>
      </c>
      <c r="I30" s="16">
        <v>1422</v>
      </c>
      <c r="J30" s="12">
        <v>20.94</v>
      </c>
      <c r="K30" s="16">
        <v>10</v>
      </c>
      <c r="L30" s="16">
        <v>4.68</v>
      </c>
      <c r="M30" s="16">
        <v>4.6600000000000001E-3</v>
      </c>
      <c r="N30" s="16">
        <f>K30-M30</f>
        <v>9.9953400000000006</v>
      </c>
      <c r="O30" s="16">
        <v>8.8367199999999997</v>
      </c>
      <c r="P30" s="16">
        <v>0.22900000000000001</v>
      </c>
      <c r="Q30" s="16">
        <f>P30/J30*100</f>
        <v>1.09360076408787</v>
      </c>
      <c r="R30" s="16">
        <v>1.6592351890071872</v>
      </c>
      <c r="S30" s="16">
        <v>0.70098015670504765</v>
      </c>
      <c r="T30" s="16">
        <v>9.7885698436800865</v>
      </c>
      <c r="U30" s="16">
        <v>0.50670823294193468</v>
      </c>
      <c r="V30" s="16">
        <v>0.90428243564822675</v>
      </c>
      <c r="W30" s="16">
        <v>1.7846215570605328</v>
      </c>
      <c r="X30">
        <v>0.80100000000000005</v>
      </c>
      <c r="Y30" s="5">
        <v>6.8092861169996919</v>
      </c>
      <c r="Z30" s="3">
        <v>0.31068804730901461</v>
      </c>
      <c r="AA30" s="3">
        <v>0.69941257433346649</v>
      </c>
      <c r="AB30" s="3">
        <v>1.191273585571381</v>
      </c>
      <c r="AC30" s="3">
        <f>SUM(AA30:AB30)</f>
        <v>1.8906861599048475</v>
      </c>
      <c r="AD30" s="5">
        <v>1229.2748697287586</v>
      </c>
      <c r="AE30" s="6">
        <v>108413.82306062691</v>
      </c>
      <c r="AF30" s="3">
        <v>1.4877985485864513</v>
      </c>
      <c r="AG30" s="3">
        <v>3.6515011785528242</v>
      </c>
      <c r="AH30" s="3">
        <v>3.6006044376087463</v>
      </c>
      <c r="AI30" s="3">
        <v>1.2142960105544069</v>
      </c>
      <c r="AJ30" s="3">
        <f>SUM(AH30:AI30)</f>
        <v>4.8149004481631534</v>
      </c>
      <c r="AK30" s="3">
        <v>10.443682138853358</v>
      </c>
      <c r="AL30" s="3">
        <v>16.207448956276554</v>
      </c>
      <c r="AM30" s="3">
        <v>15.004190789559287</v>
      </c>
      <c r="AN30" s="17">
        <f t="shared" si="0"/>
        <v>41.655321884689201</v>
      </c>
      <c r="AO30" s="3">
        <v>1.8031357439093527</v>
      </c>
      <c r="AP30" s="3">
        <v>0.89407878915939021</v>
      </c>
      <c r="AQ30" s="3">
        <v>184.6456363703914</v>
      </c>
      <c r="AR30" s="3">
        <v>7.5795470230245006E-3</v>
      </c>
      <c r="AS30" s="3">
        <v>3.0452872908369299E-3</v>
      </c>
      <c r="AT30" s="3">
        <v>2.8739993312280458E-3</v>
      </c>
      <c r="AU30" s="3">
        <f>SUM(AS30:AT30)</f>
        <v>5.9192866220649752E-3</v>
      </c>
      <c r="AV30" s="3">
        <v>137.37042109836511</v>
      </c>
      <c r="AW30" s="3">
        <v>2.2436130890904449E-3</v>
      </c>
      <c r="AX30" s="3">
        <v>6.649636200228847E-3</v>
      </c>
      <c r="AY30" s="3">
        <v>1.1992466860504495E-3</v>
      </c>
      <c r="AZ30" s="17">
        <f t="shared" si="1"/>
        <v>1.0092495975369742E-2</v>
      </c>
      <c r="BA30" s="3">
        <v>0.85827680339318668</v>
      </c>
      <c r="BB30">
        <v>73.8</v>
      </c>
      <c r="BC30">
        <v>7.84</v>
      </c>
      <c r="BD30">
        <v>51.5</v>
      </c>
      <c r="BE30">
        <v>116</v>
      </c>
    </row>
    <row r="32" spans="1:57" x14ac:dyDescent="0.25">
      <c r="A32" t="s">
        <v>58</v>
      </c>
      <c r="B32" s="15">
        <v>42789</v>
      </c>
      <c r="C32" s="2">
        <v>0.51597222222222217</v>
      </c>
      <c r="D32">
        <v>13.1</v>
      </c>
      <c r="E32">
        <v>1.73</v>
      </c>
      <c r="F32">
        <v>17.32</v>
      </c>
      <c r="G32">
        <v>-16</v>
      </c>
      <c r="H32">
        <v>7.74</v>
      </c>
      <c r="I32">
        <v>287</v>
      </c>
      <c r="J32">
        <v>3.3359999999999999</v>
      </c>
      <c r="K32">
        <v>0.68700000000000006</v>
      </c>
      <c r="L32">
        <v>5.58</v>
      </c>
      <c r="M32">
        <v>0.06</v>
      </c>
      <c r="N32">
        <f>K32-M32</f>
        <v>0.627</v>
      </c>
      <c r="O32">
        <v>5.2297599999999997</v>
      </c>
      <c r="P32">
        <v>0.11700000000000001</v>
      </c>
      <c r="Q32">
        <f>P32/J32*100</f>
        <v>3.5071942446043169</v>
      </c>
      <c r="R32">
        <v>1.4448029241401512</v>
      </c>
      <c r="S32">
        <v>0.59008135113770332</v>
      </c>
      <c r="T32">
        <v>11.299615782615476</v>
      </c>
      <c r="U32">
        <v>0.4170902200003021</v>
      </c>
      <c r="V32">
        <v>0.27553255499389612</v>
      </c>
      <c r="W32">
        <v>0.66060660687200135</v>
      </c>
      <c r="X32">
        <v>0.42399999999999999</v>
      </c>
      <c r="Y32" s="5">
        <v>160.98679521967449</v>
      </c>
      <c r="Z32" s="3">
        <v>1.5365668759914393</v>
      </c>
      <c r="AA32" s="3">
        <v>1.1838594382692085</v>
      </c>
      <c r="AB32" s="3">
        <v>1.3738348121887463</v>
      </c>
      <c r="AC32" s="3">
        <f>SUM(AA32:AB32)</f>
        <v>2.5576942504579545</v>
      </c>
      <c r="AD32" s="5">
        <v>246.48225368655724</v>
      </c>
      <c r="AE32" s="6">
        <v>378.26010353653851</v>
      </c>
      <c r="AF32" s="3">
        <v>0.84477505509904172</v>
      </c>
      <c r="AG32" s="3">
        <v>3.439622232630458</v>
      </c>
      <c r="AH32" s="3">
        <v>3.6946164925321239</v>
      </c>
      <c r="AI32" s="3">
        <v>1.5003264810088304</v>
      </c>
      <c r="AJ32" s="3">
        <f>SUM(AH32:AI32)</f>
        <v>5.1949429735409538</v>
      </c>
      <c r="AK32" s="3">
        <v>21.36208664425499</v>
      </c>
      <c r="AL32" s="3">
        <v>-2.0087575481531057</v>
      </c>
      <c r="AM32" s="3">
        <v>18.652487991519301</v>
      </c>
      <c r="AN32" s="17">
        <f t="shared" si="0"/>
        <v>38.005817087621182</v>
      </c>
      <c r="AO32" s="3">
        <v>0.59624221328070026</v>
      </c>
      <c r="AP32" s="3">
        <v>0.27202424323166874</v>
      </c>
      <c r="AQ32" s="3">
        <v>54.426089566496394</v>
      </c>
      <c r="AR32" s="3">
        <v>1.1626550290257134E-2</v>
      </c>
      <c r="AS32" s="3">
        <v>3.7977148977631332E-2</v>
      </c>
      <c r="AT32" s="3">
        <v>4.1565257550620877E-2</v>
      </c>
      <c r="AU32" s="3">
        <f>SUM(AS32:AT32)</f>
        <v>7.9542406528252202E-2</v>
      </c>
      <c r="AV32" s="3">
        <v>169.47452192025011</v>
      </c>
      <c r="AW32" s="3">
        <v>0.78441393445936713</v>
      </c>
      <c r="AX32" s="3">
        <v>0.80984460384249546</v>
      </c>
      <c r="AY32" s="3">
        <v>0.76843520005329713</v>
      </c>
      <c r="AZ32" s="17">
        <f t="shared" si="1"/>
        <v>2.3626937383551598</v>
      </c>
      <c r="BA32" s="3">
        <v>9.6970446955475076E-2</v>
      </c>
      <c r="BB32">
        <v>24.9</v>
      </c>
      <c r="BC32">
        <v>3.68</v>
      </c>
      <c r="BD32">
        <v>13.1</v>
      </c>
      <c r="BE32">
        <v>25.6</v>
      </c>
    </row>
    <row r="33" spans="1:57" x14ac:dyDescent="0.25">
      <c r="A33" t="s">
        <v>59</v>
      </c>
      <c r="B33" s="15">
        <v>42789</v>
      </c>
      <c r="C33" s="2">
        <v>0.53055555555555556</v>
      </c>
      <c r="D33">
        <v>13.8</v>
      </c>
      <c r="E33">
        <v>3.08</v>
      </c>
      <c r="F33">
        <v>31.33</v>
      </c>
      <c r="G33">
        <v>79</v>
      </c>
      <c r="H33">
        <v>7.85</v>
      </c>
      <c r="I33">
        <v>257</v>
      </c>
      <c r="J33">
        <v>2.762</v>
      </c>
      <c r="K33">
        <v>0.45029999999999998</v>
      </c>
      <c r="L33">
        <v>2.3199999999999998</v>
      </c>
      <c r="M33">
        <v>0.16300000000000001</v>
      </c>
      <c r="N33">
        <f>K33-M33</f>
        <v>0.2873</v>
      </c>
      <c r="O33">
        <v>14.096870000000001</v>
      </c>
      <c r="P33">
        <v>6.4000000000000001E-2</v>
      </c>
      <c r="Q33">
        <f>P33/J33*100</f>
        <v>2.3171614771904419</v>
      </c>
      <c r="R33">
        <v>1.4665507692270703</v>
      </c>
      <c r="S33">
        <v>0.58371973173913227</v>
      </c>
      <c r="T33">
        <v>14.882004329005365</v>
      </c>
      <c r="U33">
        <v>0.34083546852373359</v>
      </c>
      <c r="V33">
        <v>0.160048225861987</v>
      </c>
      <c r="W33">
        <v>0.46957620506811276</v>
      </c>
      <c r="X33">
        <v>0.45300000000000001</v>
      </c>
      <c r="Y33" s="5">
        <v>25.81248244567459</v>
      </c>
      <c r="Z33" s="3">
        <v>0.39842862830192921</v>
      </c>
      <c r="AA33" s="3">
        <v>0.42354363329339539</v>
      </c>
      <c r="AB33" s="3">
        <v>0.72548551066309253</v>
      </c>
      <c r="AC33" s="3">
        <f>SUM(AA33:AB33)</f>
        <v>1.1490291439564879</v>
      </c>
      <c r="AD33" s="5">
        <v>6.2498260933312313</v>
      </c>
      <c r="AE33" s="6">
        <v>134.39372901655796</v>
      </c>
      <c r="AF33" s="3">
        <v>0.1711460723361429</v>
      </c>
      <c r="AG33" s="3">
        <v>3.1953911590430994</v>
      </c>
      <c r="AH33" s="3">
        <v>1.5570576970318613</v>
      </c>
      <c r="AI33" s="3">
        <v>1.010748664807779</v>
      </c>
      <c r="AJ33" s="3">
        <f>SUM(AH33:AI33)</f>
        <v>2.5678063618396401</v>
      </c>
      <c r="AK33" s="3">
        <v>11.349688628026051</v>
      </c>
      <c r="AL33" s="3">
        <v>15.590165745484528</v>
      </c>
      <c r="AM33" s="3">
        <v>14.574899544257024</v>
      </c>
      <c r="AN33" s="17">
        <f t="shared" si="0"/>
        <v>41.514753917767599</v>
      </c>
      <c r="AO33" s="3">
        <v>0.26710656006754946</v>
      </c>
      <c r="AP33" s="3">
        <v>0.29865599525347591</v>
      </c>
      <c r="AQ33" s="3">
        <v>53.240768874515254</v>
      </c>
      <c r="AR33" s="3">
        <v>7.6242938518418469E-3</v>
      </c>
      <c r="AS33" s="3">
        <v>2.8124461295647604E-2</v>
      </c>
      <c r="AT33" s="3">
        <v>2.7854216243295871E-2</v>
      </c>
      <c r="AU33" s="3">
        <f>SUM(AS33:AT33)</f>
        <v>5.5978677538943478E-2</v>
      </c>
      <c r="AV33" s="3">
        <v>95.363790268329808</v>
      </c>
      <c r="AW33" s="3">
        <v>7.8109137235178996E-2</v>
      </c>
      <c r="AX33" s="3">
        <v>7.9415580423270724E-2</v>
      </c>
      <c r="AY33" s="3">
        <v>7.6126354576092903E-2</v>
      </c>
      <c r="AZ33" s="17">
        <f t="shared" si="1"/>
        <v>0.23365107223454262</v>
      </c>
      <c r="BA33" s="3">
        <v>2.1026106748305785E-2</v>
      </c>
      <c r="BB33">
        <v>20.399999999999999</v>
      </c>
      <c r="BC33">
        <v>5.45</v>
      </c>
      <c r="BD33">
        <v>13.5</v>
      </c>
      <c r="BE33">
        <v>24.3</v>
      </c>
    </row>
    <row r="34" spans="1:57" x14ac:dyDescent="0.25">
      <c r="A34" t="s">
        <v>60</v>
      </c>
      <c r="B34" s="15">
        <v>42789</v>
      </c>
      <c r="C34" s="2">
        <v>0.5444444444444444</v>
      </c>
      <c r="D34">
        <v>13.3</v>
      </c>
      <c r="E34">
        <v>1.58</v>
      </c>
      <c r="F34">
        <v>15.89</v>
      </c>
      <c r="G34">
        <v>-91</v>
      </c>
      <c r="H34">
        <v>7.69</v>
      </c>
      <c r="I34">
        <v>273</v>
      </c>
      <c r="J34">
        <v>2.6429999999999998</v>
      </c>
      <c r="K34">
        <v>0.38940000000000002</v>
      </c>
      <c r="L34">
        <v>2.5299999999999998</v>
      </c>
      <c r="M34">
        <v>2.65E-3</v>
      </c>
      <c r="N34">
        <f>K34-M34</f>
        <v>0.38675000000000004</v>
      </c>
      <c r="O34">
        <v>8.0852700000000013</v>
      </c>
      <c r="P34">
        <v>7.1999999999999995E-2</v>
      </c>
      <c r="Q34">
        <f>P34/J34*100</f>
        <v>2.7241770715096481</v>
      </c>
      <c r="R34">
        <v>1.4962017334753237</v>
      </c>
      <c r="S34">
        <v>0.63919383789936846</v>
      </c>
      <c r="T34">
        <v>10.913076471923011</v>
      </c>
      <c r="U34">
        <v>0.45563360859452967</v>
      </c>
      <c r="V34">
        <v>0.20366016874481005</v>
      </c>
      <c r="W34">
        <v>0.44698232286470357</v>
      </c>
      <c r="X34">
        <v>0.498</v>
      </c>
      <c r="Y34" s="5">
        <v>35.631568725376795</v>
      </c>
      <c r="Z34" s="3">
        <v>0.65756487342259962</v>
      </c>
      <c r="AA34" s="3">
        <v>0.55168652325349032</v>
      </c>
      <c r="AB34" s="3">
        <v>1.022145621056521</v>
      </c>
      <c r="AC34" s="3">
        <f>SUM(AA34:AB34)</f>
        <v>1.5738321443100114</v>
      </c>
      <c r="AD34" s="5">
        <v>79.212786761470625</v>
      </c>
      <c r="AE34" s="6">
        <v>321.06050219932501</v>
      </c>
      <c r="AF34" s="3">
        <v>0.22171585969095542</v>
      </c>
      <c r="AG34" s="3">
        <v>2.4430506386390256</v>
      </c>
      <c r="AH34" s="3">
        <v>0.95929141044279731</v>
      </c>
      <c r="AI34" s="3">
        <v>0.53422046725516981</v>
      </c>
      <c r="AJ34" s="3"/>
      <c r="AK34" s="3">
        <v>13.990867417552622</v>
      </c>
      <c r="AL34" s="3">
        <v>18.822305634938065</v>
      </c>
      <c r="AM34" s="3">
        <v>17.557750074308615</v>
      </c>
      <c r="AN34" s="17"/>
      <c r="AO34" s="3">
        <v>2.9400937832518461</v>
      </c>
      <c r="AP34" s="3">
        <v>0.35001775035133398</v>
      </c>
      <c r="AQ34" s="3">
        <v>53.134613570580925</v>
      </c>
      <c r="AR34" s="3">
        <v>9.6365858059386626E-3</v>
      </c>
      <c r="AS34" s="3">
        <v>5.732315486546867E-3</v>
      </c>
      <c r="AT34" s="3">
        <v>6.772993898279539E-3</v>
      </c>
      <c r="AU34" s="3"/>
      <c r="AV34" s="3">
        <v>113.72039781740655</v>
      </c>
      <c r="AW34" s="3">
        <v>0.1288987110499237</v>
      </c>
      <c r="AX34" s="3">
        <v>0.13475803076645587</v>
      </c>
      <c r="AY34" s="3">
        <v>0.12867005263844786</v>
      </c>
      <c r="AZ34" s="17"/>
      <c r="BA34" s="3">
        <v>5.0736077391076211E-2</v>
      </c>
      <c r="BB34">
        <v>22</v>
      </c>
      <c r="BC34">
        <v>15.1</v>
      </c>
      <c r="BD34">
        <v>15</v>
      </c>
      <c r="BE34">
        <v>30.4</v>
      </c>
    </row>
    <row r="35" spans="1:57" x14ac:dyDescent="0.25">
      <c r="A35" t="s">
        <v>61</v>
      </c>
      <c r="B35" s="15">
        <v>42789</v>
      </c>
      <c r="C35" s="2">
        <v>0.55833333333333335</v>
      </c>
      <c r="D35">
        <v>13.1</v>
      </c>
      <c r="E35">
        <v>1.33</v>
      </c>
      <c r="F35">
        <v>13.32</v>
      </c>
      <c r="G35">
        <v>-56</v>
      </c>
      <c r="H35">
        <v>7.5</v>
      </c>
      <c r="I35">
        <v>250</v>
      </c>
      <c r="J35">
        <v>2.6230000000000002</v>
      </c>
      <c r="K35">
        <v>0.57720000000000005</v>
      </c>
      <c r="L35">
        <v>5.37</v>
      </c>
      <c r="M35">
        <v>4.0700000000000007E-3</v>
      </c>
      <c r="N35">
        <f>K35-M35</f>
        <v>0.57313000000000003</v>
      </c>
      <c r="O35">
        <v>6.43208</v>
      </c>
      <c r="P35">
        <v>0.11799999999999999</v>
      </c>
      <c r="Q35">
        <f>P35/J35*100</f>
        <v>4.4986656500190616</v>
      </c>
      <c r="R35">
        <v>1.4628324583607144</v>
      </c>
      <c r="S35">
        <v>0.58024210716651281</v>
      </c>
      <c r="T35">
        <v>14.049095351209163</v>
      </c>
      <c r="U35">
        <v>0.24657258256867737</v>
      </c>
      <c r="V35">
        <v>7.3818354616499507E-2</v>
      </c>
      <c r="W35">
        <v>0.29937778907733598</v>
      </c>
      <c r="X35">
        <v>0.38200000000000001</v>
      </c>
      <c r="Y35" s="5">
        <v>53.812517820813156</v>
      </c>
      <c r="Z35" s="3">
        <v>0.7372991004378362</v>
      </c>
      <c r="AA35" s="3">
        <v>0.75351915510619727</v>
      </c>
      <c r="AB35" s="3">
        <v>1.3144341840114533</v>
      </c>
      <c r="AC35" s="3">
        <f>SUM(AA35:AB35)</f>
        <v>2.0679533391176506</v>
      </c>
      <c r="AD35" s="5">
        <v>186.80054392797072</v>
      </c>
      <c r="AE35" s="6">
        <v>880.0034584455135</v>
      </c>
      <c r="AF35" s="3">
        <v>0.43411173652064478</v>
      </c>
      <c r="AG35" s="3">
        <v>3.3830521778208822</v>
      </c>
      <c r="AH35" s="3">
        <v>0.94503164227728897</v>
      </c>
      <c r="AI35" s="3">
        <v>0.60297595248108649</v>
      </c>
      <c r="AJ35" s="3">
        <f>SUM(AH35:AI35)</f>
        <v>1.5480075947583756</v>
      </c>
      <c r="AK35" s="3">
        <v>14.188000548625087</v>
      </c>
      <c r="AL35" s="3">
        <v>18.758104900990489</v>
      </c>
      <c r="AM35" s="3">
        <v>17.597780736056865</v>
      </c>
      <c r="AN35" s="17">
        <f t="shared" si="0"/>
        <v>50.543886185672434</v>
      </c>
      <c r="AO35" s="3">
        <v>1.4561482431600916</v>
      </c>
      <c r="AP35" s="3">
        <v>0.49839657569820339</v>
      </c>
      <c r="AQ35" s="3">
        <v>56.406660735729886</v>
      </c>
      <c r="AR35" s="3">
        <v>8.1161690962438596E-3</v>
      </c>
      <c r="AS35" s="3">
        <v>5.1053327275486921E-3</v>
      </c>
      <c r="AT35" s="3">
        <v>2.2332887043547871E-3</v>
      </c>
      <c r="AU35" s="3">
        <f>SUM(AS35:AT35)</f>
        <v>7.3386214319034792E-3</v>
      </c>
      <c r="AV35" s="3">
        <v>109.42704904047947</v>
      </c>
      <c r="AW35" s="3">
        <v>0.1423729864166684</v>
      </c>
      <c r="AX35" s="3">
        <v>0.13973042487387513</v>
      </c>
      <c r="AY35" s="3">
        <v>0.14431502941873878</v>
      </c>
      <c r="AZ35" s="17">
        <f t="shared" si="1"/>
        <v>0.42641844070928225</v>
      </c>
      <c r="BA35" s="3">
        <v>5.5457227231263194E-2</v>
      </c>
      <c r="BB35">
        <v>20.7</v>
      </c>
      <c r="BC35">
        <v>21.4</v>
      </c>
      <c r="BD35">
        <v>13.3</v>
      </c>
      <c r="BE35">
        <v>29.3</v>
      </c>
    </row>
    <row r="36" spans="1:57" x14ac:dyDescent="0.25">
      <c r="A36" t="s">
        <v>62</v>
      </c>
      <c r="B36" s="15">
        <v>42789</v>
      </c>
      <c r="C36" s="2">
        <v>0.5708333333333333</v>
      </c>
      <c r="D36">
        <v>14.1</v>
      </c>
      <c r="E36">
        <v>2.0499999999999998</v>
      </c>
      <c r="F36">
        <v>20.99</v>
      </c>
      <c r="G36">
        <v>-97</v>
      </c>
      <c r="H36">
        <v>7.49</v>
      </c>
      <c r="I36">
        <v>285</v>
      </c>
      <c r="J36">
        <v>2.5680000000000001</v>
      </c>
      <c r="K36">
        <v>0.58030000000000004</v>
      </c>
      <c r="L36">
        <v>2.66</v>
      </c>
      <c r="M36">
        <v>3.2599999999999999E-3</v>
      </c>
      <c r="N36">
        <f>K36-M36</f>
        <v>0.57704</v>
      </c>
      <c r="O36">
        <v>2.67483</v>
      </c>
      <c r="P36">
        <v>6.8000000000000005E-2</v>
      </c>
      <c r="Q36">
        <f>P36/J36*100</f>
        <v>2.64797507788162</v>
      </c>
      <c r="R36">
        <v>1.4612015036970498</v>
      </c>
      <c r="S36">
        <v>0.60662050746570551</v>
      </c>
      <c r="T36">
        <v>15.615591881156584</v>
      </c>
      <c r="U36">
        <v>0.28362978592448057</v>
      </c>
      <c r="V36">
        <v>7.5008458448889537E-2</v>
      </c>
      <c r="W36">
        <v>0.26445903135456073</v>
      </c>
      <c r="X36">
        <v>0.45400000000000001</v>
      </c>
      <c r="Y36" s="5">
        <v>45.911784677923755</v>
      </c>
      <c r="Z36" s="3">
        <v>0.37429842355050019</v>
      </c>
      <c r="AA36" s="3">
        <v>0.29187995418317902</v>
      </c>
      <c r="AB36" s="3">
        <v>0.8896133419304969</v>
      </c>
      <c r="AC36" s="3">
        <f>SUM(AA36:AB36)</f>
        <v>1.1814932961136759</v>
      </c>
      <c r="AD36" s="5">
        <v>292.21632789768734</v>
      </c>
      <c r="AE36" s="6">
        <v>356.2596474217695</v>
      </c>
      <c r="AF36" s="3">
        <v>0.38815041922794535</v>
      </c>
      <c r="AG36" s="3">
        <v>2.1682084441354479</v>
      </c>
      <c r="AH36" s="3">
        <v>2.8386147231001591</v>
      </c>
      <c r="AI36" s="3">
        <v>2.2685623957169221</v>
      </c>
      <c r="AJ36" s="3">
        <f>SUM(AH36:AI36)</f>
        <v>5.1071771188170807</v>
      </c>
      <c r="AK36" s="3">
        <v>9.9566722039645761</v>
      </c>
      <c r="AL36" s="3">
        <v>10.526122944296375</v>
      </c>
      <c r="AM36" s="3">
        <v>10.2372032585534</v>
      </c>
      <c r="AN36" s="17">
        <f t="shared" si="0"/>
        <v>30.719998406814351</v>
      </c>
      <c r="AO36" s="3">
        <v>1.1949218252970151</v>
      </c>
      <c r="AP36" s="3">
        <v>0.36143215059042727</v>
      </c>
      <c r="AQ36" s="3">
        <v>48.105469955813611</v>
      </c>
      <c r="AR36" s="3">
        <v>8.5409970536325965E-3</v>
      </c>
      <c r="AS36" s="3">
        <v>7.1653951464003898E-3</v>
      </c>
      <c r="AT36" s="3">
        <v>6.6073681804098379E-3</v>
      </c>
      <c r="AU36" s="3">
        <f>SUM(AS36:AT36)</f>
        <v>1.3772763326810229E-2</v>
      </c>
      <c r="AV36" s="3">
        <v>30.99412478732998</v>
      </c>
      <c r="AW36" s="3">
        <v>4.7764184140844414E-2</v>
      </c>
      <c r="AX36" s="3">
        <v>4.7905751385416091E-2</v>
      </c>
      <c r="AY36" s="3">
        <v>4.7113605005890645E-2</v>
      </c>
      <c r="AZ36" s="17">
        <f t="shared" si="1"/>
        <v>0.14278354053215114</v>
      </c>
      <c r="BA36" s="3">
        <v>2.9821851573375819E-2</v>
      </c>
      <c r="BB36">
        <v>22.1</v>
      </c>
      <c r="BC36">
        <v>16.3</v>
      </c>
      <c r="BD36">
        <v>9.59</v>
      </c>
      <c r="BE36">
        <v>32.299999999999997</v>
      </c>
    </row>
    <row r="37" spans="1:57" x14ac:dyDescent="0.25">
      <c r="AJ37" s="9"/>
      <c r="AN37" s="17"/>
      <c r="AU37" s="9"/>
      <c r="AZ37" s="17"/>
    </row>
    <row r="38" spans="1:57" x14ac:dyDescent="0.25">
      <c r="A38" t="s">
        <v>63</v>
      </c>
      <c r="B38" s="15">
        <v>42790</v>
      </c>
      <c r="C38" s="2">
        <v>0.3923611111111111</v>
      </c>
      <c r="D38">
        <v>14.3</v>
      </c>
      <c r="E38">
        <v>1.85</v>
      </c>
      <c r="F38">
        <v>19.03</v>
      </c>
      <c r="G38">
        <v>74</v>
      </c>
      <c r="H38">
        <v>7.38</v>
      </c>
      <c r="I38">
        <v>387</v>
      </c>
      <c r="J38">
        <v>2.7189999999999999</v>
      </c>
      <c r="K38">
        <v>2.34</v>
      </c>
      <c r="L38">
        <v>5.43</v>
      </c>
      <c r="M38">
        <v>2.04</v>
      </c>
      <c r="N38">
        <f>K38-M38</f>
        <v>0.29999999999999982</v>
      </c>
      <c r="O38">
        <v>3.8771500000000003</v>
      </c>
      <c r="P38">
        <v>4.8000000000000001E-2</v>
      </c>
      <c r="Q38">
        <f>P38/J38*100</f>
        <v>1.7653549098933432</v>
      </c>
      <c r="R38">
        <v>1.5166467731944115</v>
      </c>
      <c r="S38">
        <v>0.63700833101953935</v>
      </c>
      <c r="T38">
        <v>13.683896516678743</v>
      </c>
      <c r="U38">
        <v>0.40484701327682254</v>
      </c>
      <c r="V38">
        <v>0.14863054044054691</v>
      </c>
      <c r="W38">
        <v>0.36712766938190966</v>
      </c>
      <c r="X38">
        <v>0.313</v>
      </c>
      <c r="Y38" s="5">
        <v>5.5829631005696738</v>
      </c>
      <c r="Z38" s="3">
        <v>0.70760122010030169</v>
      </c>
      <c r="AA38" s="3">
        <v>0.27111070171111085</v>
      </c>
      <c r="AB38" s="3">
        <v>1.8032010274817709</v>
      </c>
      <c r="AC38" s="3">
        <f>SUM(AA38:AB38)</f>
        <v>2.0743117291928819</v>
      </c>
      <c r="AD38" s="5">
        <v>11.685701692879736</v>
      </c>
      <c r="AE38" s="6">
        <v>80.851600265254703</v>
      </c>
      <c r="AF38" s="3">
        <v>0.26904307766971441</v>
      </c>
      <c r="AG38" s="3">
        <v>2.0827268152284395</v>
      </c>
      <c r="AH38" s="3">
        <v>2.7073600486933929</v>
      </c>
      <c r="AI38" s="3">
        <v>1.9635572664309526</v>
      </c>
      <c r="AJ38" s="3">
        <f>SUM(AH38:AI38)</f>
        <v>4.6709173151243455</v>
      </c>
      <c r="AK38" s="3">
        <v>9.0265767830066626</v>
      </c>
      <c r="AL38" s="3">
        <v>14.620472762757988</v>
      </c>
      <c r="AM38" s="3">
        <v>13.036908876017963</v>
      </c>
      <c r="AN38" s="17">
        <f t="shared" si="0"/>
        <v>36.683958421782613</v>
      </c>
      <c r="AO38" s="3">
        <v>0.30778164882499137</v>
      </c>
      <c r="AP38" s="3">
        <v>0.6791163065170791</v>
      </c>
      <c r="AQ38" s="3">
        <v>47.862843010012675</v>
      </c>
      <c r="AR38" s="3">
        <v>3.6112284832170792E-2</v>
      </c>
      <c r="AS38" s="3">
        <v>2.6691369599155645E-2</v>
      </c>
      <c r="AT38" s="3">
        <v>2.9189710391060487E-2</v>
      </c>
      <c r="AU38" s="3">
        <f>SUM(AS38:AT38)</f>
        <v>5.5881079990216131E-2</v>
      </c>
      <c r="AV38" s="3">
        <v>129.46569208179906</v>
      </c>
      <c r="AW38" s="3">
        <v>3.1766280895876464E-2</v>
      </c>
      <c r="AX38" s="3">
        <v>3.3087927993776217E-2</v>
      </c>
      <c r="AY38" s="3">
        <v>3.1777378183440751E-2</v>
      </c>
      <c r="AZ38" s="17">
        <f t="shared" si="1"/>
        <v>9.6631587073093439E-2</v>
      </c>
      <c r="BA38" s="3">
        <v>2.6717840626048213E-2</v>
      </c>
      <c r="BB38">
        <v>25.3</v>
      </c>
      <c r="BC38">
        <v>8.3699999999999992</v>
      </c>
      <c r="BD38">
        <v>9.33</v>
      </c>
      <c r="BE38">
        <v>48.2</v>
      </c>
    </row>
    <row r="39" spans="1:57" x14ac:dyDescent="0.25">
      <c r="A39" t="s">
        <v>64</v>
      </c>
      <c r="B39" s="15">
        <v>42790</v>
      </c>
      <c r="C39" s="2">
        <v>0.4055555555555555</v>
      </c>
      <c r="D39">
        <v>13.1</v>
      </c>
      <c r="E39">
        <v>1.46</v>
      </c>
      <c r="F39">
        <v>14.62</v>
      </c>
      <c r="G39">
        <v>-81</v>
      </c>
      <c r="H39">
        <v>7.32</v>
      </c>
      <c r="I39">
        <v>409</v>
      </c>
      <c r="J39">
        <v>2.9260000000000002</v>
      </c>
      <c r="K39">
        <v>0.46100000000000002</v>
      </c>
      <c r="L39">
        <v>3.07</v>
      </c>
      <c r="M39">
        <v>4.6899999999999997E-2</v>
      </c>
      <c r="N39">
        <f>K39-M39</f>
        <v>0.41410000000000002</v>
      </c>
      <c r="O39">
        <v>0.1198999999999999</v>
      </c>
      <c r="P39">
        <v>3.9E-2</v>
      </c>
      <c r="Q39">
        <f>P39/J39*100</f>
        <v>1.3328776486671223</v>
      </c>
      <c r="R39">
        <v>1.6015803817592911</v>
      </c>
      <c r="S39">
        <v>0.72182578723357171</v>
      </c>
      <c r="T39">
        <v>9.9206705088669143</v>
      </c>
      <c r="U39">
        <v>0.60954088872216106</v>
      </c>
      <c r="V39">
        <v>0.19473749116467406</v>
      </c>
      <c r="W39">
        <v>0.31948224437071143</v>
      </c>
      <c r="X39">
        <v>0.33200000000000002</v>
      </c>
      <c r="Y39" s="5">
        <v>7.2375259005149353</v>
      </c>
      <c r="Z39" s="3">
        <v>0.48356828911319949</v>
      </c>
      <c r="AA39" s="3">
        <v>0.22698020580934505</v>
      </c>
      <c r="AB39" s="3">
        <v>1.3855958881930313</v>
      </c>
      <c r="AC39" s="3">
        <f>SUM(AA39:AB39)</f>
        <v>1.6125760940023763</v>
      </c>
      <c r="AD39" s="5">
        <v>220.57556898802892</v>
      </c>
      <c r="AE39" s="6">
        <v>5951.2794971713329</v>
      </c>
      <c r="AF39" s="3">
        <v>0.62460888535546932</v>
      </c>
      <c r="AG39" s="3">
        <v>1.7435610613540926</v>
      </c>
      <c r="AH39" s="3">
        <v>1.0736270339310869</v>
      </c>
      <c r="AI39" s="3">
        <v>0.36228109141248882</v>
      </c>
      <c r="AJ39" s="3">
        <f>SUM(AH39:AI39)</f>
        <v>1.4359081253435757</v>
      </c>
      <c r="AK39" s="3">
        <v>17.672718542287829</v>
      </c>
      <c r="AL39" s="3">
        <v>-2.0087575481531057</v>
      </c>
      <c r="AM39" s="3">
        <v>21.652414156357359</v>
      </c>
      <c r="AN39" s="17">
        <f t="shared" si="0"/>
        <v>37.316375150492078</v>
      </c>
      <c r="AO39" s="3">
        <v>0.7709690411491763</v>
      </c>
      <c r="AP39" s="3">
        <v>0.5897067220463782</v>
      </c>
      <c r="AQ39" s="3">
        <v>38.511744514212808</v>
      </c>
      <c r="AR39" s="3">
        <v>1.4555801883622427E-2</v>
      </c>
      <c r="AS39" s="3">
        <v>3.7618231797609761E-3</v>
      </c>
      <c r="AT39" s="3">
        <v>6.8572572896081945E-3</v>
      </c>
      <c r="AU39" s="3">
        <f>SUM(AS39:AT39)</f>
        <v>1.0619080469369171E-2</v>
      </c>
      <c r="AV39" s="3">
        <v>142.96295995666648</v>
      </c>
      <c r="AW39" s="3">
        <v>6.4030819072136896E-2</v>
      </c>
      <c r="AX39" s="3">
        <v>6.769617292558E-2</v>
      </c>
      <c r="AY39" s="3">
        <v>6.1406878851410739E-2</v>
      </c>
      <c r="AZ39" s="17">
        <f t="shared" si="1"/>
        <v>0.19313387084912764</v>
      </c>
      <c r="BA39" s="3">
        <v>1.339221755219761E-2</v>
      </c>
      <c r="BB39">
        <v>20.2</v>
      </c>
      <c r="BC39">
        <v>5.9</v>
      </c>
      <c r="BD39">
        <v>6.78</v>
      </c>
      <c r="BE39">
        <v>46.1</v>
      </c>
    </row>
    <row r="40" spans="1:57" x14ac:dyDescent="0.25">
      <c r="A40" t="s">
        <v>65</v>
      </c>
      <c r="B40" s="15">
        <v>42790</v>
      </c>
      <c r="C40" s="2">
        <v>0.42083333333333334</v>
      </c>
      <c r="D40">
        <v>12.9</v>
      </c>
      <c r="E40">
        <v>1.76</v>
      </c>
      <c r="F40">
        <v>17.55</v>
      </c>
      <c r="G40">
        <v>-55</v>
      </c>
      <c r="H40">
        <v>7.3</v>
      </c>
      <c r="I40">
        <v>395</v>
      </c>
      <c r="J40">
        <v>3.8420000000000001</v>
      </c>
      <c r="K40">
        <v>0.74819999999999998</v>
      </c>
      <c r="L40">
        <v>6.55</v>
      </c>
      <c r="M40">
        <v>0.433</v>
      </c>
      <c r="N40">
        <f>K40-M40</f>
        <v>0.31519999999999998</v>
      </c>
      <c r="O40">
        <v>1.0216400000000001</v>
      </c>
      <c r="P40">
        <v>3.5000000000000003E-2</v>
      </c>
      <c r="Q40">
        <f>P40/J40*100</f>
        <v>0.91098386257157726</v>
      </c>
      <c r="R40">
        <v>1.6325996908079876</v>
      </c>
      <c r="S40">
        <v>0.71000532074696032</v>
      </c>
      <c r="T40">
        <v>11.509542432746093</v>
      </c>
      <c r="U40">
        <v>0.56102115008497855</v>
      </c>
      <c r="V40">
        <v>0.16516355311171108</v>
      </c>
      <c r="W40">
        <v>0.29439808657248223</v>
      </c>
      <c r="X40">
        <v>0.34200000000000003</v>
      </c>
      <c r="Y40" s="5">
        <v>3.1777501053821733</v>
      </c>
      <c r="Z40" s="3">
        <v>0.27215007890045628</v>
      </c>
      <c r="AA40" s="3">
        <v>0.65463372743102655</v>
      </c>
      <c r="AB40" s="3">
        <v>1.3277124662820179</v>
      </c>
      <c r="AC40" s="3">
        <f>SUM(AA40:AB40)</f>
        <v>1.9823461937130444</v>
      </c>
      <c r="AD40" s="5">
        <v>139.8978908001551</v>
      </c>
      <c r="AE40" s="6">
        <v>2942.9195752741562</v>
      </c>
      <c r="AF40" s="3">
        <v>1.1152649328739119</v>
      </c>
      <c r="AG40" s="3">
        <v>2.0325764824573929</v>
      </c>
      <c r="AH40" s="3">
        <v>4.1541982060585676</v>
      </c>
      <c r="AI40" s="3">
        <v>2.8674991335548583</v>
      </c>
      <c r="AJ40" s="3">
        <f>SUM(AH40:AI40)</f>
        <v>7.0216973396134259</v>
      </c>
      <c r="AK40" s="3">
        <v>6.8039268197130669</v>
      </c>
      <c r="AL40" s="3">
        <v>9.6869479004470538</v>
      </c>
      <c r="AM40" s="3">
        <v>8.8877623106638204</v>
      </c>
      <c r="AN40" s="17">
        <f t="shared" si="0"/>
        <v>25.378637030823942</v>
      </c>
      <c r="AO40" s="3">
        <v>0.29151237572725969</v>
      </c>
      <c r="AP40" s="3">
        <v>0.40708640957704195</v>
      </c>
      <c r="AQ40" s="3">
        <v>40.133235503048319</v>
      </c>
      <c r="AR40" s="3">
        <v>1.1984341032988946E-2</v>
      </c>
      <c r="AS40" s="3">
        <v>4.9262014602674646E-3</v>
      </c>
      <c r="AT40" s="3">
        <v>8.2034021996941903E-3</v>
      </c>
      <c r="AU40" s="3">
        <f>SUM(AS40:AT40)</f>
        <v>1.3129603659961655E-2</v>
      </c>
      <c r="AV40" s="3">
        <v>69.937116169273565</v>
      </c>
      <c r="AW40" s="3">
        <v>2.1313948972272723E-2</v>
      </c>
      <c r="AX40" s="3">
        <v>2.2079754501984045E-2</v>
      </c>
      <c r="AY40" s="3">
        <v>2.027268781849435E-2</v>
      </c>
      <c r="AZ40" s="17">
        <f t="shared" si="1"/>
        <v>6.3666391292751118E-2</v>
      </c>
      <c r="BA40" s="3">
        <v>2.3086235865689454E-3</v>
      </c>
      <c r="BB40">
        <v>22.5</v>
      </c>
      <c r="BC40">
        <v>5.53</v>
      </c>
      <c r="BD40">
        <v>7.51</v>
      </c>
      <c r="BE40">
        <v>46.4</v>
      </c>
    </row>
    <row r="41" spans="1:57" x14ac:dyDescent="0.25">
      <c r="A41" t="s">
        <v>66</v>
      </c>
      <c r="B41" s="15">
        <v>42790</v>
      </c>
      <c r="C41" s="2">
        <v>0.44097222222222227</v>
      </c>
      <c r="D41">
        <v>13.1</v>
      </c>
      <c r="E41">
        <v>1.7</v>
      </c>
      <c r="F41">
        <v>17.02</v>
      </c>
      <c r="G41">
        <v>80</v>
      </c>
      <c r="H41">
        <v>7.17</v>
      </c>
      <c r="I41">
        <v>376</v>
      </c>
      <c r="J41">
        <v>2.5449999999999999</v>
      </c>
      <c r="K41">
        <v>1.3859999999999999</v>
      </c>
      <c r="L41">
        <v>9.6300000000000008</v>
      </c>
      <c r="M41">
        <v>1.1299999999999999</v>
      </c>
      <c r="N41">
        <f>K41-M41</f>
        <v>0.25600000000000001</v>
      </c>
      <c r="O41">
        <v>0.42047999999999996</v>
      </c>
      <c r="P41">
        <v>4.3999999999999997E-2</v>
      </c>
      <c r="Q41">
        <f>P41/J41*100</f>
        <v>1.7288801571709236</v>
      </c>
      <c r="R41">
        <v>1.5337979291330563</v>
      </c>
      <c r="S41">
        <v>0.67695530225655021</v>
      </c>
      <c r="T41">
        <v>12.09115812023469</v>
      </c>
      <c r="U41">
        <v>0.42835430048159678</v>
      </c>
      <c r="V41">
        <v>0.14388073180178484</v>
      </c>
      <c r="W41">
        <v>0.3358918811834512</v>
      </c>
      <c r="X41">
        <v>0.35499999999999998</v>
      </c>
      <c r="Y41" s="5">
        <v>6.0284309213527729</v>
      </c>
      <c r="Z41" s="3">
        <v>0.32575488134152097</v>
      </c>
      <c r="AA41" s="3">
        <v>0.15109036741247761</v>
      </c>
      <c r="AB41" s="3">
        <v>0.89349396750166732</v>
      </c>
      <c r="AC41" s="3">
        <f>SUM(AA41:AB41)</f>
        <v>1.0445843349141448</v>
      </c>
      <c r="AD41" s="5">
        <v>84.769338555441493</v>
      </c>
      <c r="AE41" s="6">
        <v>132.92481389543647</v>
      </c>
      <c r="AF41" s="3">
        <v>2.6101967156819907</v>
      </c>
      <c r="AG41" s="3">
        <v>3.0815266471902221</v>
      </c>
      <c r="AH41" s="3">
        <v>2.0242010652043159</v>
      </c>
      <c r="AI41" s="3">
        <v>0.8522751197068289</v>
      </c>
      <c r="AJ41" s="3">
        <f>SUM(AH41:AI41)</f>
        <v>2.8764761849111449</v>
      </c>
      <c r="AK41" s="3">
        <v>11.234875063302352</v>
      </c>
      <c r="AL41" s="3">
        <v>24.181133286760161</v>
      </c>
      <c r="AM41" s="3">
        <v>23.090691127195925</v>
      </c>
      <c r="AN41" s="17">
        <f t="shared" si="0"/>
        <v>58.506699477258437</v>
      </c>
      <c r="AO41" s="3">
        <v>0.19773782064081169</v>
      </c>
      <c r="AP41" s="3">
        <v>0.38235672912594304</v>
      </c>
      <c r="AQ41" s="3">
        <v>49.711273442798451</v>
      </c>
      <c r="AR41" s="3">
        <v>1.3884804614614946E-2</v>
      </c>
      <c r="AS41" s="3">
        <v>6.7446275087040042E-2</v>
      </c>
      <c r="AT41" s="3">
        <v>7.5035228614550406E-2</v>
      </c>
      <c r="AU41" s="3">
        <f>SUM(AS41:AT41)</f>
        <v>0.14248150370159046</v>
      </c>
      <c r="AV41" s="3">
        <v>137.25172269240912</v>
      </c>
      <c r="AW41" s="3">
        <v>4.4168144648351795E-2</v>
      </c>
      <c r="AX41" s="3">
        <v>4.5742902418244503E-2</v>
      </c>
      <c r="AY41" s="3">
        <v>4.4250293276414783E-2</v>
      </c>
      <c r="AZ41" s="17">
        <f t="shared" si="1"/>
        <v>0.13416134034301108</v>
      </c>
      <c r="BA41" s="3">
        <v>3.1160374563476393E-3</v>
      </c>
      <c r="BB41">
        <v>25.9</v>
      </c>
      <c r="BC41">
        <v>6.15</v>
      </c>
      <c r="BD41">
        <v>9.8000000000000007</v>
      </c>
      <c r="BE41">
        <v>45</v>
      </c>
    </row>
    <row r="42" spans="1:57" x14ac:dyDescent="0.25">
      <c r="A42" t="s">
        <v>67</v>
      </c>
      <c r="B42" s="15">
        <v>42790</v>
      </c>
      <c r="C42" s="2">
        <v>0.4604166666666667</v>
      </c>
      <c r="D42">
        <v>13.5</v>
      </c>
      <c r="E42">
        <v>1.59</v>
      </c>
      <c r="F42">
        <v>16.07</v>
      </c>
      <c r="G42">
        <v>-34</v>
      </c>
      <c r="H42">
        <v>7.19</v>
      </c>
      <c r="I42">
        <v>430</v>
      </c>
      <c r="J42">
        <v>3.68</v>
      </c>
      <c r="K42">
        <v>0.81210000000000004</v>
      </c>
      <c r="L42">
        <v>3.74</v>
      </c>
      <c r="M42">
        <v>0.50600000000000001</v>
      </c>
      <c r="N42">
        <f>K42-M42</f>
        <v>0.30610000000000004</v>
      </c>
      <c r="O42">
        <v>2.37425</v>
      </c>
      <c r="P42">
        <v>7.8E-2</v>
      </c>
      <c r="Q42">
        <f>P42/J42*100</f>
        <v>2.1195652173913042</v>
      </c>
      <c r="R42">
        <v>1.526702771872444</v>
      </c>
      <c r="S42">
        <v>0.6459151862402206</v>
      </c>
      <c r="T42">
        <v>5.5796697422768036</v>
      </c>
      <c r="U42">
        <v>0.57343016942356939</v>
      </c>
      <c r="V42">
        <v>0.2587566088408822</v>
      </c>
      <c r="W42">
        <v>0.45124345149295636</v>
      </c>
      <c r="X42">
        <v>0.34699999999999998</v>
      </c>
      <c r="Y42" s="5">
        <v>10.566788167341912</v>
      </c>
      <c r="Z42" s="3">
        <v>0.30319691212983574</v>
      </c>
      <c r="AA42" s="3">
        <v>0.2151936210171809</v>
      </c>
      <c r="AB42" s="3">
        <v>0.8784153005275942</v>
      </c>
      <c r="AC42" s="3">
        <f>SUM(AA42:AB42)</f>
        <v>1.0936089215447751</v>
      </c>
      <c r="AD42" s="5">
        <v>127.49675659551626</v>
      </c>
      <c r="AE42" s="6">
        <v>4588.3901660563897</v>
      </c>
      <c r="AF42" s="3">
        <v>0.76335499388009131</v>
      </c>
      <c r="AG42" s="3">
        <v>1.9704507575809536</v>
      </c>
      <c r="AH42" s="3">
        <v>3.1322000849439209</v>
      </c>
      <c r="AI42" s="3">
        <v>2.1886526556560204</v>
      </c>
      <c r="AJ42" s="3">
        <f>SUM(AH42:AI42)</f>
        <v>5.3208527405999408</v>
      </c>
      <c r="AK42" s="3">
        <v>8.0818259968160646</v>
      </c>
      <c r="AL42" s="3">
        <v>11.735742523654395</v>
      </c>
      <c r="AM42" s="3">
        <v>10.788257925055413</v>
      </c>
      <c r="AN42" s="17">
        <f t="shared" si="0"/>
        <v>30.605826445525871</v>
      </c>
      <c r="AO42" s="3">
        <v>0.91434753412894443</v>
      </c>
      <c r="AP42" s="3">
        <v>0.5440517036579231</v>
      </c>
      <c r="AQ42" s="3">
        <v>55.401313224489634</v>
      </c>
      <c r="AR42" s="3">
        <v>1.2140788368558317E-2</v>
      </c>
      <c r="AS42" s="3">
        <v>7.434091294913985E-3</v>
      </c>
      <c r="AT42" s="3">
        <v>1.1119593654512082E-2</v>
      </c>
      <c r="AU42" s="3">
        <f>SUM(AS42:AT42)</f>
        <v>1.8553684949426066E-2</v>
      </c>
      <c r="AV42" s="3">
        <v>92.059075196778394</v>
      </c>
      <c r="AW42" s="3">
        <v>3.1903263171326565E-2</v>
      </c>
      <c r="AX42" s="3">
        <v>3.2119392165963274E-2</v>
      </c>
      <c r="AY42" s="3">
        <v>3.0590777232318973E-2</v>
      </c>
      <c r="AZ42" s="17">
        <f t="shared" si="1"/>
        <v>9.4613432569608816E-2</v>
      </c>
      <c r="BA42" s="3">
        <v>4.3946231886602766E-2</v>
      </c>
      <c r="BB42">
        <v>31.6</v>
      </c>
      <c r="BC42">
        <v>5.79</v>
      </c>
      <c r="BD42">
        <v>10.5</v>
      </c>
      <c r="BE42">
        <v>49.7</v>
      </c>
    </row>
    <row r="44" spans="1:57" x14ac:dyDescent="0.25">
      <c r="A44" t="s">
        <v>68</v>
      </c>
      <c r="B44" s="15">
        <v>42790</v>
      </c>
      <c r="C44" s="2">
        <v>0.46875</v>
      </c>
      <c r="D44">
        <v>14.7</v>
      </c>
      <c r="E44">
        <v>6.39</v>
      </c>
      <c r="F44">
        <v>66.3</v>
      </c>
      <c r="G44">
        <v>54</v>
      </c>
      <c r="H44">
        <v>7.49</v>
      </c>
      <c r="I44">
        <v>314</v>
      </c>
      <c r="J44">
        <v>1.83</v>
      </c>
      <c r="K44">
        <v>3.5139999999999998</v>
      </c>
      <c r="L44">
        <v>2.56</v>
      </c>
      <c r="M44">
        <v>3.03</v>
      </c>
      <c r="N44">
        <f>K44-M44</f>
        <v>0.48399999999999999</v>
      </c>
      <c r="O44">
        <v>1.7730900000000001</v>
      </c>
      <c r="P44">
        <v>3.5999999999999997E-2</v>
      </c>
      <c r="Q44">
        <f>P44/J44*100</f>
        <v>1.9672131147540981</v>
      </c>
      <c r="R44">
        <v>1.475646513621931</v>
      </c>
      <c r="S44">
        <v>0.63436207797494226</v>
      </c>
      <c r="T44">
        <v>12.374878268943196</v>
      </c>
      <c r="U44">
        <v>0.45818849620689339</v>
      </c>
      <c r="V44">
        <v>0.11693913588302533</v>
      </c>
      <c r="W44">
        <v>0.25522058465261399</v>
      </c>
      <c r="X44">
        <v>0.34699999999999998</v>
      </c>
      <c r="Y44" s="5">
        <v>11.967189102212842</v>
      </c>
      <c r="Z44" s="3">
        <v>0.31674308549664287</v>
      </c>
      <c r="AA44" s="3">
        <v>0.15264577612055938</v>
      </c>
      <c r="AB44" s="3">
        <v>0.66098378070084174</v>
      </c>
      <c r="AC44" s="3">
        <f>SUM(AA44:AB44)</f>
        <v>0.81362955682140115</v>
      </c>
      <c r="AD44" s="5">
        <v>3.5059544766534385</v>
      </c>
      <c r="AE44" s="6">
        <v>79.455769200774228</v>
      </c>
      <c r="AF44" s="3">
        <v>0.4896045805170906</v>
      </c>
      <c r="AG44" s="3">
        <v>2.4900603085996611</v>
      </c>
      <c r="AH44" s="3">
        <v>1.7400711029844982</v>
      </c>
      <c r="AI44" s="3">
        <v>0.72075861803480512</v>
      </c>
      <c r="AJ44" s="3">
        <f>SUM(AH44:AI44)</f>
        <v>2.4608297210193033</v>
      </c>
      <c r="AK44" s="3">
        <v>6.2599431781798049</v>
      </c>
      <c r="AL44" s="3">
        <v>8.5682833601256156</v>
      </c>
      <c r="AM44" s="3">
        <v>8.072873671722423</v>
      </c>
      <c r="AN44" s="17">
        <f t="shared" si="0"/>
        <v>22.901100210027842</v>
      </c>
      <c r="AO44" s="3">
        <v>0.22288229662476008</v>
      </c>
      <c r="AP44" s="3">
        <v>0.40898939578373489</v>
      </c>
      <c r="AQ44" s="3">
        <v>52.736458999070209</v>
      </c>
      <c r="AR44" s="3">
        <v>1.1134744205444103E-2</v>
      </c>
      <c r="AS44" s="3">
        <v>3.7260618319656019E-2</v>
      </c>
      <c r="AT44" s="3">
        <v>4.1060587767052299E-2</v>
      </c>
      <c r="AU44" s="3">
        <f>SUM(AS44:AT44)</f>
        <v>7.8321206086708312E-2</v>
      </c>
      <c r="AV44" s="3">
        <v>64.151790516029124</v>
      </c>
      <c r="AW44" s="3">
        <v>8.8726649688729529E-3</v>
      </c>
      <c r="AX44" s="3">
        <v>8.1990624653760814E-3</v>
      </c>
      <c r="AY44" s="3">
        <v>9.4266259300561771E-3</v>
      </c>
      <c r="AZ44" s="17">
        <f t="shared" si="1"/>
        <v>2.6498353364305213E-2</v>
      </c>
      <c r="BA44" s="3">
        <v>6.2448403557909867E-3</v>
      </c>
      <c r="BB44">
        <v>22.2</v>
      </c>
      <c r="BC44">
        <v>2.2799999999999998</v>
      </c>
      <c r="BD44">
        <v>8.39</v>
      </c>
      <c r="BE44">
        <v>36.1</v>
      </c>
    </row>
    <row r="45" spans="1:57" x14ac:dyDescent="0.25">
      <c r="A45" t="s">
        <v>69</v>
      </c>
      <c r="B45" s="15">
        <v>42790</v>
      </c>
      <c r="C45" s="2">
        <v>0.51250000000000007</v>
      </c>
      <c r="D45">
        <v>13.7</v>
      </c>
      <c r="E45">
        <v>2.48</v>
      </c>
      <c r="F45">
        <v>25.17</v>
      </c>
      <c r="G45">
        <v>63</v>
      </c>
      <c r="H45">
        <v>7.4</v>
      </c>
      <c r="I45">
        <v>314</v>
      </c>
      <c r="J45">
        <v>1.772</v>
      </c>
      <c r="K45">
        <v>3.3679999999999999</v>
      </c>
      <c r="L45">
        <v>3.21</v>
      </c>
      <c r="M45">
        <v>2.92</v>
      </c>
      <c r="N45">
        <f>K45-M45</f>
        <v>0.44799999999999995</v>
      </c>
      <c r="O45">
        <v>1.9233800000000001</v>
      </c>
      <c r="P45">
        <v>3.6999999999999998E-2</v>
      </c>
      <c r="Q45">
        <f>P45/J45*100</f>
        <v>2.0880361173814896</v>
      </c>
      <c r="R45">
        <v>1.472995275448959</v>
      </c>
      <c r="S45">
        <v>0.63515534259263706</v>
      </c>
      <c r="T45">
        <v>12.875831710909726</v>
      </c>
      <c r="U45">
        <v>0.38591808253387955</v>
      </c>
      <c r="V45">
        <v>9.9252462904157637E-2</v>
      </c>
      <c r="W45">
        <v>0.25718531314335163</v>
      </c>
      <c r="X45">
        <v>0.35199999999999998</v>
      </c>
      <c r="Y45" s="5">
        <v>10.341186047429522</v>
      </c>
      <c r="Z45" s="3">
        <v>0.37632131863435092</v>
      </c>
      <c r="AA45" s="3">
        <v>0.24308199282703166</v>
      </c>
      <c r="AB45" s="3">
        <v>0.8534185978290838</v>
      </c>
      <c r="AC45" s="3">
        <f>SUM(AA45:AB45)</f>
        <v>1.0965005906561154</v>
      </c>
      <c r="AD45" s="5">
        <v>4.1374253307612552</v>
      </c>
      <c r="AE45" s="6">
        <v>78.588092913625175</v>
      </c>
      <c r="AF45" s="3">
        <v>0.61442565028109097</v>
      </c>
      <c r="AG45" s="3">
        <v>3.3955837256832502</v>
      </c>
      <c r="AH45" s="3">
        <v>4.6085182931295172</v>
      </c>
      <c r="AI45" s="3">
        <v>3.7671440665530596</v>
      </c>
      <c r="AJ45" s="3">
        <f>SUM(AH45:AI45)</f>
        <v>8.3756623596825772</v>
      </c>
      <c r="AK45" s="3">
        <v>7.4234088788738655</v>
      </c>
      <c r="AL45" s="3">
        <v>9.6931677389872437</v>
      </c>
      <c r="AM45" s="3">
        <v>9.2090142296580169</v>
      </c>
      <c r="AN45" s="17">
        <f t="shared" si="0"/>
        <v>26.325590847519127</v>
      </c>
      <c r="AO45" s="3">
        <v>0.26192998017042185</v>
      </c>
      <c r="AP45" s="3">
        <v>0.4964942378009996</v>
      </c>
      <c r="AQ45" s="3">
        <v>53.476658856331248</v>
      </c>
      <c r="AR45" s="3">
        <v>1.4175676929498641E-2</v>
      </c>
      <c r="AS45" s="3">
        <v>3.7171028071612496E-2</v>
      </c>
      <c r="AT45" s="3">
        <v>4.028217283915652E-2</v>
      </c>
      <c r="AU45" s="3">
        <f>SUM(AS45:AT45)</f>
        <v>7.7453200910769016E-2</v>
      </c>
      <c r="AV45" s="3">
        <v>61.317423554973168</v>
      </c>
      <c r="AW45" s="3">
        <v>3.1635463617241212E-2</v>
      </c>
      <c r="AX45" s="3">
        <v>3.2603737981202141E-2</v>
      </c>
      <c r="AY45" s="3">
        <v>3.0152103597707071E-2</v>
      </c>
      <c r="AZ45" s="17">
        <f t="shared" si="1"/>
        <v>9.439130519615041E-2</v>
      </c>
      <c r="BA45" s="3">
        <v>4.5858058783178335E-3</v>
      </c>
      <c r="BB45">
        <v>22.6</v>
      </c>
      <c r="BC45">
        <v>1.81</v>
      </c>
      <c r="BD45">
        <v>8.36</v>
      </c>
      <c r="BE45">
        <v>36.4</v>
      </c>
    </row>
    <row r="46" spans="1:57" s="1" customFormat="1" x14ac:dyDescent="0.25">
      <c r="A46" s="1" t="s">
        <v>70</v>
      </c>
      <c r="B46" s="15">
        <v>42790</v>
      </c>
      <c r="C46" s="13">
        <v>0.52916666666666667</v>
      </c>
      <c r="D46" s="1">
        <v>13.7</v>
      </c>
      <c r="E46" s="1">
        <v>7.75</v>
      </c>
      <c r="F46" s="1">
        <v>78.66</v>
      </c>
      <c r="G46" s="1">
        <v>47</v>
      </c>
      <c r="H46" s="1">
        <v>7.61</v>
      </c>
      <c r="I46" s="1">
        <v>312</v>
      </c>
      <c r="J46" s="1">
        <v>2.1920000000000002</v>
      </c>
      <c r="K46" s="1">
        <v>3.5409999999999999</v>
      </c>
      <c r="L46" s="1">
        <v>2.62</v>
      </c>
      <c r="M46" s="1">
        <v>3.09</v>
      </c>
      <c r="N46" s="1">
        <f>K46-M46</f>
        <v>0.45100000000000007</v>
      </c>
      <c r="O46" s="1">
        <v>0.42047999999999996</v>
      </c>
      <c r="P46" s="1">
        <v>3.1E-2</v>
      </c>
      <c r="Q46" s="1">
        <f>P46/J46*100</f>
        <v>1.4142335766423355</v>
      </c>
      <c r="R46" s="1">
        <v>1.5153586831402581</v>
      </c>
      <c r="S46" s="1">
        <v>0.65323267726477463</v>
      </c>
      <c r="T46" s="1">
        <v>13.12628057016285</v>
      </c>
      <c r="U46" s="1">
        <v>0.4572075851301684</v>
      </c>
      <c r="V46" s="1">
        <v>9.9467611968319353E-2</v>
      </c>
      <c r="W46" s="1">
        <v>0.21755459708744904</v>
      </c>
      <c r="X46" s="1">
        <v>0.35099999999999998</v>
      </c>
      <c r="Y46" s="5">
        <v>7.1328152324453749</v>
      </c>
      <c r="Z46" s="3">
        <v>0.37288148372282642</v>
      </c>
      <c r="AA46" s="3">
        <v>0.33263429176690612</v>
      </c>
      <c r="AB46" s="3">
        <v>1.0166443309285242</v>
      </c>
      <c r="AC46" s="3">
        <f>SUM(AA46:AB46)</f>
        <v>1.3492786226954303</v>
      </c>
      <c r="AD46" s="5">
        <v>2.5592528033492807</v>
      </c>
      <c r="AE46" s="6">
        <v>72.386039990753417</v>
      </c>
      <c r="AF46" s="3">
        <v>0.48883557613067352</v>
      </c>
      <c r="AG46" s="3">
        <v>3.9690142823206118</v>
      </c>
      <c r="AH46" s="3">
        <v>1.5868911027369026</v>
      </c>
      <c r="AI46" s="3">
        <v>0.96491102600089351</v>
      </c>
      <c r="AJ46" s="3">
        <f>SUM(AH46:AI46)</f>
        <v>2.5518021287377959</v>
      </c>
      <c r="AK46" s="3">
        <v>15.513007024036066</v>
      </c>
      <c r="AL46" s="3">
        <v>20.422777409969065</v>
      </c>
      <c r="AM46" s="3">
        <v>19.90509965156609</v>
      </c>
      <c r="AN46" s="17">
        <f t="shared" si="0"/>
        <v>55.840884085571219</v>
      </c>
      <c r="AO46" s="3">
        <v>0.20454160165493299</v>
      </c>
      <c r="AP46" s="3">
        <v>0.593511744829056</v>
      </c>
      <c r="AQ46" s="3">
        <v>53.763268552719666</v>
      </c>
      <c r="AR46" s="3">
        <v>1.1939673362750387E-2</v>
      </c>
      <c r="AS46" s="3">
        <v>3.8245873214965302E-2</v>
      </c>
      <c r="AT46" s="3">
        <v>3.8596078169761891E-2</v>
      </c>
      <c r="AU46" s="3">
        <f>SUM(AS46:AT46)</f>
        <v>7.6841951384727186E-2</v>
      </c>
      <c r="AV46" s="3">
        <v>127.60215033131358</v>
      </c>
      <c r="AW46" s="3">
        <v>1.7388377901695888E-2</v>
      </c>
      <c r="AX46" s="3">
        <v>1.8302908145330071E-2</v>
      </c>
      <c r="AY46" s="3">
        <v>1.5913456685191091E-2</v>
      </c>
      <c r="AZ46" s="17">
        <f t="shared" si="1"/>
        <v>5.1604742732217046E-2</v>
      </c>
      <c r="BA46" s="3">
        <v>8.5662876185212851E-3</v>
      </c>
      <c r="BB46">
        <v>22.5</v>
      </c>
      <c r="BC46">
        <v>1.83</v>
      </c>
      <c r="BD46">
        <v>8.33</v>
      </c>
      <c r="BE46">
        <v>36.4</v>
      </c>
    </row>
    <row r="47" spans="1:57" x14ac:dyDescent="0.25">
      <c r="A47" t="s">
        <v>71</v>
      </c>
      <c r="B47" s="15">
        <v>42790</v>
      </c>
      <c r="C47" s="2">
        <v>0.54236111111111118</v>
      </c>
      <c r="D47">
        <v>13.5</v>
      </c>
      <c r="E47">
        <v>2.1800000000000002</v>
      </c>
      <c r="F47">
        <v>22.03</v>
      </c>
      <c r="G47">
        <v>53</v>
      </c>
      <c r="H47">
        <v>7.15</v>
      </c>
      <c r="I47">
        <v>315</v>
      </c>
      <c r="J47">
        <v>2.3839999999999999</v>
      </c>
      <c r="K47">
        <v>1.2330000000000001</v>
      </c>
      <c r="L47">
        <v>2.87</v>
      </c>
      <c r="M47">
        <v>0.85599999999999998</v>
      </c>
      <c r="N47">
        <f>K47-M47</f>
        <v>0.37700000000000011</v>
      </c>
      <c r="O47">
        <v>1.1719300000000001</v>
      </c>
      <c r="P47">
        <v>0.11799999999999999</v>
      </c>
      <c r="Q47">
        <f>P47/J47*100</f>
        <v>4.949664429530201</v>
      </c>
      <c r="R47">
        <v>1.4302377115036338</v>
      </c>
      <c r="S47">
        <v>0.58507427049267546</v>
      </c>
      <c r="T47">
        <v>13.860770991224783</v>
      </c>
      <c r="U47">
        <v>0.26066585971842154</v>
      </c>
      <c r="V47">
        <v>7.9062370770459189E-2</v>
      </c>
      <c r="W47">
        <v>0.30330926672125202</v>
      </c>
      <c r="X47">
        <v>0.42</v>
      </c>
      <c r="Y47" s="5">
        <v>11.118085359913261</v>
      </c>
      <c r="Z47" s="3">
        <v>0.34908090788899371</v>
      </c>
      <c r="AA47" s="3">
        <v>0.37869120112371984</v>
      </c>
      <c r="AB47" s="3">
        <v>1.1451382008012907</v>
      </c>
      <c r="AC47" s="3">
        <f>SUM(AA47:AB47)</f>
        <v>1.5238294019250105</v>
      </c>
      <c r="AD47" s="5">
        <v>58.120915681602639</v>
      </c>
      <c r="AE47" s="6">
        <v>555.467037574139</v>
      </c>
      <c r="AF47" s="3">
        <v>1.6768359468642582</v>
      </c>
      <c r="AG47" s="3">
        <v>4.8697257405379615</v>
      </c>
      <c r="AH47" s="3">
        <v>1.3966346137981687</v>
      </c>
      <c r="AI47" s="3">
        <v>0.89274177409254285</v>
      </c>
      <c r="AJ47" s="3">
        <f>SUM(AH47:AI47)</f>
        <v>2.2893763878907114</v>
      </c>
      <c r="AK47" s="3">
        <v>13.108577103245855</v>
      </c>
      <c r="AL47" s="3">
        <v>15.226034842199196</v>
      </c>
      <c r="AM47" s="3">
        <v>14.873326610820943</v>
      </c>
      <c r="AN47" s="17">
        <f t="shared" si="0"/>
        <v>43.207938556265994</v>
      </c>
      <c r="AO47" s="3">
        <v>0.170079774339469</v>
      </c>
      <c r="AP47" s="3">
        <v>0.43371855728223302</v>
      </c>
      <c r="AQ47" s="3">
        <v>49.340836665968673</v>
      </c>
      <c r="AR47" s="3">
        <v>1.2297493016070901E-2</v>
      </c>
      <c r="AS47" s="3">
        <v>8.043443292811725E-2</v>
      </c>
      <c r="AT47" s="3">
        <v>8.3673516386224556E-2</v>
      </c>
      <c r="AU47" s="3">
        <f>SUM(AS47:AT47)</f>
        <v>0.16410794931434181</v>
      </c>
      <c r="AV47" s="3">
        <v>65.220290182422602</v>
      </c>
      <c r="AW47" s="3">
        <v>1.5260813468773287E-2</v>
      </c>
      <c r="AX47" s="3">
        <v>1.9142198044599858E-2</v>
      </c>
      <c r="AY47" s="3">
        <v>1.2367054466640567E-2</v>
      </c>
      <c r="AZ47" s="17">
        <f t="shared" si="1"/>
        <v>4.6770065980013716E-2</v>
      </c>
      <c r="BA47" s="3">
        <v>8.1057756819643816E-3</v>
      </c>
      <c r="BB47">
        <v>18.2</v>
      </c>
      <c r="BC47">
        <v>0.97199999999999998</v>
      </c>
      <c r="BD47">
        <v>6.67</v>
      </c>
      <c r="BE47">
        <v>26.4</v>
      </c>
    </row>
    <row r="48" spans="1:57" x14ac:dyDescent="0.25">
      <c r="A48" t="s">
        <v>72</v>
      </c>
      <c r="B48" s="15">
        <v>42790</v>
      </c>
      <c r="C48" s="2">
        <v>0.55555555555555558</v>
      </c>
      <c r="D48">
        <v>13.2</v>
      </c>
      <c r="E48">
        <v>3.38</v>
      </c>
      <c r="F48">
        <v>33.92</v>
      </c>
      <c r="G48">
        <v>27</v>
      </c>
      <c r="H48">
        <v>7.39</v>
      </c>
      <c r="I48">
        <v>244</v>
      </c>
      <c r="J48">
        <v>1.627</v>
      </c>
      <c r="K48">
        <v>3.5059999999999998</v>
      </c>
      <c r="L48">
        <v>2.31</v>
      </c>
      <c r="M48">
        <v>3.02</v>
      </c>
      <c r="N48">
        <f>K48-M48</f>
        <v>0.48599999999999977</v>
      </c>
      <c r="O48">
        <v>0.87134999999999996</v>
      </c>
      <c r="P48">
        <v>6.7000000000000004E-2</v>
      </c>
      <c r="Q48">
        <f>P48/J48*100</f>
        <v>4.1180086047940998</v>
      </c>
      <c r="R48">
        <v>1.4615894478895812</v>
      </c>
      <c r="S48">
        <v>0.60869780317452138</v>
      </c>
      <c r="T48">
        <v>16.006277422452953</v>
      </c>
      <c r="U48">
        <v>0.29608126765482407</v>
      </c>
      <c r="V48">
        <v>7.8313225605607814E-2</v>
      </c>
      <c r="W48">
        <v>0.26449908913827852</v>
      </c>
      <c r="X48">
        <v>0.34799999999999998</v>
      </c>
      <c r="Y48" s="5">
        <v>6.9124305998630788</v>
      </c>
      <c r="Z48" s="3">
        <v>0.52029615639296656</v>
      </c>
      <c r="AA48" s="3">
        <v>0.21652470811345464</v>
      </c>
      <c r="AB48" s="3">
        <v>0.99384384484389887</v>
      </c>
      <c r="AC48" s="3">
        <f>SUM(AA48:AB48)</f>
        <v>1.2103685529573536</v>
      </c>
      <c r="AD48" s="5">
        <v>4.6683184347248616</v>
      </c>
      <c r="AE48" s="6">
        <v>94.393537441732363</v>
      </c>
      <c r="AF48" s="3">
        <v>0.89302821472108829</v>
      </c>
      <c r="AG48" s="3">
        <v>3.3173264869288093</v>
      </c>
      <c r="AH48" s="3">
        <v>1.8072881499179647</v>
      </c>
      <c r="AI48" s="3">
        <v>1.1499039276041938</v>
      </c>
      <c r="AJ48" s="3">
        <f>SUM(AH48:AI48)</f>
        <v>2.9571920775221585</v>
      </c>
      <c r="AK48" s="3">
        <v>5.3664402816924239</v>
      </c>
      <c r="AL48" s="3">
        <v>7.7497125000843301</v>
      </c>
      <c r="AM48" s="3">
        <v>7.0935951642246042</v>
      </c>
      <c r="AN48" s="17">
        <f t="shared" si="0"/>
        <v>20.209747946001357</v>
      </c>
      <c r="AO48" s="3">
        <v>0.27598205522934022</v>
      </c>
      <c r="AP48" s="3">
        <v>0.56497850260010185</v>
      </c>
      <c r="AQ48" s="3">
        <v>56.491257754912368</v>
      </c>
      <c r="AR48" s="3">
        <v>1.4153369390459169E-2</v>
      </c>
      <c r="AS48" s="3">
        <v>6.9775181843189649E-2</v>
      </c>
      <c r="AT48" s="3">
        <v>6.4056809570731274E-2</v>
      </c>
      <c r="AU48" s="3">
        <f>SUM(AS48:AT48)</f>
        <v>0.13383199141392094</v>
      </c>
      <c r="AV48" s="3">
        <v>58.556126324230839</v>
      </c>
      <c r="AW48" s="3">
        <v>2.9229393937084355E-3</v>
      </c>
      <c r="AX48" s="3">
        <v>7.6825663727470486E-3</v>
      </c>
      <c r="AY48" s="3">
        <v>1.5604138541004382E-3</v>
      </c>
      <c r="AZ48" s="17">
        <f t="shared" si="1"/>
        <v>1.2165919620555922E-2</v>
      </c>
      <c r="BA48" s="3">
        <v>1.0540838019102017E-2</v>
      </c>
      <c r="BB48">
        <v>27.5</v>
      </c>
      <c r="BC48">
        <v>1.27</v>
      </c>
      <c r="BD48">
        <v>8.5500000000000007</v>
      </c>
      <c r="BE48">
        <v>36.4</v>
      </c>
    </row>
    <row r="49" spans="3:53" x14ac:dyDescent="0.25">
      <c r="C49" s="2"/>
    </row>
    <row r="50" spans="3:53" x14ac:dyDescent="0.25">
      <c r="C50" s="2"/>
      <c r="AD50" s="14"/>
      <c r="AF50" s="14"/>
      <c r="AK50" s="14"/>
      <c r="AL50" s="14"/>
      <c r="AM50" s="14"/>
      <c r="AN50" s="18"/>
      <c r="AS50" s="1"/>
      <c r="AT50" s="1"/>
      <c r="AZ50" s="18"/>
      <c r="BA50" s="1"/>
    </row>
    <row r="51" spans="3:53" x14ac:dyDescent="0.25">
      <c r="C51" s="2"/>
      <c r="AD51" s="14"/>
      <c r="AF51" s="14"/>
      <c r="AK51" s="14"/>
      <c r="AL51" s="14"/>
      <c r="AM51" s="14"/>
      <c r="AN51" s="18"/>
      <c r="AS51" s="1"/>
      <c r="AT51" s="1"/>
      <c r="AZ51" s="18"/>
      <c r="BA51" s="1"/>
    </row>
    <row r="52" spans="3:53" x14ac:dyDescent="0.25">
      <c r="C52" s="2"/>
      <c r="AD52" s="14"/>
      <c r="AF52" s="14"/>
      <c r="AK52" s="14"/>
      <c r="AL52" s="14"/>
      <c r="AM52" s="14"/>
      <c r="AN52" s="18"/>
      <c r="AS52" s="1"/>
      <c r="AT52" s="1"/>
      <c r="AZ52" s="18"/>
      <c r="BA52" s="1"/>
    </row>
    <row r="53" spans="3:53" x14ac:dyDescent="0.25">
      <c r="C53" s="2"/>
      <c r="AD53" s="14"/>
      <c r="AF53" s="14"/>
      <c r="AK53" s="14"/>
      <c r="AL53" s="14"/>
      <c r="AM53" s="14"/>
      <c r="AN53" s="18"/>
      <c r="AS53" s="1"/>
      <c r="AT53" s="1"/>
      <c r="AZ53" s="18"/>
      <c r="BA53" s="1"/>
    </row>
    <row r="54" spans="3:53" x14ac:dyDescent="0.25">
      <c r="C54" s="2"/>
    </row>
    <row r="55" spans="3:53" x14ac:dyDescent="0.25">
      <c r="C55" s="2"/>
    </row>
    <row r="56" spans="3:53" x14ac:dyDescent="0.25">
      <c r="C56" s="2"/>
    </row>
    <row r="145" spans="15:15" x14ac:dyDescent="0.25">
      <c r="O145" s="19"/>
    </row>
    <row r="147" spans="15:15" x14ac:dyDescent="0.25">
      <c r="O147" s="19"/>
    </row>
    <row r="153" spans="15:15" x14ac:dyDescent="0.25">
      <c r="O153" s="20"/>
    </row>
    <row r="154" spans="15:15" x14ac:dyDescent="0.25">
      <c r="O154" s="2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workbookViewId="0">
      <selection activeCell="AJ3" sqref="AJ3"/>
    </sheetView>
  </sheetViews>
  <sheetFormatPr defaultRowHeight="15" x14ac:dyDescent="0.25"/>
  <cols>
    <col min="42" max="42" width="9.140625" style="16"/>
  </cols>
  <sheetData>
    <row r="1" spans="1:57" ht="18" x14ac:dyDescent="0.35">
      <c r="B1" t="s">
        <v>73</v>
      </c>
      <c r="C1" t="s">
        <v>0</v>
      </c>
      <c r="D1" t="s">
        <v>1</v>
      </c>
      <c r="E1" t="s">
        <v>75</v>
      </c>
      <c r="F1" t="s">
        <v>76</v>
      </c>
      <c r="G1" t="s">
        <v>2</v>
      </c>
      <c r="H1" t="s">
        <v>3</v>
      </c>
      <c r="I1" t="s">
        <v>77</v>
      </c>
      <c r="J1" t="s">
        <v>78</v>
      </c>
      <c r="K1" t="s">
        <v>79</v>
      </c>
      <c r="L1" t="s">
        <v>81</v>
      </c>
      <c r="M1" t="s">
        <v>80</v>
      </c>
      <c r="N1" t="s">
        <v>82</v>
      </c>
      <c r="O1" t="s">
        <v>83</v>
      </c>
      <c r="P1" t="s">
        <v>84</v>
      </c>
      <c r="Q1" t="s">
        <v>85</v>
      </c>
      <c r="R1" t="s">
        <v>5</v>
      </c>
      <c r="S1" t="s">
        <v>6</v>
      </c>
      <c r="T1" t="s">
        <v>7</v>
      </c>
      <c r="U1" t="s">
        <v>8</v>
      </c>
      <c r="V1" t="s">
        <v>96</v>
      </c>
      <c r="W1" t="s">
        <v>97</v>
      </c>
      <c r="X1" t="s">
        <v>86</v>
      </c>
      <c r="Y1" t="s">
        <v>9</v>
      </c>
      <c r="Z1" t="s">
        <v>10</v>
      </c>
      <c r="AA1" t="s">
        <v>11</v>
      </c>
      <c r="AB1" t="s">
        <v>12</v>
      </c>
      <c r="AC1" t="s">
        <v>94</v>
      </c>
      <c r="AD1" t="s">
        <v>13</v>
      </c>
      <c r="AE1" t="s">
        <v>14</v>
      </c>
      <c r="AF1" t="s">
        <v>15</v>
      </c>
      <c r="AG1" t="s">
        <v>16</v>
      </c>
      <c r="AH1" t="s">
        <v>17</v>
      </c>
      <c r="AI1" t="s">
        <v>18</v>
      </c>
      <c r="AJ1" t="s">
        <v>95</v>
      </c>
      <c r="AK1" t="s">
        <v>19</v>
      </c>
      <c r="AL1" t="s">
        <v>20</v>
      </c>
      <c r="AM1" t="s">
        <v>21</v>
      </c>
      <c r="AN1" t="s">
        <v>93</v>
      </c>
      <c r="AO1" t="s">
        <v>22</v>
      </c>
      <c r="AP1" t="s">
        <v>23</v>
      </c>
      <c r="AQ1" t="s">
        <v>24</v>
      </c>
      <c r="AR1" t="s">
        <v>25</v>
      </c>
      <c r="AS1" t="s">
        <v>26</v>
      </c>
      <c r="AT1" t="s">
        <v>27</v>
      </c>
      <c r="AU1" t="s">
        <v>92</v>
      </c>
      <c r="AV1" t="s">
        <v>28</v>
      </c>
      <c r="AW1" t="s">
        <v>29</v>
      </c>
      <c r="AX1" t="s">
        <v>30</v>
      </c>
      <c r="AY1" t="s">
        <v>31</v>
      </c>
      <c r="AZ1" t="s">
        <v>91</v>
      </c>
      <c r="BA1" t="s">
        <v>32</v>
      </c>
      <c r="BB1" t="s">
        <v>87</v>
      </c>
      <c r="BC1" t="s">
        <v>88</v>
      </c>
      <c r="BD1" t="s">
        <v>89</v>
      </c>
      <c r="BE1" t="s">
        <v>90</v>
      </c>
    </row>
    <row r="2" spans="1:57" x14ac:dyDescent="0.25">
      <c r="A2" t="s">
        <v>33</v>
      </c>
      <c r="C2" s="2">
        <v>0.49722222222222223</v>
      </c>
      <c r="D2">
        <v>20.7</v>
      </c>
      <c r="E2">
        <v>3.03</v>
      </c>
      <c r="F2">
        <v>35.56</v>
      </c>
      <c r="G2">
        <v>44</v>
      </c>
      <c r="H2">
        <v>7.01</v>
      </c>
      <c r="I2">
        <v>214</v>
      </c>
      <c r="J2">
        <v>4.056</v>
      </c>
      <c r="K2">
        <v>0.57589999999999997</v>
      </c>
      <c r="L2">
        <v>25</v>
      </c>
      <c r="M2" s="3">
        <v>0.1326984126984127</v>
      </c>
      <c r="N2">
        <f>K2-M2</f>
        <v>0.44320158730158726</v>
      </c>
      <c r="O2">
        <v>21.202400000000001</v>
      </c>
      <c r="P2">
        <v>0.187</v>
      </c>
      <c r="Q2">
        <f>P2/J2*100</f>
        <v>4.6104536489151871</v>
      </c>
      <c r="R2">
        <v>1.4292625270990276</v>
      </c>
      <c r="S2">
        <v>0.58511670314243214</v>
      </c>
      <c r="T2">
        <v>10.111748049096223</v>
      </c>
      <c r="U2">
        <v>0.451788387039737</v>
      </c>
      <c r="V2">
        <v>0.32589010096994048</v>
      </c>
      <c r="W2">
        <v>0.72133350550525954</v>
      </c>
      <c r="X2">
        <v>1.5</v>
      </c>
      <c r="Y2" s="5">
        <v>14.184899734335124</v>
      </c>
      <c r="Z2" s="3">
        <v>0.41393124138955378</v>
      </c>
      <c r="AA2" s="3">
        <v>0.80677580874068644</v>
      </c>
      <c r="AB2" s="3">
        <v>1.076027793099799</v>
      </c>
      <c r="AC2" s="3">
        <f>SUM(AA2:AB2)</f>
        <v>1.8828036018404855</v>
      </c>
      <c r="AD2" s="5">
        <v>58.4421838728721</v>
      </c>
      <c r="AE2" s="6">
        <v>758.14155818402003</v>
      </c>
      <c r="AF2" s="3">
        <v>0.27567194043735677</v>
      </c>
      <c r="AG2" s="3">
        <v>2.9734422233694198</v>
      </c>
      <c r="AH2" s="3">
        <v>0.8576441894179343</v>
      </c>
      <c r="AI2" s="3">
        <v>0.58941908271180388</v>
      </c>
      <c r="AJ2" s="3">
        <f>SUM(AH2:AI2)</f>
        <v>1.4470632721297383</v>
      </c>
      <c r="AK2" s="3">
        <v>29.254485066835954</v>
      </c>
      <c r="AL2" s="3">
        <v>33.897062648184352</v>
      </c>
      <c r="AM2" s="3">
        <v>33.020008906621598</v>
      </c>
      <c r="AN2" s="17">
        <f>SUM(AK2:AM2)</f>
        <v>96.171556621641912</v>
      </c>
      <c r="AO2" s="3">
        <v>0.51799191835582947</v>
      </c>
      <c r="AP2" s="3">
        <v>0.21305343482614153</v>
      </c>
      <c r="AQ2" s="3">
        <v>51.159143245507451</v>
      </c>
      <c r="AR2" s="3">
        <v>3.0543992839755743E-2</v>
      </c>
      <c r="AS2" s="3">
        <v>2.6960035937513706E-2</v>
      </c>
      <c r="AT2" s="3">
        <v>3.0140026947567691E-2</v>
      </c>
      <c r="AU2" s="3">
        <f>SUM(AS2:AT2)</f>
        <v>5.7100062885081397E-2</v>
      </c>
      <c r="AV2" s="3">
        <v>141.39408081088519</v>
      </c>
      <c r="AW2" s="3">
        <v>6.2920416106264129E-2</v>
      </c>
      <c r="AX2" s="3">
        <v>5.9915327895890234E-2</v>
      </c>
      <c r="AY2" s="3">
        <v>6.6321456100348772E-2</v>
      </c>
      <c r="AZ2" s="17">
        <f>SUM(AW2:AY2)</f>
        <v>0.18915720010250314</v>
      </c>
      <c r="BA2" s="3">
        <v>2.3524619377284936E-2</v>
      </c>
      <c r="BB2">
        <v>22.2</v>
      </c>
      <c r="BC2">
        <v>3.01</v>
      </c>
      <c r="BD2">
        <v>9.2200000000000006</v>
      </c>
      <c r="BE2">
        <v>17.2</v>
      </c>
    </row>
    <row r="3" spans="1:57" x14ac:dyDescent="0.25">
      <c r="A3" t="s">
        <v>34</v>
      </c>
      <c r="C3" s="2">
        <v>0.50555555555555554</v>
      </c>
      <c r="D3">
        <v>22.1</v>
      </c>
      <c r="E3">
        <v>2.36</v>
      </c>
      <c r="F3">
        <v>28.45</v>
      </c>
      <c r="G3">
        <v>74</v>
      </c>
      <c r="H3">
        <v>7.0960000000000001</v>
      </c>
      <c r="I3">
        <v>218</v>
      </c>
      <c r="J3">
        <v>3.62</v>
      </c>
      <c r="K3">
        <v>0.53</v>
      </c>
      <c r="L3">
        <v>20.8</v>
      </c>
      <c r="M3" s="3">
        <v>0.16169312169312172</v>
      </c>
      <c r="N3" s="3">
        <f>K3-M3</f>
        <v>0.3683068783068783</v>
      </c>
      <c r="O3">
        <v>10.413920000000001</v>
      </c>
      <c r="P3">
        <v>0.13500000000000001</v>
      </c>
      <c r="Q3">
        <f>P3/J3*100</f>
        <v>3.7292817679558015</v>
      </c>
      <c r="R3">
        <v>1.454414218282458</v>
      </c>
      <c r="S3">
        <v>0.61267291569001847</v>
      </c>
      <c r="T3">
        <v>9.8995020162057514</v>
      </c>
      <c r="U3">
        <v>0.53483453286434568</v>
      </c>
      <c r="V3">
        <v>0.34291299835772127</v>
      </c>
      <c r="W3">
        <v>0.64115717532528327</v>
      </c>
      <c r="X3">
        <v>1.62</v>
      </c>
      <c r="Y3" s="5">
        <v>11.200421953608981</v>
      </c>
      <c r="Z3" s="3">
        <v>0.32994845404928685</v>
      </c>
      <c r="AA3" s="3">
        <v>0.7568794705010583</v>
      </c>
      <c r="AB3" s="3">
        <v>1.1047013137014203</v>
      </c>
      <c r="AC3" s="3">
        <f>SUM(AA3:AB3)</f>
        <v>1.8615807842024785</v>
      </c>
      <c r="AD3" s="5">
        <v>56.591592630881962</v>
      </c>
      <c r="AE3" s="6">
        <v>450.06465099053315</v>
      </c>
      <c r="AF3" s="3">
        <v>0.42217300135308189</v>
      </c>
      <c r="AG3" s="3">
        <v>2.8087546886957528</v>
      </c>
      <c r="AH3" s="3">
        <v>0.83247986067672464</v>
      </c>
      <c r="AI3" s="3">
        <v>0.54433854326306452</v>
      </c>
      <c r="AJ3" s="3">
        <f>SUM(AH3:AI3)</f>
        <v>1.3768184039397893</v>
      </c>
      <c r="AK3" s="3">
        <v>12.217311207858016</v>
      </c>
      <c r="AL3" s="3">
        <v>12.764041941432303</v>
      </c>
      <c r="AM3" s="3">
        <v>12.55225652147444</v>
      </c>
      <c r="AN3" s="17">
        <f>SUM(AK3:AM3)</f>
        <v>37.533609670764761</v>
      </c>
      <c r="AO3" s="3">
        <v>0.4514216443152535</v>
      </c>
      <c r="AP3" s="3">
        <v>0.16739946955852489</v>
      </c>
      <c r="AQ3" s="3">
        <v>50.09422172417171</v>
      </c>
      <c r="AR3" s="3">
        <v>1.4601165743936103E-2</v>
      </c>
      <c r="AS3" s="3">
        <v>2.5795671629804371E-2</v>
      </c>
      <c r="AT3" s="3">
        <v>3.0471727310203072E-2</v>
      </c>
      <c r="AU3" s="3">
        <f>SUM(AS3:AT3)</f>
        <v>5.6267398940007443E-2</v>
      </c>
      <c r="AV3" s="3">
        <v>32.143113675977766</v>
      </c>
      <c r="AW3" s="3">
        <v>1.3977898920515638E-2</v>
      </c>
      <c r="AX3" s="3">
        <v>1.965874460587104E-2</v>
      </c>
      <c r="AY3" s="3">
        <v>1.2895815913362398E-2</v>
      </c>
      <c r="AZ3" s="17">
        <f>SUM(AW3:AY3)</f>
        <v>4.6532459439749076E-2</v>
      </c>
      <c r="BA3" s="3">
        <v>1.2439741014101786E-2</v>
      </c>
      <c r="BB3">
        <v>21.2</v>
      </c>
      <c r="BC3">
        <v>4.55</v>
      </c>
      <c r="BD3">
        <v>9.5500000000000007</v>
      </c>
      <c r="BE3">
        <v>21</v>
      </c>
    </row>
    <row r="4" spans="1:57" x14ac:dyDescent="0.25">
      <c r="A4" t="s">
        <v>35</v>
      </c>
      <c r="C4" s="2">
        <v>0.51666666666666672</v>
      </c>
      <c r="D4">
        <v>20.7</v>
      </c>
      <c r="E4">
        <v>2.71</v>
      </c>
      <c r="F4">
        <v>31.8</v>
      </c>
      <c r="G4">
        <v>60</v>
      </c>
      <c r="H4">
        <v>6.843</v>
      </c>
      <c r="I4">
        <v>218</v>
      </c>
      <c r="J4">
        <v>3.3889999999999998</v>
      </c>
      <c r="K4">
        <v>0.64080000000000004</v>
      </c>
      <c r="L4">
        <v>20.100000000000001</v>
      </c>
      <c r="M4" s="3">
        <v>0.14791111111111113</v>
      </c>
      <c r="N4">
        <f>K4-M4</f>
        <v>0.49288888888888893</v>
      </c>
      <c r="O4">
        <v>11.163120000000001</v>
      </c>
      <c r="P4">
        <v>0.13300000000000001</v>
      </c>
      <c r="Q4">
        <f>P4/J4*100</f>
        <v>3.9244614930658015</v>
      </c>
      <c r="R4">
        <v>1.490335958124885</v>
      </c>
      <c r="S4">
        <v>0.60466641123116616</v>
      </c>
      <c r="T4">
        <v>9.4590049403687875</v>
      </c>
      <c r="U4">
        <v>0.49971768510066217</v>
      </c>
      <c r="V4">
        <v>0.28648152482355138</v>
      </c>
      <c r="W4">
        <v>0.57328674442619154</v>
      </c>
      <c r="X4">
        <v>1.67</v>
      </c>
      <c r="Y4" s="5">
        <v>28.962304636023386</v>
      </c>
      <c r="Z4" s="3">
        <v>0.3742607093957202</v>
      </c>
      <c r="AA4" s="3">
        <v>0.59783159168899513</v>
      </c>
      <c r="AB4" s="3">
        <v>1.027855497656686</v>
      </c>
      <c r="AC4" s="3">
        <f>SUM(AA4:AB4)</f>
        <v>1.6256870893456812</v>
      </c>
      <c r="AD4" s="5">
        <v>74.96974861353273</v>
      </c>
      <c r="AE4" s="6">
        <v>541.41893449957081</v>
      </c>
      <c r="AF4" s="3">
        <v>0.64166775471410531</v>
      </c>
      <c r="AG4" s="3">
        <v>3.3531140426415553</v>
      </c>
      <c r="AH4" s="3">
        <v>0.7668028441683985</v>
      </c>
      <c r="AI4" s="3">
        <v>0.54681036635312641</v>
      </c>
      <c r="AJ4" s="3">
        <f>SUM(AH4:AI4)</f>
        <v>1.3136132105215248</v>
      </c>
      <c r="AK4" s="3">
        <v>24.061055314271659</v>
      </c>
      <c r="AL4" s="3">
        <v>28.38793916833804</v>
      </c>
      <c r="AM4" s="3">
        <v>27.91392847728601</v>
      </c>
      <c r="AN4" s="17">
        <f>SUM(AK4:AM4)</f>
        <v>80.362922959895712</v>
      </c>
      <c r="AO4" s="3">
        <v>0.49373061659524553</v>
      </c>
      <c r="AP4" s="3">
        <v>0.20164041337503791</v>
      </c>
      <c r="AQ4" s="3">
        <v>48.9749232792431</v>
      </c>
      <c r="AR4" s="3">
        <v>1.5339109326776998E-2</v>
      </c>
      <c r="AS4" s="3">
        <v>4.3082799143974441E-2</v>
      </c>
      <c r="AT4" s="3">
        <v>4.7911102584264245E-2</v>
      </c>
      <c r="AU4" s="3">
        <f>SUM(AS4:AT4)</f>
        <v>9.099390172823868E-2</v>
      </c>
      <c r="AV4" s="3">
        <v>142.36562317701427</v>
      </c>
      <c r="AW4" s="3">
        <v>3.5060299156842743E-2</v>
      </c>
      <c r="AX4" s="3">
        <v>3.228090233338006E-2</v>
      </c>
      <c r="AY4" s="3">
        <v>3.3131977438685678E-2</v>
      </c>
      <c r="AZ4" s="17">
        <f>SUM(AW4:AY4)</f>
        <v>0.10047317892890847</v>
      </c>
      <c r="BA4" s="3">
        <v>1.5165196500123605E-2</v>
      </c>
      <c r="BB4">
        <v>20.8</v>
      </c>
      <c r="BC4">
        <v>4.8</v>
      </c>
      <c r="BD4">
        <v>9.77</v>
      </c>
      <c r="BE4">
        <v>21.2</v>
      </c>
    </row>
    <row r="5" spans="1:57" x14ac:dyDescent="0.25">
      <c r="A5" t="s">
        <v>36</v>
      </c>
      <c r="C5" s="2">
        <v>0.52847222222222223</v>
      </c>
      <c r="D5">
        <v>20.2</v>
      </c>
      <c r="E5">
        <v>2.79</v>
      </c>
      <c r="F5">
        <v>32.43</v>
      </c>
      <c r="G5">
        <v>62</v>
      </c>
      <c r="H5">
        <v>6.8410000000000002</v>
      </c>
      <c r="I5">
        <v>224</v>
      </c>
      <c r="J5">
        <v>2.6509999999999998</v>
      </c>
      <c r="K5">
        <v>0.67500000000000004</v>
      </c>
      <c r="L5">
        <v>10.3</v>
      </c>
      <c r="M5" s="3">
        <v>3.3575873015873031E-2</v>
      </c>
      <c r="N5">
        <f>K5-M5</f>
        <v>0.64142412698412699</v>
      </c>
      <c r="O5">
        <v>7.4171200000000006</v>
      </c>
      <c r="P5">
        <v>8.2000000000000003E-2</v>
      </c>
      <c r="Q5">
        <f>P5/J5*100</f>
        <v>3.0931723877781971</v>
      </c>
      <c r="R5">
        <v>1.4987223183787459</v>
      </c>
      <c r="S5">
        <v>0.63878591889301595</v>
      </c>
      <c r="T5">
        <v>10.217906998486274</v>
      </c>
      <c r="U5">
        <v>0.58179698006147107</v>
      </c>
      <c r="V5">
        <v>0.29315451323719871</v>
      </c>
      <c r="W5">
        <v>0.50387768119082499</v>
      </c>
      <c r="X5">
        <v>1.74</v>
      </c>
      <c r="Y5" s="5">
        <v>11.622844477787028</v>
      </c>
      <c r="Z5" s="3">
        <v>0.36636538171358835</v>
      </c>
      <c r="AA5" s="3">
        <v>0.50668101947197353</v>
      </c>
      <c r="AB5" s="3">
        <v>1.0199532159277596</v>
      </c>
      <c r="AC5" s="3">
        <f>SUM(AA5:AB5)</f>
        <v>1.5266342353997331</v>
      </c>
      <c r="AD5" s="5">
        <v>109.83098779903027</v>
      </c>
      <c r="AE5" s="6">
        <v>207.31135164388488</v>
      </c>
      <c r="AF5" s="3">
        <v>1.1600317085647209</v>
      </c>
      <c r="AG5" s="3">
        <v>4.0219168227132656</v>
      </c>
      <c r="AH5" s="3">
        <v>0.97633406160981751</v>
      </c>
      <c r="AI5" s="3">
        <v>0.67219100416542865</v>
      </c>
      <c r="AJ5" s="3">
        <f>SUM(AH5:AI5)</f>
        <v>1.6485250657752462</v>
      </c>
      <c r="AK5" s="3">
        <v>7.0633306672147205</v>
      </c>
      <c r="AL5" s="3">
        <v>14.102613234834187</v>
      </c>
      <c r="AM5" s="3">
        <v>14.082252336973568</v>
      </c>
      <c r="AN5" s="17">
        <f>SUM(AK5:AM5)</f>
        <v>35.248196239022477</v>
      </c>
      <c r="AO5" s="3">
        <v>0.51178020461461726</v>
      </c>
      <c r="AP5" s="3">
        <v>0.23968595841881785</v>
      </c>
      <c r="AQ5" s="3">
        <v>49.55218485041091</v>
      </c>
      <c r="AR5" s="3">
        <v>1.3929989422585843E-2</v>
      </c>
      <c r="AS5" s="3">
        <v>4.2097433538737662E-2</v>
      </c>
      <c r="AT5" s="3">
        <v>4.3742372998526895E-2</v>
      </c>
      <c r="AU5" s="3">
        <f>SUM(AS5:AT5)</f>
        <v>8.5839806537264557E-2</v>
      </c>
      <c r="AV5" s="3">
        <v>38.210836668638308</v>
      </c>
      <c r="AW5" s="3">
        <v>4.0695113628858602E-2</v>
      </c>
      <c r="AX5" s="3">
        <v>4.1739656513777555E-2</v>
      </c>
      <c r="AY5" s="3">
        <v>4.0251683908026296E-2</v>
      </c>
      <c r="AZ5" s="17">
        <f>SUM(AW5:AY5)</f>
        <v>0.12268645405066245</v>
      </c>
      <c r="BA5" s="3">
        <v>1.0969841067265089E-2</v>
      </c>
      <c r="BB5">
        <v>21.1</v>
      </c>
      <c r="BC5">
        <v>3.46</v>
      </c>
      <c r="BD5">
        <v>10.199999999999999</v>
      </c>
      <c r="BE5">
        <v>22.1</v>
      </c>
    </row>
    <row r="6" spans="1:57" x14ac:dyDescent="0.25">
      <c r="A6" t="s">
        <v>37</v>
      </c>
      <c r="C6" s="2">
        <v>0.54166666666666663</v>
      </c>
      <c r="D6">
        <v>22.2</v>
      </c>
      <c r="E6">
        <v>3.16</v>
      </c>
      <c r="F6">
        <v>38.159999999999997</v>
      </c>
      <c r="G6">
        <v>45</v>
      </c>
      <c r="H6">
        <v>6.8120000000000003</v>
      </c>
      <c r="I6">
        <v>225</v>
      </c>
      <c r="J6">
        <v>2.5539999999999998</v>
      </c>
      <c r="K6">
        <v>0.64680000000000004</v>
      </c>
      <c r="L6">
        <v>4.91</v>
      </c>
      <c r="M6" s="3">
        <v>6.6514285714285734E-2</v>
      </c>
      <c r="N6">
        <f>K6-M6</f>
        <v>0.58028571428571429</v>
      </c>
      <c r="O6">
        <v>6.218399999999999</v>
      </c>
      <c r="P6">
        <v>8.3000000000000004E-2</v>
      </c>
      <c r="Q6">
        <f>P6/J6*100</f>
        <v>3.2498042286609241</v>
      </c>
      <c r="R6">
        <v>1.5088517248530315</v>
      </c>
      <c r="S6">
        <v>0.64417507885390468</v>
      </c>
      <c r="T6">
        <v>8.5246008006081802</v>
      </c>
      <c r="U6">
        <v>0.60572523473493523</v>
      </c>
      <c r="V6">
        <v>0.27509690929884295</v>
      </c>
      <c r="W6">
        <v>0.45416121621418842</v>
      </c>
      <c r="X6">
        <v>1.75</v>
      </c>
      <c r="Y6" s="5">
        <v>10.786054096205515</v>
      </c>
      <c r="Z6" s="3">
        <v>0.324957440378837</v>
      </c>
      <c r="AA6" s="3">
        <v>0.43762521476462979</v>
      </c>
      <c r="AB6" s="3">
        <v>0.98447727253629591</v>
      </c>
      <c r="AC6" s="3">
        <f>SUM(AA6:AB6)</f>
        <v>1.4221024873009256</v>
      </c>
      <c r="AD6" s="5">
        <v>124.06928914984842</v>
      </c>
      <c r="AE6" s="6">
        <v>268.09215608084355</v>
      </c>
      <c r="AF6" s="3">
        <v>1.5555758080376036</v>
      </c>
      <c r="AG6" s="3">
        <v>4.5959925428781077</v>
      </c>
      <c r="AH6" s="3">
        <v>0.61334935707609872</v>
      </c>
      <c r="AI6" s="3">
        <v>0.37557440000662384</v>
      </c>
      <c r="AJ6" s="3">
        <f>SUM(AH6:AI6)</f>
        <v>0.98892375708272251</v>
      </c>
      <c r="AK6" s="3">
        <v>14.411943648759273</v>
      </c>
      <c r="AL6" s="3">
        <v>14.567125511214369</v>
      </c>
      <c r="AM6" s="3">
        <v>14.76449386396499</v>
      </c>
      <c r="AN6" s="17">
        <f>SUM(AK6:AM6)</f>
        <v>43.743563023938634</v>
      </c>
      <c r="AO6" s="3">
        <v>0.55231607136796546</v>
      </c>
      <c r="AP6" s="3">
        <v>0.31387443515562208</v>
      </c>
      <c r="AQ6" s="3">
        <v>48.300649426691976</v>
      </c>
      <c r="AR6" s="3">
        <v>1.2901507609820438E-2</v>
      </c>
      <c r="AS6" s="3">
        <v>2.9109738261547044E-2</v>
      </c>
      <c r="AT6" s="3">
        <v>3.8008716410601245E-2</v>
      </c>
      <c r="AU6" s="3">
        <f>SUM(AS6:AT6)</f>
        <v>6.7118454672148289E-2</v>
      </c>
      <c r="AV6" s="3">
        <v>38.961815576184911</v>
      </c>
      <c r="AW6" s="3">
        <v>5.7775247469735429E-3</v>
      </c>
      <c r="AX6" s="3">
        <v>4.3900289649006601E-3</v>
      </c>
      <c r="AY6" s="3">
        <v>4.1523502124536787E-3</v>
      </c>
      <c r="AZ6" s="17">
        <f>SUM(AW6:AY6)</f>
        <v>1.4319903924327882E-2</v>
      </c>
      <c r="BA6" s="3">
        <v>1.2067538047141318E-2</v>
      </c>
      <c r="BB6">
        <v>21</v>
      </c>
      <c r="BC6">
        <v>3.25</v>
      </c>
      <c r="BD6">
        <v>10.199999999999999</v>
      </c>
      <c r="BE6">
        <v>21.6</v>
      </c>
    </row>
    <row r="7" spans="1:57" x14ac:dyDescent="0.25">
      <c r="M7" s="3"/>
      <c r="N7" s="3"/>
      <c r="AN7" s="16"/>
      <c r="AP7"/>
      <c r="AZ7" s="16"/>
    </row>
    <row r="8" spans="1:57" x14ac:dyDescent="0.25">
      <c r="A8" t="s">
        <v>38</v>
      </c>
      <c r="C8" s="2">
        <v>0.5541666666666667</v>
      </c>
      <c r="D8">
        <v>21.2</v>
      </c>
      <c r="E8">
        <v>8.18</v>
      </c>
      <c r="F8">
        <v>96.93</v>
      </c>
      <c r="G8">
        <v>51</v>
      </c>
      <c r="H8">
        <v>7.49</v>
      </c>
      <c r="I8">
        <v>199</v>
      </c>
      <c r="J8">
        <v>5.74</v>
      </c>
      <c r="K8">
        <v>0.59499999999999997</v>
      </c>
      <c r="L8">
        <v>26.9</v>
      </c>
      <c r="M8" s="3">
        <v>0.25917460317460322</v>
      </c>
      <c r="N8">
        <f>K8-M8</f>
        <v>0.33582539682539675</v>
      </c>
      <c r="O8">
        <v>26.896320000000003</v>
      </c>
      <c r="P8">
        <v>0.24</v>
      </c>
      <c r="Q8">
        <f>P8/J8*100</f>
        <v>4.1811846689895464</v>
      </c>
      <c r="R8">
        <v>1.391319626514586</v>
      </c>
      <c r="S8">
        <v>0.53011614871114887</v>
      </c>
      <c r="T8">
        <v>13.79589375783557</v>
      </c>
      <c r="U8">
        <v>0.29914005726849663</v>
      </c>
      <c r="V8">
        <v>0.33143802372661146</v>
      </c>
      <c r="W8">
        <v>1.1079693798050101</v>
      </c>
      <c r="X8">
        <v>1.04</v>
      </c>
      <c r="Y8" s="5">
        <v>20.019163368056923</v>
      </c>
      <c r="Z8" s="3">
        <v>0.55678338391061177</v>
      </c>
      <c r="AA8" s="3">
        <v>0.54212433895201284</v>
      </c>
      <c r="AB8" s="3">
        <v>1.0853966397734405</v>
      </c>
      <c r="AC8" s="3">
        <f>SUM(AA8:AB8)</f>
        <v>1.6275209787254532</v>
      </c>
      <c r="AD8" s="5">
        <v>3.0207573807422374</v>
      </c>
      <c r="AE8" s="6">
        <v>708.16575508291373</v>
      </c>
      <c r="AF8" s="3">
        <v>0.10760900442759488</v>
      </c>
      <c r="AG8" s="3">
        <v>2.6686525256314186</v>
      </c>
      <c r="AH8" s="3">
        <v>0.9996212573442006</v>
      </c>
      <c r="AI8" s="3">
        <v>0.71383405432301406</v>
      </c>
      <c r="AJ8" s="3">
        <f>SUM(AH8:AI8)</f>
        <v>1.7134553116672147</v>
      </c>
      <c r="AK8" s="3">
        <v>10.844271992762222</v>
      </c>
      <c r="AL8" s="3">
        <v>16.501781417055593</v>
      </c>
      <c r="AM8" s="3">
        <v>14.743492097588808</v>
      </c>
      <c r="AN8" s="17">
        <f t="shared" ref="AN8:AN48" si="0">SUM(AK8:AM8)</f>
        <v>42.089545507406619</v>
      </c>
      <c r="AO8" s="3">
        <v>0.81612191342886153</v>
      </c>
      <c r="AP8" s="3">
        <v>0.47176517522891465</v>
      </c>
      <c r="AQ8" s="3">
        <v>44.966429708196159</v>
      </c>
      <c r="AR8" s="3">
        <v>1.618902027587776E-2</v>
      </c>
      <c r="AS8" s="3">
        <v>1.2808182582396225E-2</v>
      </c>
      <c r="AT8" s="3">
        <v>1.6433249074145662E-2</v>
      </c>
      <c r="AU8" s="3">
        <f>SUM(AS8:AT8)</f>
        <v>2.9241431656541889E-2</v>
      </c>
      <c r="AV8" s="3">
        <v>132.57319033261942</v>
      </c>
      <c r="AW8" s="3">
        <v>6.1677014288289762E-2</v>
      </c>
      <c r="AX8" s="3">
        <v>6.6340126272372568E-2</v>
      </c>
      <c r="AY8" s="3">
        <v>5.8815164748385058E-2</v>
      </c>
      <c r="AZ8" s="17">
        <f t="shared" ref="AZ8:AZ48" si="1">SUM(AW8:AY8)</f>
        <v>0.18683230530904738</v>
      </c>
      <c r="BA8" s="3">
        <v>4.8345769266927421E-2</v>
      </c>
      <c r="BB8">
        <v>21</v>
      </c>
      <c r="BC8">
        <v>3.98</v>
      </c>
      <c r="BD8">
        <v>9.25</v>
      </c>
      <c r="BE8">
        <v>16.3</v>
      </c>
    </row>
    <row r="9" spans="1:57" x14ac:dyDescent="0.25">
      <c r="A9" t="s">
        <v>39</v>
      </c>
      <c r="C9" s="2">
        <v>0.56527777777777777</v>
      </c>
      <c r="D9">
        <v>22.2</v>
      </c>
      <c r="E9">
        <v>7.71</v>
      </c>
      <c r="F9">
        <v>93.1</v>
      </c>
      <c r="G9">
        <v>53</v>
      </c>
      <c r="H9">
        <v>7.2450000000000001</v>
      </c>
      <c r="I9">
        <v>199</v>
      </c>
      <c r="J9">
        <v>5.7210000000000001</v>
      </c>
      <c r="K9">
        <v>0.63460000000000005</v>
      </c>
      <c r="L9">
        <f>L8/2+L10/2</f>
        <v>26.5</v>
      </c>
      <c r="M9" s="3">
        <f>1.64266666666667/3.7</f>
        <v>0.44396396396396487</v>
      </c>
      <c r="N9">
        <f>K9-M9</f>
        <v>0.19063603603603518</v>
      </c>
      <c r="O9">
        <v>20.603040000000004</v>
      </c>
      <c r="P9">
        <v>0.23599999999999999</v>
      </c>
      <c r="Q9">
        <f>P9/J9*100</f>
        <v>4.125152945289285</v>
      </c>
      <c r="R9">
        <v>1.3833556505673583</v>
      </c>
      <c r="S9">
        <v>0.53370874148136471</v>
      </c>
      <c r="T9">
        <v>14.18367786299673</v>
      </c>
      <c r="U9">
        <v>0.3095124842376335</v>
      </c>
      <c r="V9">
        <v>0.34444215246605198</v>
      </c>
      <c r="W9">
        <v>1.1128538266055872</v>
      </c>
      <c r="X9">
        <v>1.1200000000000001</v>
      </c>
      <c r="Y9" s="5">
        <v>19.497399953659031</v>
      </c>
      <c r="Z9" s="3">
        <v>0.53101353037753307</v>
      </c>
      <c r="AA9" s="3">
        <v>0.5020578228386503</v>
      </c>
      <c r="AB9" s="3">
        <v>0.99605257009174364</v>
      </c>
      <c r="AC9" s="3">
        <f>SUM(AA9:AB9)</f>
        <v>1.4981103929303941</v>
      </c>
      <c r="AD9" s="5">
        <v>17.715069872135405</v>
      </c>
      <c r="AE9" s="6">
        <v>610.11636872079123</v>
      </c>
      <c r="AF9" s="3">
        <v>0.15406266598264592</v>
      </c>
      <c r="AG9" s="3">
        <v>2.74113684887292</v>
      </c>
      <c r="AH9" s="3">
        <v>0.98773163555490895</v>
      </c>
      <c r="AI9" s="3">
        <v>0.72200837361378423</v>
      </c>
      <c r="AJ9" s="3">
        <f>SUM(AH9:AI9)</f>
        <v>1.7097400091686932</v>
      </c>
      <c r="AK9" s="3">
        <v>5.3322500967738797</v>
      </c>
      <c r="AL9" s="3">
        <v>5.769149668843748</v>
      </c>
      <c r="AM9" s="3">
        <v>5.6030223540557813</v>
      </c>
      <c r="AN9" s="17">
        <f t="shared" si="0"/>
        <v>16.70442211967341</v>
      </c>
      <c r="AO9" s="3">
        <v>0.74864905457703868</v>
      </c>
      <c r="AP9" s="3">
        <v>0.33099499989883335</v>
      </c>
      <c r="AQ9" s="3">
        <v>43.225694456826965</v>
      </c>
      <c r="AR9" s="3">
        <v>1.2454641770905297E-2</v>
      </c>
      <c r="AS9" s="3">
        <v>1.3256022322766179E-2</v>
      </c>
      <c r="AT9" s="3">
        <v>1.5089707007381707E-2</v>
      </c>
      <c r="AU9" s="3">
        <f>SUM(AS9:AT9)</f>
        <v>2.8345729330147888E-2</v>
      </c>
      <c r="AV9" s="3">
        <v>21.319234497489564</v>
      </c>
      <c r="AW9" s="3">
        <v>4.8615612482319819E-2</v>
      </c>
      <c r="AX9" s="3">
        <v>4.7841580712387803E-2</v>
      </c>
      <c r="AY9" s="3">
        <v>4.8223224914355475E-2</v>
      </c>
      <c r="AZ9" s="17">
        <f t="shared" si="1"/>
        <v>0.1446804181090631</v>
      </c>
      <c r="BA9" s="3">
        <v>4.7115336196823301E-2</v>
      </c>
      <c r="BB9">
        <v>21.1</v>
      </c>
      <c r="BC9">
        <v>2.2400000000000002</v>
      </c>
      <c r="BD9">
        <v>9.44</v>
      </c>
      <c r="BE9">
        <v>19.600000000000001</v>
      </c>
    </row>
    <row r="10" spans="1:57" x14ac:dyDescent="0.25">
      <c r="A10" t="s">
        <v>40</v>
      </c>
      <c r="C10" s="2">
        <v>0.57916666666666672</v>
      </c>
      <c r="D10">
        <v>21.8</v>
      </c>
      <c r="E10">
        <v>7.64</v>
      </c>
      <c r="F10">
        <v>91.57</v>
      </c>
      <c r="G10">
        <v>45</v>
      </c>
      <c r="H10">
        <v>7.2069999999999999</v>
      </c>
      <c r="I10">
        <v>195</v>
      </c>
      <c r="J10">
        <v>5.5830000000000002</v>
      </c>
      <c r="K10">
        <v>0.60940000000000005</v>
      </c>
      <c r="L10">
        <v>26.1</v>
      </c>
      <c r="M10" s="3">
        <v>0.40025396825396842</v>
      </c>
      <c r="N10">
        <f>K10-M10</f>
        <v>0.20914603174603164</v>
      </c>
      <c r="O10">
        <v>28.694400000000002</v>
      </c>
      <c r="P10">
        <v>0.255</v>
      </c>
      <c r="Q10">
        <f>P10/J10*100</f>
        <v>4.5674368619022028</v>
      </c>
      <c r="R10">
        <v>1.3901696656796036</v>
      </c>
      <c r="S10">
        <v>0.5411093636755272</v>
      </c>
      <c r="T10">
        <v>12.761765011042636</v>
      </c>
      <c r="U10">
        <v>0.30880435469370521</v>
      </c>
      <c r="V10">
        <v>0.33161179123892176</v>
      </c>
      <c r="W10">
        <v>1.0738572374338393</v>
      </c>
      <c r="X10">
        <v>1.1100000000000001</v>
      </c>
      <c r="Y10" s="10">
        <v>16.073942833718206</v>
      </c>
      <c r="Z10" s="8">
        <v>1.1185179280696222</v>
      </c>
      <c r="AA10" s="8">
        <v>0.98868094922975991</v>
      </c>
      <c r="AB10" s="8">
        <v>1.3966435842247196</v>
      </c>
      <c r="AC10" s="3">
        <f>SUM(AA10:AB10)</f>
        <v>2.3853245334544795</v>
      </c>
      <c r="AD10" s="10">
        <v>79.828247425340223</v>
      </c>
      <c r="AE10" s="11">
        <v>675.30628441840258</v>
      </c>
      <c r="AF10" s="8">
        <v>0.42707425022083711</v>
      </c>
      <c r="AG10" s="8">
        <v>4.6711486163801821</v>
      </c>
      <c r="AH10" s="8">
        <v>1.0239775019051791</v>
      </c>
      <c r="AI10" s="8">
        <v>0.78674022546297573</v>
      </c>
      <c r="AJ10" s="3">
        <f>SUM(AH10:AI10)</f>
        <v>1.810717727368155</v>
      </c>
      <c r="AK10" s="8">
        <v>18.167986780521982</v>
      </c>
      <c r="AL10" s="8">
        <v>25.986521556772765</v>
      </c>
      <c r="AM10" s="8">
        <v>23.959726564130648</v>
      </c>
      <c r="AN10" s="17">
        <f t="shared" si="0"/>
        <v>68.114234901425391</v>
      </c>
      <c r="AO10" s="8">
        <v>0.87309092060179438</v>
      </c>
      <c r="AP10" s="8">
        <v>0.25490369827442505</v>
      </c>
      <c r="AQ10" s="8">
        <v>50.76368345959073</v>
      </c>
      <c r="AR10" s="8">
        <v>1.9833476990847108E-2</v>
      </c>
      <c r="AS10" s="8">
        <v>2.0421523519140495E-2</v>
      </c>
      <c r="AT10" s="8">
        <v>2.303570307830536E-2</v>
      </c>
      <c r="AU10" s="3">
        <f>SUM(AS10:AT10)</f>
        <v>4.3457226597445858E-2</v>
      </c>
      <c r="AV10" s="8">
        <v>190.31438901304386</v>
      </c>
      <c r="AW10" s="8">
        <v>0.28929252964805535</v>
      </c>
      <c r="AX10" s="8">
        <v>0.29415646548598573</v>
      </c>
      <c r="AY10" s="8">
        <v>0.28974687227263712</v>
      </c>
      <c r="AZ10" s="17">
        <f t="shared" si="1"/>
        <v>0.87319586740667821</v>
      </c>
      <c r="BA10" s="8">
        <v>8.3146108898118368E-2</v>
      </c>
      <c r="BB10">
        <v>20.100000000000001</v>
      </c>
      <c r="BC10">
        <v>2.73</v>
      </c>
      <c r="BD10">
        <v>9.2899999999999991</v>
      </c>
      <c r="BE10">
        <v>19.3</v>
      </c>
    </row>
    <row r="11" spans="1:57" x14ac:dyDescent="0.25">
      <c r="A11" t="s">
        <v>41</v>
      </c>
      <c r="C11" s="2">
        <v>0.58958333333333335</v>
      </c>
      <c r="D11">
        <v>22.3</v>
      </c>
      <c r="E11">
        <v>8.31</v>
      </c>
      <c r="F11">
        <v>100.54</v>
      </c>
      <c r="G11">
        <v>59</v>
      </c>
      <c r="H11">
        <v>7.3070000000000004</v>
      </c>
      <c r="I11">
        <v>204</v>
      </c>
      <c r="J11">
        <v>5.9</v>
      </c>
      <c r="K11">
        <v>0.64690000000000003</v>
      </c>
      <c r="L11">
        <v>26.5</v>
      </c>
      <c r="M11" s="3">
        <v>0.33188571428571445</v>
      </c>
      <c r="N11">
        <f>K11-M11</f>
        <v>0.31501428571428558</v>
      </c>
      <c r="O11">
        <v>28.244880000000002</v>
      </c>
      <c r="P11">
        <v>0.23799999999999999</v>
      </c>
      <c r="Q11">
        <f>P11/J11*100</f>
        <v>4.0338983050847457</v>
      </c>
      <c r="R11">
        <v>1.3985239241589458</v>
      </c>
      <c r="S11">
        <v>0.53549166523217817</v>
      </c>
      <c r="T11">
        <v>14.607862754949812</v>
      </c>
      <c r="U11">
        <v>0.30375077333750061</v>
      </c>
      <c r="V11">
        <v>0.34726034557479368</v>
      </c>
      <c r="W11">
        <v>1.1432410253946881</v>
      </c>
      <c r="X11">
        <v>1.1499999999999999</v>
      </c>
      <c r="Y11" s="5">
        <v>22.954641925904358</v>
      </c>
      <c r="Z11" s="3">
        <v>0.47803846183141574</v>
      </c>
      <c r="AA11" s="3">
        <v>0.57363762062124424</v>
      </c>
      <c r="AB11" s="3">
        <v>1.0320817965064688</v>
      </c>
      <c r="AC11" s="3">
        <f>SUM(AA11:AB11)</f>
        <v>1.6057194171277129</v>
      </c>
      <c r="AD11" s="5">
        <v>28.054467734573063</v>
      </c>
      <c r="AE11" s="6">
        <v>653.3837718679921</v>
      </c>
      <c r="AF11" s="3">
        <v>0.20457303878146563</v>
      </c>
      <c r="AG11" s="3">
        <v>3.1364345186479015</v>
      </c>
      <c r="AH11" s="3">
        <v>1.0052974616051871</v>
      </c>
      <c r="AI11" s="3">
        <v>0.66287885494245136</v>
      </c>
      <c r="AJ11" s="3">
        <f>SUM(AH11:AI11)</f>
        <v>1.6681763165476384</v>
      </c>
      <c r="AK11" s="3">
        <v>6.4218392430551994</v>
      </c>
      <c r="AL11" s="3">
        <v>7.3957685630806997</v>
      </c>
      <c r="AM11" s="3">
        <v>7.0420798037355228</v>
      </c>
      <c r="AN11" s="17">
        <f t="shared" si="0"/>
        <v>20.859687609871422</v>
      </c>
      <c r="AO11" s="3">
        <v>0.73592483610989334</v>
      </c>
      <c r="AP11" s="3">
        <v>0.4108912847301639</v>
      </c>
      <c r="AQ11" s="3">
        <v>45.218103434205467</v>
      </c>
      <c r="AR11" s="3">
        <v>1.2499171071106287E-2</v>
      </c>
      <c r="AS11" s="3">
        <v>1.4689102914046313E-2</v>
      </c>
      <c r="AT11" s="3">
        <v>2.1061414648602214E-2</v>
      </c>
      <c r="AU11" s="3">
        <f>SUM(AS11:AT11)</f>
        <v>3.5750517562648527E-2</v>
      </c>
      <c r="AV11" s="3">
        <v>24.99581011163583</v>
      </c>
      <c r="AW11" s="3">
        <v>5.2843530391484095E-2</v>
      </c>
      <c r="AX11" s="3">
        <v>5.2199508073518877E-2</v>
      </c>
      <c r="AY11" s="3">
        <v>5.3318297299987862E-2</v>
      </c>
      <c r="AZ11" s="17">
        <f t="shared" si="1"/>
        <v>0.15836133576499084</v>
      </c>
      <c r="BA11" s="3">
        <v>5.1022189272646672E-2</v>
      </c>
      <c r="BB11">
        <v>20</v>
      </c>
      <c r="BC11">
        <v>3.12</v>
      </c>
      <c r="BD11">
        <v>9.1300000000000008</v>
      </c>
      <c r="BE11">
        <v>17.7</v>
      </c>
    </row>
    <row r="12" spans="1:57" x14ac:dyDescent="0.25">
      <c r="A12" t="s">
        <v>42</v>
      </c>
      <c r="C12" s="2">
        <v>0.60277777777777775</v>
      </c>
      <c r="D12">
        <v>22.2</v>
      </c>
      <c r="E12">
        <v>8.1</v>
      </c>
      <c r="F12">
        <v>97.81</v>
      </c>
      <c r="G12">
        <v>56</v>
      </c>
      <c r="H12">
        <v>7.4450000000000003</v>
      </c>
      <c r="I12">
        <v>206</v>
      </c>
      <c r="J12">
        <v>5.7830000000000004</v>
      </c>
      <c r="K12">
        <v>0.65300000000000002</v>
      </c>
      <c r="L12">
        <v>26.7</v>
      </c>
      <c r="M12" s="3">
        <v>0.3436698412698414</v>
      </c>
      <c r="N12">
        <f>K12-M12</f>
        <v>0.30933015873015862</v>
      </c>
      <c r="O12">
        <v>14.75928</v>
      </c>
      <c r="P12">
        <v>0.20899999999999999</v>
      </c>
      <c r="Q12">
        <f>P12/J12*100</f>
        <v>3.6140411551098039</v>
      </c>
      <c r="R12">
        <v>1.3994996440741876</v>
      </c>
      <c r="S12">
        <v>0.53799546655656583</v>
      </c>
      <c r="T12">
        <v>16.856823992056903</v>
      </c>
      <c r="U12">
        <v>0.28678776635506475</v>
      </c>
      <c r="V12">
        <v>0.33483438873994931</v>
      </c>
      <c r="W12">
        <v>1.1675337236156691</v>
      </c>
      <c r="X12">
        <v>1.1499999999999999</v>
      </c>
      <c r="Y12" s="5">
        <v>17.193317774641276</v>
      </c>
      <c r="Z12" s="3">
        <v>0.36091515712952882</v>
      </c>
      <c r="AA12" s="3">
        <v>0.62442689358163772</v>
      </c>
      <c r="AB12" s="3">
        <v>1.03153429186956</v>
      </c>
      <c r="AC12" s="3">
        <f>SUM(AA12:AB12)</f>
        <v>1.6559611854511977</v>
      </c>
      <c r="AD12" s="5">
        <v>39.575527318935563</v>
      </c>
      <c r="AE12" s="6">
        <v>359.56362425164025</v>
      </c>
      <c r="AF12" s="3">
        <v>0.26181467760481963</v>
      </c>
      <c r="AG12" s="3">
        <v>3.2375989704773316</v>
      </c>
      <c r="AH12" s="3">
        <v>0.98979651955191128</v>
      </c>
      <c r="AI12" s="3">
        <v>0.6999889814420146</v>
      </c>
      <c r="AJ12" s="3">
        <f>SUM(AH12:AI12)</f>
        <v>1.689785500993926</v>
      </c>
      <c r="AK12" s="3">
        <v>6.5846175436625325</v>
      </c>
      <c r="AL12" s="3">
        <v>7.6292115509428973</v>
      </c>
      <c r="AM12" s="3">
        <v>7.2279524832500339</v>
      </c>
      <c r="AN12" s="17">
        <f t="shared" si="0"/>
        <v>21.441781577855465</v>
      </c>
      <c r="AO12" s="3">
        <v>0.64374777965889585</v>
      </c>
      <c r="AP12" s="3">
        <v>0.33099555993915869</v>
      </c>
      <c r="AQ12" s="3">
        <v>47.871889790221026</v>
      </c>
      <c r="AR12" s="3">
        <v>1.2320410806260458E-2</v>
      </c>
      <c r="AS12" s="3">
        <v>1.6928321177913715E-2</v>
      </c>
      <c r="AT12" s="3">
        <v>1.8161554419878604E-2</v>
      </c>
      <c r="AU12" s="3">
        <f>SUM(AS12:AT12)</f>
        <v>3.5089875597792322E-2</v>
      </c>
      <c r="AV12" s="3">
        <v>30.928109017420212</v>
      </c>
      <c r="AW12" s="3">
        <v>2.5404201717706545E-2</v>
      </c>
      <c r="AX12" s="3">
        <v>3.0021059299005937E-2</v>
      </c>
      <c r="AY12" s="3">
        <v>2.5315379164235756E-2</v>
      </c>
      <c r="AZ12" s="17">
        <f t="shared" si="1"/>
        <v>8.0740640180948231E-2</v>
      </c>
      <c r="BA12" s="3">
        <v>4.7260043821585426E-2</v>
      </c>
      <c r="BB12">
        <v>19.899999999999999</v>
      </c>
      <c r="BC12">
        <v>3.21</v>
      </c>
      <c r="BD12">
        <v>9.1199999999999992</v>
      </c>
      <c r="BE12">
        <v>22.5</v>
      </c>
    </row>
    <row r="13" spans="1:57" x14ac:dyDescent="0.25">
      <c r="AJ13" s="9"/>
      <c r="AN13" s="17"/>
      <c r="AP13"/>
      <c r="AU13" s="9"/>
      <c r="AZ13" s="17"/>
    </row>
    <row r="14" spans="1:57" x14ac:dyDescent="0.25">
      <c r="A14" t="s">
        <v>43</v>
      </c>
      <c r="C14" s="2">
        <v>0.33680555555555558</v>
      </c>
      <c r="D14">
        <v>20.6</v>
      </c>
      <c r="E14">
        <v>2.88</v>
      </c>
      <c r="F14">
        <v>33.729999999999997</v>
      </c>
      <c r="G14">
        <v>87</v>
      </c>
      <c r="H14">
        <v>7.1890000000000001</v>
      </c>
      <c r="I14">
        <v>294</v>
      </c>
      <c r="J14">
        <v>4.9969999999999999</v>
      </c>
      <c r="K14">
        <v>2.2719999999999998</v>
      </c>
      <c r="L14">
        <v>25.8</v>
      </c>
      <c r="M14">
        <v>2.0486772486772495</v>
      </c>
      <c r="N14">
        <f>K14-M14</f>
        <v>0.22332275132275026</v>
      </c>
      <c r="O14">
        <v>2.17272</v>
      </c>
      <c r="P14">
        <v>0.19900000000000001</v>
      </c>
      <c r="Q14">
        <f>P14/J14*100</f>
        <v>3.9823894336601966</v>
      </c>
      <c r="R14">
        <v>1.4445316294634056</v>
      </c>
      <c r="S14">
        <v>0.59206019988578673</v>
      </c>
      <c r="T14">
        <v>8.2165388780966389</v>
      </c>
      <c r="U14">
        <v>0.47046442654110593</v>
      </c>
      <c r="V14">
        <v>0.3850058086579074</v>
      </c>
      <c r="W14">
        <v>0.81835264674207675</v>
      </c>
      <c r="X14">
        <v>0.55200000000000005</v>
      </c>
      <c r="Y14" s="5">
        <v>24.342451999672434</v>
      </c>
      <c r="Z14" s="3">
        <v>0.1841571127541424</v>
      </c>
      <c r="AA14" s="3">
        <v>4.4062658942276798</v>
      </c>
      <c r="AB14" s="3">
        <v>4.2966967886031258</v>
      </c>
      <c r="AC14" s="3">
        <f>SUM(AA14:AB14)</f>
        <v>8.7029626828308047</v>
      </c>
      <c r="AD14" s="5">
        <v>85.978986104226223</v>
      </c>
      <c r="AE14" s="6">
        <v>812.08468724676038</v>
      </c>
      <c r="AF14" s="3">
        <v>1.5634569752039384</v>
      </c>
      <c r="AG14" s="3">
        <v>5.7104037031989616</v>
      </c>
      <c r="AH14" s="3">
        <v>4.0734072410407522</v>
      </c>
      <c r="AI14" s="3">
        <v>3.3720998771717441</v>
      </c>
      <c r="AJ14" s="3">
        <f>SUM(AH14:AI14)</f>
        <v>7.4455071182124968</v>
      </c>
      <c r="AK14" s="3">
        <v>29.35223554798376</v>
      </c>
      <c r="AL14" s="3">
        <v>36.191987859290947</v>
      </c>
      <c r="AM14" s="3">
        <v>34.703219572733211</v>
      </c>
      <c r="AN14" s="17">
        <f t="shared" si="0"/>
        <v>100.24744298000792</v>
      </c>
      <c r="AO14" s="3">
        <v>0.47124480228890903</v>
      </c>
      <c r="AP14" s="3">
        <v>0.34811619925074516</v>
      </c>
      <c r="AQ14" s="3">
        <v>41.267451511086463</v>
      </c>
      <c r="AR14" s="3">
        <v>3.70079310845398E-2</v>
      </c>
      <c r="AS14" s="3">
        <v>3.7260602770177821E-2</v>
      </c>
      <c r="AT14" s="3">
        <v>4.328811945672778E-2</v>
      </c>
      <c r="AU14" s="3">
        <f>SUM(AS14:AT14)</f>
        <v>8.0548722226905595E-2</v>
      </c>
      <c r="AV14" s="3">
        <v>175.47650773629385</v>
      </c>
      <c r="AW14" s="3">
        <v>0.39023550922939887</v>
      </c>
      <c r="AX14" s="3">
        <v>0.38528847159269453</v>
      </c>
      <c r="AY14" s="3">
        <v>0.39065225074484095</v>
      </c>
      <c r="AZ14" s="17">
        <f t="shared" si="1"/>
        <v>1.1661762315669344</v>
      </c>
      <c r="BA14" s="3">
        <v>1.8237703671337927E-2</v>
      </c>
      <c r="BB14">
        <v>27.1</v>
      </c>
      <c r="BC14">
        <v>6.11</v>
      </c>
      <c r="BD14">
        <v>13.4</v>
      </c>
      <c r="BE14">
        <v>36.799999999999997</v>
      </c>
    </row>
    <row r="15" spans="1:57" x14ac:dyDescent="0.25">
      <c r="A15" t="s">
        <v>44</v>
      </c>
      <c r="C15" s="2">
        <v>0.34722222222222227</v>
      </c>
      <c r="D15">
        <v>20.3</v>
      </c>
      <c r="E15">
        <v>3.09</v>
      </c>
      <c r="F15">
        <v>35.979999999999997</v>
      </c>
      <c r="G15">
        <v>35</v>
      </c>
      <c r="H15">
        <v>7.1120000000000001</v>
      </c>
      <c r="I15">
        <v>300</v>
      </c>
      <c r="J15">
        <v>4.6040000000000001</v>
      </c>
      <c r="K15">
        <v>2.3159999999999998</v>
      </c>
      <c r="L15">
        <v>21.7</v>
      </c>
      <c r="M15">
        <v>2.1099682539682552</v>
      </c>
      <c r="N15">
        <f>K15-M15</f>
        <v>0.20603174603174468</v>
      </c>
      <c r="O15">
        <v>1.2736800000000001</v>
      </c>
      <c r="P15">
        <v>0.14299999999999999</v>
      </c>
      <c r="Q15">
        <f>P15/J15*100</f>
        <v>3.1059947871416154</v>
      </c>
      <c r="R15">
        <v>1.4582990121065198</v>
      </c>
      <c r="S15">
        <v>0.58448018169851346</v>
      </c>
      <c r="T15">
        <v>11.469977479318576</v>
      </c>
      <c r="U15">
        <v>0.42494653309566377</v>
      </c>
      <c r="V15">
        <v>0.34386398056145584</v>
      </c>
      <c r="W15">
        <v>0.80919351913866622</v>
      </c>
      <c r="X15">
        <v>0.56799999999999995</v>
      </c>
      <c r="Y15" s="5">
        <v>15.30499141233744</v>
      </c>
      <c r="Z15" s="3">
        <v>0.13304435042381826</v>
      </c>
      <c r="AA15" s="3">
        <v>1.9277782826411376</v>
      </c>
      <c r="AB15" s="3">
        <v>1.9912242885310729</v>
      </c>
      <c r="AC15" s="3">
        <f>SUM(AA15:AB15)</f>
        <v>3.9190025711722107</v>
      </c>
      <c r="AD15" s="5">
        <v>101.89598201254155</v>
      </c>
      <c r="AE15" s="6">
        <v>362.0416324843556</v>
      </c>
      <c r="AF15" s="3">
        <v>1.8883579602028422</v>
      </c>
      <c r="AG15" s="3">
        <v>2.6490922704995037</v>
      </c>
      <c r="AH15" s="3">
        <v>1.3125372736922334</v>
      </c>
      <c r="AI15" s="3">
        <v>0.78932001150278619</v>
      </c>
      <c r="AJ15" s="3">
        <f>SUM(AH15:AI15)</f>
        <v>2.1018572851950195</v>
      </c>
      <c r="AK15" s="3">
        <v>13.947265714946697</v>
      </c>
      <c r="AL15" s="3">
        <v>16.737432654424847</v>
      </c>
      <c r="AM15" s="3">
        <v>16.707725045886907</v>
      </c>
      <c r="AN15" s="17">
        <f t="shared" si="0"/>
        <v>47.392423415258449</v>
      </c>
      <c r="AO15" s="3">
        <v>0.40837444473301859</v>
      </c>
      <c r="AP15" s="3">
        <v>0.38616162406836385</v>
      </c>
      <c r="AQ15" s="3">
        <v>43.199035327915098</v>
      </c>
      <c r="AR15" s="3">
        <v>2.229494092718624E-2</v>
      </c>
      <c r="AS15" s="3">
        <v>3.0274155379503807E-2</v>
      </c>
      <c r="AT15" s="3">
        <v>3.3064904725398137E-2</v>
      </c>
      <c r="AU15" s="3">
        <f>SUM(AS15:AT15)</f>
        <v>6.3339060104901951E-2</v>
      </c>
      <c r="AV15" s="3">
        <v>82.820221740639155</v>
      </c>
      <c r="AW15" s="3">
        <v>2.4855096521952974E-2</v>
      </c>
      <c r="AX15" s="3">
        <v>2.676060306055655E-2</v>
      </c>
      <c r="AY15" s="3">
        <v>2.3419682744547751E-2</v>
      </c>
      <c r="AZ15" s="17">
        <f t="shared" si="1"/>
        <v>7.5035382327057282E-2</v>
      </c>
      <c r="BA15" s="3">
        <v>6.0493473958774619E-3</v>
      </c>
      <c r="BB15">
        <v>22.9</v>
      </c>
      <c r="BC15">
        <v>6.54</v>
      </c>
      <c r="BD15">
        <v>3.91</v>
      </c>
      <c r="BE15">
        <v>34.4</v>
      </c>
    </row>
    <row r="16" spans="1:57" x14ac:dyDescent="0.25">
      <c r="A16" t="s">
        <v>45</v>
      </c>
      <c r="C16" s="2">
        <v>0.3576388888888889</v>
      </c>
      <c r="D16">
        <v>19.7</v>
      </c>
      <c r="E16">
        <v>2.83</v>
      </c>
      <c r="F16">
        <v>32.57</v>
      </c>
      <c r="G16">
        <v>64</v>
      </c>
      <c r="H16">
        <v>7.165</v>
      </c>
      <c r="I16">
        <v>300</v>
      </c>
      <c r="J16">
        <v>4.4269999999999996</v>
      </c>
      <c r="K16">
        <v>2.5910000000000002</v>
      </c>
      <c r="L16">
        <v>20.9</v>
      </c>
      <c r="M16">
        <v>2.4539259259259274</v>
      </c>
      <c r="N16">
        <f>K16-M16</f>
        <v>0.13707407407407279</v>
      </c>
      <c r="O16">
        <v>1.87304</v>
      </c>
      <c r="P16">
        <v>0.18</v>
      </c>
      <c r="Q16">
        <f>P16/J16*100</f>
        <v>4.0659588886379039</v>
      </c>
      <c r="R16">
        <v>1.4559573355054636</v>
      </c>
      <c r="S16">
        <v>0.58415886888537039</v>
      </c>
      <c r="T16">
        <v>7.8617021274682246</v>
      </c>
      <c r="U16">
        <v>0.4407153814858556</v>
      </c>
      <c r="V16">
        <v>0.32068339441926069</v>
      </c>
      <c r="W16">
        <v>0.72764284590678108</v>
      </c>
      <c r="X16">
        <v>0.56399999999999995</v>
      </c>
      <c r="Y16" s="5">
        <v>25.665037295551002</v>
      </c>
      <c r="Z16" s="3">
        <v>0.21865739701241121</v>
      </c>
      <c r="AA16" s="3">
        <v>0.48013816743518045</v>
      </c>
      <c r="AB16" s="3">
        <v>0.73762291963230608</v>
      </c>
      <c r="AC16" s="3">
        <f>SUM(AA16:AB16)</f>
        <v>1.2177610870674864</v>
      </c>
      <c r="AD16" s="5">
        <v>103.65749641538014</v>
      </c>
      <c r="AE16" s="6">
        <v>750.88751309683619</v>
      </c>
      <c r="AF16" s="3">
        <v>2.2301348472001186</v>
      </c>
      <c r="AG16" s="3">
        <v>2.7364382048577043</v>
      </c>
      <c r="AH16" s="3">
        <v>1.7445164728847937</v>
      </c>
      <c r="AI16" s="3">
        <v>1.1701595169892811</v>
      </c>
      <c r="AJ16" s="3">
        <f>SUM(AH16:AI16)</f>
        <v>2.9146759898740751</v>
      </c>
      <c r="AK16" s="3">
        <v>22.015901938172867</v>
      </c>
      <c r="AL16" s="3">
        <v>29.744480969187418</v>
      </c>
      <c r="AM16" s="3">
        <v>27.865650097933717</v>
      </c>
      <c r="AN16" s="17">
        <f t="shared" si="0"/>
        <v>79.626033005294005</v>
      </c>
      <c r="AO16" s="3">
        <v>0.47731084111493793</v>
      </c>
      <c r="AP16" s="3">
        <v>0.44893693173917898</v>
      </c>
      <c r="AQ16" s="3">
        <v>42.024686262995161</v>
      </c>
      <c r="AR16" s="3">
        <v>2.1557185499107612E-2</v>
      </c>
      <c r="AS16" s="3">
        <v>5.1771198406107048E-2</v>
      </c>
      <c r="AT16" s="3">
        <v>5.5078521272982892E-2</v>
      </c>
      <c r="AU16" s="3">
        <f>SUM(AS16:AT16)</f>
        <v>0.10684971967908993</v>
      </c>
      <c r="AV16" s="3">
        <v>177.03706319663857</v>
      </c>
      <c r="AW16" s="3">
        <v>7.8673333280391014E-2</v>
      </c>
      <c r="AX16" s="3">
        <v>7.9222578104865424E-2</v>
      </c>
      <c r="AY16" s="3">
        <v>7.6218370938188354E-2</v>
      </c>
      <c r="AZ16" s="17">
        <f t="shared" si="1"/>
        <v>0.23411428232344478</v>
      </c>
      <c r="BA16" s="3">
        <v>7.7210655764069795E-3</v>
      </c>
      <c r="BB16">
        <v>25.6</v>
      </c>
      <c r="BC16">
        <v>7.39</v>
      </c>
      <c r="BD16">
        <v>5.86</v>
      </c>
      <c r="BE16">
        <v>37.299999999999997</v>
      </c>
    </row>
    <row r="17" spans="1:57" x14ac:dyDescent="0.25">
      <c r="A17" t="s">
        <v>46</v>
      </c>
      <c r="C17" s="2">
        <v>0.36874999999999997</v>
      </c>
      <c r="D17">
        <v>19.100000000000001</v>
      </c>
      <c r="E17">
        <v>4.08</v>
      </c>
      <c r="F17">
        <v>46.4</v>
      </c>
      <c r="G17">
        <v>95</v>
      </c>
      <c r="H17">
        <v>7.2309999999999999</v>
      </c>
      <c r="I17">
        <v>301</v>
      </c>
      <c r="J17">
        <v>4.1029999999999998</v>
      </c>
      <c r="K17">
        <v>2.875</v>
      </c>
      <c r="L17">
        <v>16.2</v>
      </c>
      <c r="M17">
        <v>2.7582222222222241</v>
      </c>
      <c r="N17">
        <f>K17-M17</f>
        <v>0.11677777777777587</v>
      </c>
      <c r="O17">
        <v>1.5733599999999996</v>
      </c>
      <c r="P17">
        <v>0.123</v>
      </c>
      <c r="Q17">
        <f>P17/J17*100</f>
        <v>2.9978064830611748</v>
      </c>
      <c r="R17">
        <v>1.4883655856715239</v>
      </c>
      <c r="S17">
        <v>0.59979263769853075</v>
      </c>
      <c r="T17">
        <v>10.275168195763005</v>
      </c>
      <c r="U17">
        <v>0.41937734471435184</v>
      </c>
      <c r="V17">
        <v>0.27460277768201874</v>
      </c>
      <c r="W17">
        <v>0.65478686710904088</v>
      </c>
      <c r="X17">
        <v>0.59499999999999997</v>
      </c>
      <c r="Y17" s="5">
        <v>15.529357863459005</v>
      </c>
      <c r="Z17" s="3">
        <v>0.16405152315591395</v>
      </c>
      <c r="AA17" s="3">
        <v>0.41802910907253482</v>
      </c>
      <c r="AB17" s="3">
        <v>0.73486386636844392</v>
      </c>
      <c r="AC17" s="3">
        <f>SUM(AA17:AB17)</f>
        <v>1.1528929754409787</v>
      </c>
      <c r="AD17" s="5">
        <v>121.34772436948752</v>
      </c>
      <c r="AE17" s="6">
        <v>344.47151991030569</v>
      </c>
      <c r="AF17" s="3">
        <v>2.8232905551850482</v>
      </c>
      <c r="AG17" s="3">
        <v>3.0773050195486942</v>
      </c>
      <c r="AH17" s="3">
        <v>1.3749330173442831</v>
      </c>
      <c r="AI17" s="3">
        <v>0.8388234802062875</v>
      </c>
      <c r="AJ17" s="3">
        <f>SUM(AH17:AI17)</f>
        <v>2.2137564975505706</v>
      </c>
      <c r="AK17" s="3">
        <v>16.607089177548954</v>
      </c>
      <c r="AL17" s="3">
        <v>19.087129704329239</v>
      </c>
      <c r="AM17" s="3">
        <v>19.00556698382643</v>
      </c>
      <c r="AN17" s="17">
        <f t="shared" si="0"/>
        <v>54.699785865704627</v>
      </c>
      <c r="AO17" s="3">
        <v>0.41503094028218762</v>
      </c>
      <c r="AP17" s="3">
        <v>0.41469575964058064</v>
      </c>
      <c r="AQ17" s="3">
        <v>42.202445869855275</v>
      </c>
      <c r="AR17" s="3">
        <v>1.8023557797571262E-2</v>
      </c>
      <c r="AS17" s="3">
        <v>6.547595827592162E-2</v>
      </c>
      <c r="AT17" s="3">
        <v>7.5724442248079157E-2</v>
      </c>
      <c r="AU17" s="3">
        <f>SUM(AS17:AT17)</f>
        <v>0.14120040052400079</v>
      </c>
      <c r="AV17" s="3">
        <v>74.474186629961338</v>
      </c>
      <c r="AW17" s="3">
        <v>2.174564191520997E-2</v>
      </c>
      <c r="AX17" s="3">
        <v>2.4759315623365349E-2</v>
      </c>
      <c r="AY17" s="3">
        <v>1.8183197534062914E-2</v>
      </c>
      <c r="AZ17" s="17">
        <f t="shared" si="1"/>
        <v>6.468815507263824E-2</v>
      </c>
      <c r="BA17" s="3">
        <v>5.3239060893468752E-3</v>
      </c>
      <c r="BB17">
        <v>24.4</v>
      </c>
      <c r="BC17">
        <v>7.18</v>
      </c>
      <c r="BD17">
        <v>7.38</v>
      </c>
      <c r="BE17">
        <v>40.6</v>
      </c>
    </row>
    <row r="18" spans="1:57" x14ac:dyDescent="0.25">
      <c r="A18" t="s">
        <v>47</v>
      </c>
      <c r="C18" s="2">
        <v>0.37708333333333338</v>
      </c>
      <c r="D18">
        <v>18.899999999999999</v>
      </c>
      <c r="E18">
        <v>3.43</v>
      </c>
      <c r="F18">
        <v>38.86</v>
      </c>
      <c r="G18">
        <v>67</v>
      </c>
      <c r="H18">
        <v>7.2960000000000003</v>
      </c>
      <c r="I18">
        <v>342</v>
      </c>
      <c r="J18">
        <f>4.715/1.15</f>
        <v>4.1000000000000005</v>
      </c>
      <c r="K18">
        <v>2.988</v>
      </c>
      <c r="L18">
        <v>20.399999999999999</v>
      </c>
      <c r="M18">
        <v>2.8063492063492084</v>
      </c>
      <c r="N18">
        <f>K18-M18</f>
        <v>0.18165079365079162</v>
      </c>
      <c r="O18">
        <v>1.5733599999999996</v>
      </c>
      <c r="P18">
        <v>0.191</v>
      </c>
      <c r="Q18">
        <f>P18/J18*100</f>
        <v>4.6585365853658534</v>
      </c>
      <c r="R18">
        <v>1.4952129770191074</v>
      </c>
      <c r="S18">
        <v>0.59986530778687086</v>
      </c>
      <c r="T18">
        <v>7.2707665305823443</v>
      </c>
      <c r="U18">
        <v>0.45507229684074779</v>
      </c>
      <c r="V18">
        <v>0.34578806083412816</v>
      </c>
      <c r="W18">
        <v>0.75985302387048281</v>
      </c>
      <c r="X18">
        <v>0.48199999999999998</v>
      </c>
      <c r="Y18" s="5">
        <v>27.837112435763121</v>
      </c>
      <c r="Z18" s="3">
        <v>0.20289122264341961</v>
      </c>
      <c r="AA18" s="3">
        <v>0.46226312584330531</v>
      </c>
      <c r="AB18" s="3">
        <v>0.8545146037118444</v>
      </c>
      <c r="AC18" s="3">
        <f>SUM(AA18:AB18)</f>
        <v>1.3167777295551497</v>
      </c>
      <c r="AD18" s="5">
        <v>180.11432034246099</v>
      </c>
      <c r="AE18" s="6">
        <v>862.35273839306331</v>
      </c>
      <c r="AF18" s="3">
        <v>2.6066586477274072</v>
      </c>
      <c r="AG18" s="3">
        <v>2.2926819790245374</v>
      </c>
      <c r="AH18" s="3">
        <v>1.4581067102871494</v>
      </c>
      <c r="AI18" s="3">
        <v>0.89076398933980028</v>
      </c>
      <c r="AJ18" s="3">
        <f>SUM(AH18:AI18)</f>
        <v>2.3488706996269499</v>
      </c>
      <c r="AK18" s="3">
        <v>22.221985198310215</v>
      </c>
      <c r="AL18" s="3">
        <v>28.567412708326046</v>
      </c>
      <c r="AM18" s="3">
        <v>27.525171567641944</v>
      </c>
      <c r="AN18" s="17">
        <f t="shared" si="0"/>
        <v>78.314569474278201</v>
      </c>
      <c r="AO18" s="3">
        <v>0.63220628588792349</v>
      </c>
      <c r="AP18" s="3">
        <v>0.53644310082601143</v>
      </c>
      <c r="AQ18" s="3">
        <v>46.015567485338593</v>
      </c>
      <c r="AR18" s="3">
        <v>1.974575437098279E-2</v>
      </c>
      <c r="AS18" s="3">
        <v>5.1412874891716483E-2</v>
      </c>
      <c r="AT18" s="3">
        <v>5.6557376649411358E-2</v>
      </c>
      <c r="AU18" s="3">
        <f>SUM(AS18:AT18)</f>
        <v>0.10797025154112784</v>
      </c>
      <c r="AV18" s="3">
        <v>160.31244396038824</v>
      </c>
      <c r="AW18" s="3">
        <v>7.5480764126980668E-2</v>
      </c>
      <c r="AX18" s="3">
        <v>8.1223713332749678E-2</v>
      </c>
      <c r="AY18" s="3">
        <v>7.2606046077009781E-2</v>
      </c>
      <c r="AZ18" s="17">
        <f t="shared" si="1"/>
        <v>0.22931052353674014</v>
      </c>
      <c r="BA18" s="3">
        <v>6.9072930004334772E-3</v>
      </c>
      <c r="BB18">
        <v>30.6</v>
      </c>
      <c r="BC18">
        <v>5.03</v>
      </c>
      <c r="BD18">
        <v>9.4</v>
      </c>
      <c r="BE18">
        <v>39</v>
      </c>
    </row>
    <row r="19" spans="1:57" x14ac:dyDescent="0.25">
      <c r="AN19" s="16"/>
      <c r="AP19"/>
      <c r="AZ19" s="16"/>
    </row>
    <row r="20" spans="1:57" x14ac:dyDescent="0.25">
      <c r="A20" t="s">
        <v>48</v>
      </c>
      <c r="C20" s="2">
        <v>0.40138888888888885</v>
      </c>
      <c r="D20">
        <v>17.399999999999999</v>
      </c>
      <c r="E20">
        <v>9.1</v>
      </c>
      <c r="F20">
        <v>99.99</v>
      </c>
      <c r="G20">
        <v>36</v>
      </c>
      <c r="H20">
        <v>7.4939999999999998</v>
      </c>
      <c r="I20">
        <v>302</v>
      </c>
      <c r="J20">
        <v>2.6150000000000002</v>
      </c>
      <c r="K20">
        <v>2.8719999999999999</v>
      </c>
      <c r="L20">
        <v>6.51</v>
      </c>
      <c r="M20">
        <v>2.924232804232807</v>
      </c>
      <c r="N20">
        <f>K20-M20</f>
        <v>-5.2232804232807073E-2</v>
      </c>
      <c r="O20">
        <v>3.6711200000000002</v>
      </c>
      <c r="P20">
        <v>7.2999999999999995E-2</v>
      </c>
      <c r="Q20">
        <f>P20/J20*100</f>
        <v>2.7915869980879537</v>
      </c>
      <c r="R20">
        <v>1.4291276339173893</v>
      </c>
      <c r="S20">
        <v>0.57615540859874181</v>
      </c>
      <c r="T20">
        <v>15.121448851291946</v>
      </c>
      <c r="U20">
        <v>0.36898535122202125</v>
      </c>
      <c r="V20">
        <v>0.1355025159594799</v>
      </c>
      <c r="W20">
        <v>0.36723006891931331</v>
      </c>
      <c r="X20">
        <v>0.69799999999999995</v>
      </c>
      <c r="Y20" s="5">
        <v>18.649556927916066</v>
      </c>
      <c r="Z20" s="3">
        <v>0.30595622167144509</v>
      </c>
      <c r="AA20" s="3">
        <v>0.70616028005046305</v>
      </c>
      <c r="AB20" s="3">
        <v>1.1386995022978152</v>
      </c>
      <c r="AC20" s="3">
        <f>SUM(AA20:AB20)</f>
        <v>1.8448597823482782</v>
      </c>
      <c r="AD20" s="5">
        <v>10.436338496278596</v>
      </c>
      <c r="AE20" s="6">
        <v>138.73448698674</v>
      </c>
      <c r="AF20" s="3">
        <v>0.50674947659451863</v>
      </c>
      <c r="AG20" s="3">
        <v>3.4464290463480323</v>
      </c>
      <c r="AH20" s="3">
        <v>1.3961434448050778</v>
      </c>
      <c r="AI20" s="3">
        <v>0.87286486314224976</v>
      </c>
      <c r="AJ20" s="3">
        <f>SUM(AH20:AI20)</f>
        <v>2.2690083079473276</v>
      </c>
      <c r="AK20" s="3">
        <v>14.982005068154846</v>
      </c>
      <c r="AL20" s="3">
        <v>22.39130228354551</v>
      </c>
      <c r="AM20" s="3">
        <v>20.799261228034531</v>
      </c>
      <c r="AN20" s="17">
        <f t="shared" si="0"/>
        <v>58.172568579734886</v>
      </c>
      <c r="AO20" s="3">
        <v>0.32553684865139842</v>
      </c>
      <c r="AP20" s="3">
        <v>0.464155548181379</v>
      </c>
      <c r="AQ20" s="3">
        <v>48.724981915401358</v>
      </c>
      <c r="AR20" s="3">
        <v>2.2495713596363744E-2</v>
      </c>
      <c r="AS20" s="3">
        <v>3.3677820213112157E-2</v>
      </c>
      <c r="AT20" s="3">
        <v>3.7634622829213482E-2</v>
      </c>
      <c r="AU20" s="3">
        <f>SUM(AS20:AT20)</f>
        <v>7.1312443042325646E-2</v>
      </c>
      <c r="AV20" s="3">
        <v>167.57560667041687</v>
      </c>
      <c r="AW20" s="3">
        <v>4.2177044147042972E-2</v>
      </c>
      <c r="AX20" s="3">
        <v>4.316024325134106E-2</v>
      </c>
      <c r="AY20" s="3">
        <v>4.0057893623325354E-2</v>
      </c>
      <c r="AZ20" s="17">
        <f t="shared" si="1"/>
        <v>0.12539518102170938</v>
      </c>
      <c r="BA20" s="3">
        <v>2.8018209265993483E-2</v>
      </c>
      <c r="BB20">
        <v>26.8</v>
      </c>
      <c r="BC20">
        <v>4.9000000000000004</v>
      </c>
      <c r="BD20">
        <v>11.6</v>
      </c>
      <c r="BE20">
        <v>34.799999999999997</v>
      </c>
    </row>
    <row r="21" spans="1:57" x14ac:dyDescent="0.25">
      <c r="A21" t="s">
        <v>49</v>
      </c>
      <c r="C21" s="2">
        <v>0.40972222222222227</v>
      </c>
      <c r="D21">
        <v>17.2</v>
      </c>
      <c r="E21">
        <v>8.94</v>
      </c>
      <c r="F21">
        <v>97.83</v>
      </c>
      <c r="G21">
        <v>22</v>
      </c>
      <c r="H21">
        <v>7.9160000000000004</v>
      </c>
      <c r="I21">
        <v>302</v>
      </c>
      <c r="J21">
        <v>2.593</v>
      </c>
      <c r="K21">
        <v>2.9020000000000001</v>
      </c>
      <c r="L21">
        <f>L20/2+L22/2</f>
        <v>6.3100000000000005</v>
      </c>
      <c r="M21">
        <v>2.9908148148148177</v>
      </c>
      <c r="N21">
        <f>K21-M21</f>
        <v>-8.8814814814817566E-2</v>
      </c>
      <c r="O21">
        <v>2.17272</v>
      </c>
      <c r="P21">
        <v>7.0999999999999994E-2</v>
      </c>
      <c r="Q21">
        <f>P21/J21*100</f>
        <v>2.7381411492479755</v>
      </c>
      <c r="R21">
        <v>1.4305388069856499</v>
      </c>
      <c r="S21">
        <v>0.5728531906633425</v>
      </c>
      <c r="T21">
        <v>15.538636876941977</v>
      </c>
      <c r="U21">
        <v>0.35039762405339464</v>
      </c>
      <c r="V21">
        <v>0.13012899259698221</v>
      </c>
      <c r="W21">
        <v>0.37137521394024287</v>
      </c>
      <c r="Y21" s="5">
        <v>22.188553619344173</v>
      </c>
      <c r="Z21" s="3">
        <v>0.34542939837987841</v>
      </c>
      <c r="AA21" s="3">
        <v>0.42420658681013579</v>
      </c>
      <c r="AB21" s="3">
        <v>0.90838137073043512</v>
      </c>
      <c r="AC21" s="3">
        <f>SUM(AA21:AB21)</f>
        <v>1.332587957540571</v>
      </c>
      <c r="AD21" s="5">
        <v>10.628237094004602</v>
      </c>
      <c r="AE21" s="6">
        <v>148.23430647151446</v>
      </c>
      <c r="AF21" s="3">
        <v>0.65208288101703593</v>
      </c>
      <c r="AG21" s="3">
        <v>3.5896236176369896</v>
      </c>
      <c r="AH21" s="3">
        <v>1.4677152497859267</v>
      </c>
      <c r="AI21" s="3">
        <v>0.92778634502524693</v>
      </c>
      <c r="AJ21" s="3">
        <f>SUM(AH21:AI21)</f>
        <v>2.3955015948111735</v>
      </c>
      <c r="AK21" s="3">
        <v>9.1959915365372744</v>
      </c>
      <c r="AL21" s="3">
        <v>11.265224876803668</v>
      </c>
      <c r="AM21" s="3">
        <v>10.990876562815149</v>
      </c>
      <c r="AN21" s="17">
        <f t="shared" si="0"/>
        <v>31.452092976156091</v>
      </c>
      <c r="AO21" s="3">
        <v>0.35482516231422212</v>
      </c>
      <c r="AP21" s="3">
        <v>0.49649457565493199</v>
      </c>
      <c r="AQ21" s="3">
        <v>50.633275085310565</v>
      </c>
      <c r="AR21" s="3">
        <v>1.8201992077644381E-2</v>
      </c>
      <c r="AS21" s="3">
        <v>3.5558829040244509E-2</v>
      </c>
      <c r="AT21" s="3">
        <v>4.3743091117758967E-2</v>
      </c>
      <c r="AU21" s="3">
        <f>SUM(AS21:AT21)</f>
        <v>7.9301920158003469E-2</v>
      </c>
      <c r="AV21" s="3">
        <v>60.202454176275708</v>
      </c>
      <c r="AW21" s="3">
        <v>2.2755334875529675E-2</v>
      </c>
      <c r="AX21" s="3">
        <v>2.630899043304653E-2</v>
      </c>
      <c r="AY21" s="3">
        <v>2.2426582874218951E-2</v>
      </c>
      <c r="AZ21" s="17">
        <f t="shared" si="1"/>
        <v>7.149090818279516E-2</v>
      </c>
      <c r="BA21" s="3">
        <v>2.9943293754881375E-2</v>
      </c>
    </row>
    <row r="22" spans="1:57" x14ac:dyDescent="0.25">
      <c r="A22" t="s">
        <v>50</v>
      </c>
      <c r="C22" s="2">
        <v>0.4201388888888889</v>
      </c>
      <c r="D22">
        <v>16.899999999999999</v>
      </c>
      <c r="E22">
        <v>8.82</v>
      </c>
      <c r="F22">
        <v>95.91</v>
      </c>
      <c r="G22">
        <v>2</v>
      </c>
      <c r="H22">
        <v>7.8959999999999999</v>
      </c>
      <c r="I22" s="7">
        <v>302</v>
      </c>
      <c r="J22">
        <v>2.5070000000000001</v>
      </c>
      <c r="K22">
        <v>2.8969999999999998</v>
      </c>
      <c r="L22">
        <v>6.11</v>
      </c>
      <c r="M22">
        <v>3.0754285714285743</v>
      </c>
      <c r="N22">
        <f>K22-M22</f>
        <v>-0.17842857142857449</v>
      </c>
      <c r="O22">
        <v>2.17272</v>
      </c>
      <c r="P22">
        <v>7.2999999999999995E-2</v>
      </c>
      <c r="Q22">
        <f>P22/J22*100</f>
        <v>2.9118468288791379</v>
      </c>
      <c r="R22">
        <v>1.4187088969705159</v>
      </c>
      <c r="S22">
        <v>0.57448312114782585</v>
      </c>
      <c r="T22">
        <v>15.708578873037865</v>
      </c>
      <c r="U22">
        <v>0.34787600832909193</v>
      </c>
      <c r="V22">
        <v>0.12662836707625819</v>
      </c>
      <c r="W22">
        <v>0.36400431200897104</v>
      </c>
      <c r="Y22" s="5">
        <v>20.551890078897976</v>
      </c>
      <c r="Z22" s="3">
        <v>0.37343368385230746</v>
      </c>
      <c r="AA22" s="3">
        <v>0.38454008990595617</v>
      </c>
      <c r="AB22" s="3">
        <v>0.98136349120753819</v>
      </c>
      <c r="AC22" s="3">
        <f>SUM(AA22:AB22)</f>
        <v>1.3659035811134943</v>
      </c>
      <c r="AD22" s="5">
        <v>13.898235270931997</v>
      </c>
      <c r="AE22" s="6">
        <v>150.36796529641467</v>
      </c>
      <c r="AF22" s="3">
        <v>0.81031530642656879</v>
      </c>
      <c r="AG22" s="3">
        <v>3.5083395280702785</v>
      </c>
      <c r="AH22" s="3">
        <v>1.4683904352011834</v>
      </c>
      <c r="AI22" s="3">
        <v>0.84918412039266433</v>
      </c>
      <c r="AJ22" s="3">
        <f>SUM(AH22:AI22)</f>
        <v>2.3175745555938478</v>
      </c>
      <c r="AK22" s="3">
        <v>9.268608555237174</v>
      </c>
      <c r="AL22" s="3">
        <v>11.481242619129681</v>
      </c>
      <c r="AM22" s="3">
        <v>11.080387599402371</v>
      </c>
      <c r="AN22" s="17">
        <f t="shared" si="0"/>
        <v>31.830238773769224</v>
      </c>
      <c r="AO22" s="3">
        <v>0.35245703492037955</v>
      </c>
      <c r="AP22" s="3">
        <v>0.55736860159312751</v>
      </c>
      <c r="AQ22" s="3">
        <v>49.612913768618128</v>
      </c>
      <c r="AR22" s="3">
        <v>2.1199433878757591E-2</v>
      </c>
      <c r="AS22" s="3">
        <v>4.3888881784950186E-2</v>
      </c>
      <c r="AT22" s="3">
        <v>4.4406928262746073E-2</v>
      </c>
      <c r="AU22" s="3">
        <f>SUM(AS22:AT22)</f>
        <v>8.8295810047696266E-2</v>
      </c>
      <c r="AV22" s="3">
        <v>56.332917296837408</v>
      </c>
      <c r="AW22" s="3">
        <v>2.3592783703342508E-2</v>
      </c>
      <c r="AX22" s="3">
        <v>2.5857107667651685E-2</v>
      </c>
      <c r="AY22" s="3">
        <v>2.2362576167782509E-2</v>
      </c>
      <c r="AZ22" s="17">
        <f t="shared" si="1"/>
        <v>7.1812467538776695E-2</v>
      </c>
      <c r="BA22" s="3">
        <v>3.0650114010358262E-2</v>
      </c>
    </row>
    <row r="23" spans="1:57" x14ac:dyDescent="0.25">
      <c r="A23" t="s">
        <v>51</v>
      </c>
      <c r="C23" s="2">
        <v>0.42986111111111108</v>
      </c>
      <c r="D23">
        <v>16.7</v>
      </c>
      <c r="E23">
        <v>8.93</v>
      </c>
      <c r="F23">
        <v>96.7</v>
      </c>
      <c r="G23">
        <v>27</v>
      </c>
      <c r="H23">
        <v>7.851</v>
      </c>
      <c r="I23" s="7">
        <v>304</v>
      </c>
      <c r="J23">
        <v>2.3260000000000001</v>
      </c>
      <c r="K23">
        <v>3.0049999999999999</v>
      </c>
      <c r="L23">
        <v>6.63</v>
      </c>
      <c r="M23">
        <v>3.0726772486772513</v>
      </c>
      <c r="N23">
        <f>K23-M23</f>
        <v>-6.7677248677251445E-2</v>
      </c>
      <c r="O23">
        <v>2.4724000000000004</v>
      </c>
      <c r="P23">
        <v>5.8000000000000003E-2</v>
      </c>
      <c r="Q23">
        <f>P23/J23*100</f>
        <v>2.4935511607910579</v>
      </c>
      <c r="R23">
        <v>1.4576601561011688</v>
      </c>
      <c r="S23">
        <v>0.61201198683969615</v>
      </c>
      <c r="T23">
        <v>14.273506785874957</v>
      </c>
      <c r="U23">
        <v>0.38533859495890277</v>
      </c>
      <c r="V23">
        <v>0.12317323704966632</v>
      </c>
      <c r="W23">
        <v>0.31964936463943616</v>
      </c>
      <c r="Y23" s="5">
        <v>17.297804701967099</v>
      </c>
      <c r="Z23" s="3">
        <v>0.37889811840527543</v>
      </c>
      <c r="AA23" s="3">
        <v>0.39990581186434121</v>
      </c>
      <c r="AB23" s="3">
        <v>1.047544072461434</v>
      </c>
      <c r="AC23" s="3">
        <f>SUM(AA23:AB23)</f>
        <v>1.4474498843257753</v>
      </c>
      <c r="AD23" s="5">
        <v>15.000915099027164</v>
      </c>
      <c r="AE23" s="6">
        <v>113.67932095014442</v>
      </c>
      <c r="AF23" s="3">
        <v>0.90387724338030595</v>
      </c>
      <c r="AG23" s="3">
        <v>3.4613740220832971</v>
      </c>
      <c r="AH23" s="3">
        <v>1.4602133442637579</v>
      </c>
      <c r="AI23" s="3">
        <v>0.88670331739510122</v>
      </c>
      <c r="AJ23" s="3">
        <f>SUM(AH23:AI23)</f>
        <v>2.346916661658859</v>
      </c>
      <c r="AK23" s="3">
        <v>9.1859398597745585</v>
      </c>
      <c r="AL23" s="3">
        <v>11.446174122055007</v>
      </c>
      <c r="AM23" s="3">
        <v>10.961167221981929</v>
      </c>
      <c r="AN23" s="17">
        <f t="shared" si="0"/>
        <v>31.593281203811493</v>
      </c>
      <c r="AO23" s="3">
        <v>0.30512333278705495</v>
      </c>
      <c r="AP23" s="3">
        <v>0.53834572635662881</v>
      </c>
      <c r="AQ23" s="3">
        <v>50.00615998065409</v>
      </c>
      <c r="AR23" s="3">
        <v>1.905201174394891E-2</v>
      </c>
      <c r="AS23" s="3">
        <v>4.1560027412335186E-2</v>
      </c>
      <c r="AT23" s="3">
        <v>4.811284902509675E-2</v>
      </c>
      <c r="AU23" s="3">
        <f>SUM(AS23:AT23)</f>
        <v>8.9672876437431936E-2</v>
      </c>
      <c r="AV23" s="3">
        <v>54.874288124678515</v>
      </c>
      <c r="AW23" s="3">
        <v>1.6818335084060082E-2</v>
      </c>
      <c r="AX23" s="3">
        <v>2.3209946592788015E-2</v>
      </c>
      <c r="AY23" s="3">
        <v>1.2006008893721444E-2</v>
      </c>
      <c r="AZ23" s="17">
        <f t="shared" si="1"/>
        <v>5.203429057056954E-2</v>
      </c>
      <c r="BA23" s="3">
        <v>3.0631198623585053E-2</v>
      </c>
    </row>
    <row r="24" spans="1:57" x14ac:dyDescent="0.25">
      <c r="A24" t="s">
        <v>52</v>
      </c>
      <c r="C24" s="2">
        <v>0.4368055555555555</v>
      </c>
      <c r="D24">
        <v>16.399999999999999</v>
      </c>
      <c r="E24">
        <v>8.74</v>
      </c>
      <c r="F24">
        <v>94.05</v>
      </c>
      <c r="G24">
        <v>52</v>
      </c>
      <c r="H24">
        <v>8.2850000000000001</v>
      </c>
      <c r="I24" s="7">
        <v>306</v>
      </c>
      <c r="J24">
        <v>2.2189999999999999</v>
      </c>
      <c r="K24">
        <v>3.1070000000000002</v>
      </c>
      <c r="L24">
        <v>6.96</v>
      </c>
      <c r="M24">
        <v>3.3174603174603208</v>
      </c>
      <c r="N24">
        <f>K24-M24</f>
        <v>-0.21046031746032057</v>
      </c>
      <c r="O24">
        <v>2.9219200000000001</v>
      </c>
      <c r="P24">
        <v>5.5E-2</v>
      </c>
      <c r="Q24">
        <f>P24/J24*100</f>
        <v>2.4785939612438037</v>
      </c>
      <c r="R24">
        <v>1.4575093028897466</v>
      </c>
      <c r="S24">
        <v>0.60578606937395807</v>
      </c>
      <c r="T24">
        <v>13.4705302400083</v>
      </c>
      <c r="U24">
        <v>0.4152851569946448</v>
      </c>
      <c r="V24">
        <v>0.12199635707992831</v>
      </c>
      <c r="W24">
        <v>0.29376527194662411</v>
      </c>
      <c r="Y24" s="5">
        <v>21.107639074584533</v>
      </c>
      <c r="Z24" s="3">
        <v>0.39568086786062856</v>
      </c>
      <c r="AA24" s="3">
        <v>0.38600959432273929</v>
      </c>
      <c r="AB24" s="3">
        <v>1.1403732602150545</v>
      </c>
      <c r="AC24" s="3">
        <f>SUM(AA24:AB24)</f>
        <v>1.5263828545377938</v>
      </c>
      <c r="AD24" s="5">
        <v>15.347147640907895</v>
      </c>
      <c r="AE24" s="6">
        <v>91.202080824288785</v>
      </c>
      <c r="AF24" s="3">
        <v>1.0438790476525874</v>
      </c>
      <c r="AG24" s="3">
        <v>3.6588801599630361</v>
      </c>
      <c r="AH24" s="3">
        <v>1.4886199194457728</v>
      </c>
      <c r="AI24" s="3">
        <v>0.94145138834761211</v>
      </c>
      <c r="AJ24" s="3">
        <f>SUM(AH24:AI24)</f>
        <v>2.4300713077933849</v>
      </c>
      <c r="AK24" s="3">
        <v>9.945395178820668</v>
      </c>
      <c r="AL24" s="3">
        <v>11.867503640940095</v>
      </c>
      <c r="AM24" s="3">
        <v>11.671198484337138</v>
      </c>
      <c r="AN24" s="17">
        <f t="shared" si="0"/>
        <v>33.484097304097901</v>
      </c>
      <c r="AO24" s="3">
        <v>0.26341077224381576</v>
      </c>
      <c r="AP24" s="3">
        <v>0.61063284830967768</v>
      </c>
      <c r="AQ24" s="3">
        <v>50.011164582471487</v>
      </c>
      <c r="AR24" s="3">
        <v>1.6748920216401848E-2</v>
      </c>
      <c r="AS24" s="3">
        <v>5.2666949114932332E-2</v>
      </c>
      <c r="AT24" s="3">
        <v>5.11320661721388E-2</v>
      </c>
      <c r="AU24" s="3">
        <f>SUM(AS24:AT24)</f>
        <v>0.10379901528707114</v>
      </c>
      <c r="AV24" s="3">
        <v>57.156360928767953</v>
      </c>
      <c r="AW24" s="3">
        <v>1.9427478407479E-2</v>
      </c>
      <c r="AX24" s="3">
        <v>1.9432929599427162E-2</v>
      </c>
      <c r="AY24" s="3">
        <v>1.9306150501133365E-2</v>
      </c>
      <c r="AZ24" s="17">
        <f t="shared" si="1"/>
        <v>5.8166558508039527E-2</v>
      </c>
      <c r="BA24" s="3">
        <v>2.7993428669942619E-2</v>
      </c>
    </row>
    <row r="25" spans="1:57" x14ac:dyDescent="0.25">
      <c r="AJ25" s="3"/>
      <c r="AN25" s="17"/>
      <c r="AP25"/>
      <c r="AU25" s="3"/>
      <c r="AZ25" s="17"/>
    </row>
    <row r="26" spans="1:57" x14ac:dyDescent="0.25">
      <c r="A26" t="s">
        <v>53</v>
      </c>
      <c r="C26" s="2">
        <v>0.49722222222222223</v>
      </c>
      <c r="D26">
        <v>20.100000000000001</v>
      </c>
      <c r="E26">
        <v>1.87</v>
      </c>
      <c r="F26">
        <v>21.69</v>
      </c>
      <c r="G26">
        <v>-37</v>
      </c>
      <c r="I26" s="7">
        <v>217</v>
      </c>
      <c r="J26">
        <v>4.8869999999999996</v>
      </c>
      <c r="K26">
        <v>0.40139999999999998</v>
      </c>
      <c r="L26">
        <v>7.98</v>
      </c>
      <c r="M26">
        <v>3.02070909360629E-2</v>
      </c>
      <c r="N26">
        <f>K26-M26</f>
        <v>0.37119290906393709</v>
      </c>
      <c r="O26">
        <v>49.971680000000006</v>
      </c>
      <c r="P26">
        <v>0.22500000000000001</v>
      </c>
      <c r="Q26">
        <f>P26/J26*100</f>
        <v>4.6040515653775334</v>
      </c>
      <c r="X26">
        <v>1.1599999999999999</v>
      </c>
      <c r="Y26" s="5">
        <v>16.276875688288904</v>
      </c>
      <c r="Z26" s="3">
        <v>1.270226545030988</v>
      </c>
      <c r="AA26" s="3">
        <v>1.0407815407207841</v>
      </c>
      <c r="AB26" s="3">
        <v>1.756478267221415</v>
      </c>
      <c r="AC26" s="3">
        <f>SUM(AA26:AB26)</f>
        <v>2.7972598079421989</v>
      </c>
      <c r="AD26" s="5">
        <v>82.721253836098768</v>
      </c>
      <c r="AE26" s="6">
        <v>697.74615171106893</v>
      </c>
      <c r="AF26" s="3">
        <v>0.44417855683874841</v>
      </c>
      <c r="AG26" s="3">
        <v>4.6524143307058097</v>
      </c>
      <c r="AH26" s="3">
        <v>1.0430070748641438</v>
      </c>
      <c r="AI26" s="3">
        <v>0.78114252297620024</v>
      </c>
      <c r="AJ26" s="3">
        <f>SUM(AH26:AI26)</f>
        <v>1.8241495978403441</v>
      </c>
      <c r="AK26" s="3">
        <v>17.996913778299312</v>
      </c>
      <c r="AL26" s="3">
        <v>26.710414402534933</v>
      </c>
      <c r="AM26" s="3">
        <v>24.321709543899729</v>
      </c>
      <c r="AN26" s="17">
        <f t="shared" si="0"/>
        <v>69.029037724733968</v>
      </c>
      <c r="AO26" s="3">
        <v>0.93375452252831981</v>
      </c>
      <c r="AP26" s="3">
        <v>0.42040263789386872</v>
      </c>
      <c r="AQ26" s="3">
        <v>52.217905256914115</v>
      </c>
      <c r="AR26" s="3">
        <v>3.481551631706626E-2</v>
      </c>
      <c r="AS26" s="3">
        <v>3.3498611986925199E-2</v>
      </c>
      <c r="AT26" s="3">
        <v>3.3499361716083101E-2</v>
      </c>
      <c r="AU26" s="3">
        <f>SUM(AS26:AT26)</f>
        <v>6.6997973703008307E-2</v>
      </c>
      <c r="AV26" s="3">
        <v>198.9718786277792</v>
      </c>
      <c r="AW26" s="3">
        <v>0.30847701919340975</v>
      </c>
      <c r="AX26" s="3">
        <v>0.30717068994001001</v>
      </c>
      <c r="AY26" s="3">
        <v>0.30880528652981415</v>
      </c>
      <c r="AZ26" s="17">
        <f t="shared" si="1"/>
        <v>0.92445299566323391</v>
      </c>
      <c r="BA26" s="3">
        <v>9.1927666630209973E-2</v>
      </c>
      <c r="BB26">
        <v>23.8</v>
      </c>
      <c r="BC26">
        <v>2.4900000000000002</v>
      </c>
      <c r="BD26">
        <v>10.4</v>
      </c>
      <c r="BE26">
        <v>19.100000000000001</v>
      </c>
    </row>
    <row r="27" spans="1:57" x14ac:dyDescent="0.25">
      <c r="A27" t="s">
        <v>54</v>
      </c>
      <c r="C27" s="2">
        <v>0.50555555555555554</v>
      </c>
      <c r="D27">
        <v>23</v>
      </c>
      <c r="E27">
        <v>1</v>
      </c>
      <c r="F27">
        <v>12.26</v>
      </c>
      <c r="G27">
        <v>-72</v>
      </c>
      <c r="H27">
        <v>9.0760000000000005</v>
      </c>
      <c r="I27" s="7">
        <v>211</v>
      </c>
      <c r="J27">
        <v>4.1950000000000003</v>
      </c>
      <c r="K27">
        <v>0.3906</v>
      </c>
      <c r="L27">
        <v>4.55</v>
      </c>
      <c r="M27">
        <v>4.5555258863670081E-2</v>
      </c>
      <c r="N27">
        <f>K27-M27</f>
        <v>0.34504474113632994</v>
      </c>
      <c r="O27">
        <v>27.196000000000002</v>
      </c>
      <c r="P27">
        <v>0.157</v>
      </c>
      <c r="Q27">
        <f>P27/J27*100</f>
        <v>3.742550655542312</v>
      </c>
      <c r="X27">
        <v>1.59</v>
      </c>
      <c r="Y27" s="5">
        <v>18.731087906355107</v>
      </c>
      <c r="Z27" s="3">
        <v>3.3443308714066893</v>
      </c>
      <c r="AA27" s="3">
        <v>0.91419027522795948</v>
      </c>
      <c r="AB27" s="3">
        <v>1.6253807860974778</v>
      </c>
      <c r="AC27" s="3">
        <f>SUM(AA27:AB27)</f>
        <v>2.5395710613254372</v>
      </c>
      <c r="AD27" s="5">
        <v>94.153577871881168</v>
      </c>
      <c r="AE27" s="6">
        <v>358.47367307267501</v>
      </c>
      <c r="AF27" s="3">
        <v>1.1337326255925311</v>
      </c>
      <c r="AG27" s="3">
        <v>6.6418723258094383</v>
      </c>
      <c r="AH27" s="3">
        <v>0.85065889716370846</v>
      </c>
      <c r="AI27" s="3">
        <v>0.60224492868051638</v>
      </c>
      <c r="AJ27" s="3">
        <f>SUM(AH27:AI27)</f>
        <v>1.4529038258442248</v>
      </c>
      <c r="AK27" s="3">
        <v>18.690133616871783</v>
      </c>
      <c r="AL27" s="3">
        <v>27.11727609926329</v>
      </c>
      <c r="AM27" s="3">
        <v>24.990375353036256</v>
      </c>
      <c r="AN27" s="17">
        <f t="shared" si="0"/>
        <v>70.797785069171326</v>
      </c>
      <c r="AO27" s="3">
        <v>3.3787907499607983</v>
      </c>
      <c r="AP27" s="3">
        <v>0.53834498672985442</v>
      </c>
      <c r="AQ27" s="3">
        <v>49.500406470069414</v>
      </c>
      <c r="AR27" s="3">
        <v>0.85359093980341072</v>
      </c>
      <c r="AS27" s="3">
        <v>1.030026193604619E-2</v>
      </c>
      <c r="AT27" s="3">
        <v>1.0496656617095715E-2</v>
      </c>
      <c r="AU27" s="3">
        <f>SUM(AS27:AT27)</f>
        <v>2.0796918553141905E-2</v>
      </c>
      <c r="AV27" s="3">
        <v>214.47815259386175</v>
      </c>
      <c r="AW27" s="3">
        <v>0.44800878726334187</v>
      </c>
      <c r="AX27" s="3">
        <v>0.43842325653611441</v>
      </c>
      <c r="AY27" s="3">
        <v>0.44266587883494452</v>
      </c>
      <c r="AZ27" s="17">
        <f t="shared" si="1"/>
        <v>1.3290979226344009</v>
      </c>
      <c r="BA27" s="3">
        <v>4.3743452069650135E-2</v>
      </c>
      <c r="BB27">
        <v>21.6</v>
      </c>
      <c r="BC27">
        <v>2.63</v>
      </c>
      <c r="BD27">
        <v>9.42</v>
      </c>
      <c r="BE27">
        <v>21.7</v>
      </c>
    </row>
    <row r="28" spans="1:57" x14ac:dyDescent="0.25">
      <c r="A28" t="s">
        <v>55</v>
      </c>
      <c r="C28" s="2">
        <v>0.51666666666666672</v>
      </c>
      <c r="D28">
        <v>20.6</v>
      </c>
      <c r="E28">
        <v>0.26</v>
      </c>
      <c r="F28">
        <v>3.05</v>
      </c>
      <c r="G28">
        <v>-96</v>
      </c>
      <c r="H28">
        <v>7.7249999999999996</v>
      </c>
      <c r="I28" s="7">
        <v>798</v>
      </c>
      <c r="J28">
        <v>7.5620000000000003</v>
      </c>
      <c r="K28">
        <v>3.8410000000000002</v>
      </c>
      <c r="L28">
        <v>31.5</v>
      </c>
      <c r="M28" s="1">
        <f>0.704692478860703/3</f>
        <v>0.23489749295356765</v>
      </c>
      <c r="N28">
        <f>K28-M28</f>
        <v>3.6061025070464323</v>
      </c>
      <c r="O28">
        <v>206.55448000000001</v>
      </c>
      <c r="P28">
        <v>0.17</v>
      </c>
      <c r="Q28">
        <f>P28/J28*100</f>
        <v>2.2480825178524202</v>
      </c>
      <c r="X28">
        <v>2.0299999999999998</v>
      </c>
      <c r="Y28" s="5">
        <v>3.1789702335649976</v>
      </c>
      <c r="Z28" s="3">
        <v>4.7178914785457882E-2</v>
      </c>
      <c r="AA28" s="3">
        <v>1.0699842088029731E-3</v>
      </c>
      <c r="AB28" s="3">
        <v>0.21498429738318386</v>
      </c>
      <c r="AC28" s="3">
        <f>SUM(AA28:AB28)</f>
        <v>0.21605428159198684</v>
      </c>
      <c r="AD28" s="5">
        <v>0.24018583696339138</v>
      </c>
      <c r="AE28" s="6">
        <v>-3.1203982958408565</v>
      </c>
      <c r="AF28" s="3">
        <v>1.2128394345501847E-4</v>
      </c>
      <c r="AG28" s="3">
        <v>0.18978480833411068</v>
      </c>
      <c r="AH28" s="3">
        <v>0.44901664957594023</v>
      </c>
      <c r="AI28" s="3">
        <v>0.36031758724166235</v>
      </c>
      <c r="AJ28" s="3">
        <f>SUM(AH28:AI28)</f>
        <v>0.80933423681760264</v>
      </c>
      <c r="AK28" s="3">
        <v>3.0484721466084976</v>
      </c>
      <c r="AL28" s="3">
        <v>2.6415966498492796</v>
      </c>
      <c r="AM28" s="3">
        <v>2.8669728807011143</v>
      </c>
      <c r="AN28" s="17">
        <f t="shared" si="0"/>
        <v>8.5570416771588924</v>
      </c>
      <c r="AO28" s="3">
        <v>1.6119850951078169E-2</v>
      </c>
      <c r="AP28" s="3">
        <v>-5.7067606105833113E-2</v>
      </c>
      <c r="AQ28" s="3">
        <v>0.30322425294750216</v>
      </c>
      <c r="AR28" s="3">
        <v>2.238619638655669E-2</v>
      </c>
      <c r="AS28" s="3">
        <v>8.9567224366594248E-4</v>
      </c>
      <c r="AT28" s="3">
        <v>5.2159031832355388E-3</v>
      </c>
      <c r="AU28" s="3">
        <f>SUM(AS28:AT28)</f>
        <v>6.1115754269014813E-3</v>
      </c>
      <c r="AV28" s="3">
        <v>0.16877298095379142</v>
      </c>
      <c r="AW28" s="3">
        <v>1.9565189959323187E-2</v>
      </c>
      <c r="AX28" s="3">
        <v>2.4469238679431068E-2</v>
      </c>
      <c r="AY28" s="3">
        <v>1.9152167265826272E-2</v>
      </c>
      <c r="AZ28" s="17">
        <f t="shared" si="1"/>
        <v>6.3186595904580534E-2</v>
      </c>
      <c r="BA28" s="3">
        <v>-2.2833163645300169E-3</v>
      </c>
      <c r="BB28">
        <v>24.3</v>
      </c>
      <c r="BC28">
        <v>5.61</v>
      </c>
      <c r="BD28">
        <v>22.5</v>
      </c>
      <c r="BE28">
        <v>38.6</v>
      </c>
    </row>
    <row r="29" spans="1:57" x14ac:dyDescent="0.25">
      <c r="A29" t="s">
        <v>56</v>
      </c>
      <c r="C29" s="2">
        <v>0.52847222222222223</v>
      </c>
      <c r="D29">
        <v>21.8</v>
      </c>
      <c r="E29">
        <v>0.16</v>
      </c>
      <c r="F29">
        <v>1.92</v>
      </c>
      <c r="G29">
        <v>-85</v>
      </c>
      <c r="H29">
        <v>6.0730000000000004</v>
      </c>
      <c r="I29" s="7">
        <v>774</v>
      </c>
      <c r="J29">
        <v>8.2910000000000004</v>
      </c>
      <c r="K29">
        <v>1.7929999999999999</v>
      </c>
      <c r="L29">
        <v>14.5</v>
      </c>
      <c r="M29">
        <v>0.17772318647085006</v>
      </c>
      <c r="N29">
        <f>K29-M29</f>
        <v>1.61527681352915</v>
      </c>
      <c r="O29">
        <v>103.01504</v>
      </c>
      <c r="P29">
        <v>0.156</v>
      </c>
      <c r="Q29">
        <f>P29/J29*100</f>
        <v>1.8815583162465324</v>
      </c>
      <c r="X29">
        <v>2.38</v>
      </c>
      <c r="Y29" s="5">
        <v>6.0358143658961403</v>
      </c>
      <c r="Z29" s="3">
        <v>0.35327974065594075</v>
      </c>
      <c r="AA29" s="3">
        <v>0.83539769955690935</v>
      </c>
      <c r="AB29" s="3">
        <v>1.2144265766396438</v>
      </c>
      <c r="AC29" s="3">
        <f>SUM(AA29:AB29)</f>
        <v>2.0498242761965533</v>
      </c>
      <c r="AD29" s="5">
        <v>626.04503606864841</v>
      </c>
      <c r="AE29" s="6">
        <v>90781.791668858888</v>
      </c>
      <c r="AF29" s="3">
        <v>2.0917204348172511</v>
      </c>
      <c r="AG29" s="3">
        <v>5.6080654787189168</v>
      </c>
      <c r="AH29" s="3">
        <v>0.58276509013166833</v>
      </c>
      <c r="AI29" s="3">
        <v>0.19992445097878067</v>
      </c>
      <c r="AJ29" s="3">
        <f>SUM(AH29:AI29)</f>
        <v>0.78268954111044897</v>
      </c>
      <c r="AK29" s="3">
        <v>18.562449940597272</v>
      </c>
      <c r="AL29" s="3">
        <v>29.325415930893438</v>
      </c>
      <c r="AM29" s="3">
        <v>27.084429088500279</v>
      </c>
      <c r="AN29" s="17">
        <f t="shared" si="0"/>
        <v>74.97229495999099</v>
      </c>
      <c r="AO29" s="3">
        <v>2.1823318623344101</v>
      </c>
      <c r="AP29" s="3">
        <v>0.63346076307983679</v>
      </c>
      <c r="AQ29" s="3">
        <v>101.69926960656798</v>
      </c>
      <c r="AR29" s="3">
        <v>9.7036451312077256E-3</v>
      </c>
      <c r="AS29" s="3">
        <v>6.0905761580695907E-3</v>
      </c>
      <c r="AT29" s="3">
        <v>6.6430905272259217E-3</v>
      </c>
      <c r="AU29" s="3">
        <f>SUM(AS29:AT29)</f>
        <v>1.2733666685295512E-2</v>
      </c>
      <c r="AV29" s="3">
        <v>248.68720052392302</v>
      </c>
      <c r="AW29" s="3">
        <v>3.8505527039229562E-2</v>
      </c>
      <c r="AX29" s="3">
        <v>4.3095563510719422E-2</v>
      </c>
      <c r="AY29" s="3">
        <v>3.6679098882593242E-2</v>
      </c>
      <c r="AZ29" s="17">
        <f t="shared" si="1"/>
        <v>0.11828018943254223</v>
      </c>
      <c r="BA29" s="3">
        <v>0.62870300046142058</v>
      </c>
      <c r="BB29">
        <v>34</v>
      </c>
      <c r="BC29">
        <v>5.86</v>
      </c>
      <c r="BD29">
        <v>16.399999999999999</v>
      </c>
      <c r="BE29">
        <v>32.299999999999997</v>
      </c>
    </row>
    <row r="30" spans="1:57" x14ac:dyDescent="0.25">
      <c r="A30" t="s">
        <v>57</v>
      </c>
      <c r="C30" s="2">
        <v>0.54166666666666663</v>
      </c>
      <c r="D30">
        <v>21.5</v>
      </c>
      <c r="E30">
        <v>0.67</v>
      </c>
      <c r="F30">
        <v>7.98</v>
      </c>
      <c r="G30">
        <v>-68</v>
      </c>
      <c r="H30">
        <v>6.8929999999999998</v>
      </c>
      <c r="I30" s="7">
        <v>1286</v>
      </c>
      <c r="J30">
        <v>5.7809999999999997</v>
      </c>
      <c r="K30">
        <v>10.08</v>
      </c>
      <c r="L30">
        <v>16.600000000000001</v>
      </c>
      <c r="M30">
        <v>0.26183236908470559</v>
      </c>
      <c r="N30">
        <f>K30-M30</f>
        <v>9.8181676309152941</v>
      </c>
      <c r="O30">
        <v>77.841920000000002</v>
      </c>
      <c r="P30">
        <v>0.113</v>
      </c>
      <c r="Q30">
        <f>P30/J30*100</f>
        <v>1.9546791212592978</v>
      </c>
      <c r="X30">
        <v>2.81</v>
      </c>
      <c r="Y30" s="5">
        <v>5.8507807708245059</v>
      </c>
      <c r="Z30" s="3">
        <v>0.31711514905843236</v>
      </c>
      <c r="AA30" s="3">
        <v>0.69769993191985558</v>
      </c>
      <c r="AB30" s="3">
        <v>1.4167018102537641</v>
      </c>
      <c r="AC30" s="3">
        <f>SUM(AA30:AB30)</f>
        <v>2.1144017421736194</v>
      </c>
      <c r="AD30" s="5">
        <v>573.16399600053512</v>
      </c>
      <c r="AE30" s="6">
        <v>72135.950505055633</v>
      </c>
      <c r="AF30" s="3">
        <v>0.56773956416694182</v>
      </c>
      <c r="AG30" s="3">
        <v>3.2072727250294877</v>
      </c>
      <c r="AH30" s="3">
        <v>2.3186129180035291</v>
      </c>
      <c r="AI30" s="3">
        <v>0.37338333958336506</v>
      </c>
      <c r="AJ30" s="3">
        <f>SUM(AH30:AI30)</f>
        <v>2.6919962575868941</v>
      </c>
      <c r="AK30" s="3">
        <v>22.157276054960747</v>
      </c>
      <c r="AL30" s="3">
        <v>31.223653732980861</v>
      </c>
      <c r="AM30" s="3">
        <v>29.033595227052725</v>
      </c>
      <c r="AN30" s="17">
        <f t="shared" si="0"/>
        <v>82.414525014994339</v>
      </c>
      <c r="AO30" s="3">
        <v>0.87381909655323808</v>
      </c>
      <c r="AP30" s="3">
        <v>1.006318117774631</v>
      </c>
      <c r="AQ30" s="3">
        <v>161.45421530624702</v>
      </c>
      <c r="AR30" s="3">
        <v>8.9211262480036035E-3</v>
      </c>
      <c r="AS30" s="3">
        <v>1.9704815586055547E-3</v>
      </c>
      <c r="AT30" s="3">
        <v>1.2932629925667231E-3</v>
      </c>
      <c r="AU30" s="3">
        <f>SUM(AS30:AT30)</f>
        <v>3.2637445511722778E-3</v>
      </c>
      <c r="AV30" s="3">
        <v>240.07898922399377</v>
      </c>
      <c r="AW30" s="3">
        <v>4.264367431084598E-2</v>
      </c>
      <c r="AX30" s="3">
        <v>4.6227126027963167E-2</v>
      </c>
      <c r="AY30" s="3">
        <v>4.0316005002634596E-2</v>
      </c>
      <c r="AZ30" s="17">
        <f t="shared" si="1"/>
        <v>0.12918680534144375</v>
      </c>
      <c r="BA30" s="3">
        <v>8.7837822095158669E-2</v>
      </c>
      <c r="BB30">
        <v>66.8</v>
      </c>
      <c r="BC30">
        <v>9.2100000000000009</v>
      </c>
      <c r="BD30">
        <v>16.600000000000001</v>
      </c>
      <c r="BE30">
        <v>94</v>
      </c>
    </row>
    <row r="31" spans="1:57" x14ac:dyDescent="0.25">
      <c r="H31">
        <v>6.851</v>
      </c>
      <c r="AN31" s="16"/>
      <c r="AP31"/>
      <c r="AZ31" s="16"/>
    </row>
    <row r="32" spans="1:57" x14ac:dyDescent="0.25">
      <c r="A32" t="s">
        <v>58</v>
      </c>
      <c r="C32" s="2">
        <v>0.5541666666666667</v>
      </c>
      <c r="D32">
        <v>21.1</v>
      </c>
      <c r="E32">
        <v>1.6</v>
      </c>
      <c r="F32">
        <v>18.920000000000002</v>
      </c>
      <c r="G32">
        <v>-40</v>
      </c>
      <c r="I32" s="7">
        <v>250</v>
      </c>
      <c r="J32">
        <v>4.7140000000000004</v>
      </c>
      <c r="K32">
        <v>0.39400000000000002</v>
      </c>
      <c r="L32">
        <v>5.21</v>
      </c>
      <c r="M32">
        <v>1.7678089304257533E-2</v>
      </c>
      <c r="N32">
        <f>K32-M32</f>
        <v>0.3763219106957425</v>
      </c>
      <c r="O32">
        <v>28.99408</v>
      </c>
      <c r="P32">
        <v>0.18099999999999999</v>
      </c>
      <c r="Q32">
        <f>P32/J32*100</f>
        <v>3.8396266440390319</v>
      </c>
      <c r="X32">
        <v>0.94599999999999995</v>
      </c>
      <c r="Y32" s="5">
        <v>91.556910067245326</v>
      </c>
      <c r="Z32" s="3">
        <v>1.7292269709673758</v>
      </c>
      <c r="AA32" s="3">
        <v>1.0642970828882694</v>
      </c>
      <c r="AB32" s="3">
        <v>1.1690545475461911</v>
      </c>
      <c r="AC32" s="3">
        <f>SUM(AA32:AB32)</f>
        <v>2.2333516304344605</v>
      </c>
      <c r="AD32" s="5">
        <v>260.50622455849742</v>
      </c>
      <c r="AE32" s="6">
        <v>264.29119508428516</v>
      </c>
      <c r="AF32" s="3">
        <v>0.60570812099854754</v>
      </c>
      <c r="AG32" s="3">
        <v>3.901774441747607</v>
      </c>
      <c r="AH32" s="3">
        <v>3.6123556545881632</v>
      </c>
      <c r="AI32" s="3">
        <v>0.89663475502845358</v>
      </c>
      <c r="AJ32" s="3">
        <f>SUM(AH32:AI32)</f>
        <v>4.5089904096166169</v>
      </c>
      <c r="AK32" s="3">
        <v>19.527008016828074</v>
      </c>
      <c r="AL32" s="3">
        <v>28.103219946484899</v>
      </c>
      <c r="AM32" s="3">
        <v>25.538541171998475</v>
      </c>
      <c r="AN32" s="17">
        <f t="shared" si="0"/>
        <v>73.16876913531145</v>
      </c>
      <c r="AO32" s="3">
        <v>0.90667908750239179</v>
      </c>
      <c r="AP32" s="3">
        <v>0.24919718831140331</v>
      </c>
      <c r="AQ32" s="3">
        <v>43.895926130987142</v>
      </c>
      <c r="AR32" s="3">
        <v>1.2878983698617754E-2</v>
      </c>
      <c r="AS32" s="3">
        <v>1.6301345727657405E-2</v>
      </c>
      <c r="AT32" s="3">
        <v>2.0123198837160395E-2</v>
      </c>
      <c r="AU32" s="3">
        <f>SUM(AS32:AT32)</f>
        <v>3.64245445648178E-2</v>
      </c>
      <c r="AV32" s="3">
        <v>223.67998956094686</v>
      </c>
      <c r="AW32" s="3">
        <v>0.56662708312662224</v>
      </c>
      <c r="AX32" s="3">
        <v>0.55366199276509664</v>
      </c>
      <c r="AY32" s="3">
        <v>0.56402113384421748</v>
      </c>
      <c r="AZ32" s="17">
        <f t="shared" si="1"/>
        <v>1.6843102097359361</v>
      </c>
      <c r="BA32" s="3">
        <v>0.2669251972701373</v>
      </c>
      <c r="BB32">
        <v>23.2</v>
      </c>
      <c r="BC32">
        <v>3.4</v>
      </c>
      <c r="BD32">
        <v>9.68</v>
      </c>
      <c r="BE32">
        <v>27.9</v>
      </c>
    </row>
    <row r="33" spans="1:57" x14ac:dyDescent="0.25">
      <c r="A33" t="s">
        <v>59</v>
      </c>
      <c r="C33" s="2">
        <v>0.56527777777777777</v>
      </c>
      <c r="D33">
        <v>21</v>
      </c>
      <c r="E33">
        <v>1.4</v>
      </c>
      <c r="F33">
        <v>16.53</v>
      </c>
      <c r="G33">
        <v>-65</v>
      </c>
      <c r="H33">
        <v>9.3179999999999996</v>
      </c>
      <c r="I33" s="7">
        <v>218</v>
      </c>
      <c r="J33">
        <v>6.258</v>
      </c>
      <c r="K33">
        <v>0.66830000000000001</v>
      </c>
      <c r="L33">
        <v>1.93</v>
      </c>
      <c r="M33">
        <v>9.041190723433716E-2</v>
      </c>
      <c r="N33">
        <f>K33-M33</f>
        <v>0.57788809276566289</v>
      </c>
      <c r="O33">
        <v>53.867519999999999</v>
      </c>
      <c r="P33">
        <v>0.33800000000000002</v>
      </c>
      <c r="Q33">
        <f>P33/J33*100</f>
        <v>5.4010866091403011</v>
      </c>
      <c r="X33">
        <v>1.22</v>
      </c>
      <c r="Y33" s="5">
        <v>53.131674737617296</v>
      </c>
      <c r="Z33" s="3">
        <v>1.1241388169075759</v>
      </c>
      <c r="AA33" s="3">
        <v>0.9930267307798164</v>
      </c>
      <c r="AB33" s="3">
        <v>1.1012107545499565</v>
      </c>
      <c r="AC33" s="3">
        <f>SUM(AA33:AB33)</f>
        <v>2.0942374853297729</v>
      </c>
      <c r="AD33" s="5">
        <v>639.5685611993016</v>
      </c>
      <c r="AE33" s="6">
        <v>1413.5710359747227</v>
      </c>
      <c r="AF33" s="3">
        <v>2.3239442721827457</v>
      </c>
      <c r="AG33" s="3">
        <v>6.6220000128322276</v>
      </c>
      <c r="AH33" s="3">
        <v>1.7124855128444378</v>
      </c>
      <c r="AI33" s="3">
        <v>1.1376675232171545</v>
      </c>
      <c r="AJ33" s="3">
        <f>SUM(AH33:AI33)</f>
        <v>2.8501530360615925</v>
      </c>
      <c r="AK33" s="3">
        <v>24.271303448662284</v>
      </c>
      <c r="AL33" s="3">
        <v>-2.0087575481531057</v>
      </c>
      <c r="AM33" s="3">
        <v>31.548384293748857</v>
      </c>
      <c r="AN33" s="17">
        <f t="shared" si="0"/>
        <v>53.810930194258034</v>
      </c>
      <c r="AO33" s="3">
        <v>2.2115415912360219</v>
      </c>
      <c r="AP33" s="3">
        <v>0.29865691292486013</v>
      </c>
      <c r="AQ33" s="3">
        <v>50.206440295692474</v>
      </c>
      <c r="AR33" s="3">
        <v>1.5383951846718308E-2</v>
      </c>
      <c r="AS33" s="3">
        <v>2.0690232493760223E-2</v>
      </c>
      <c r="AT33" s="3">
        <v>2.1848410744762986E-2</v>
      </c>
      <c r="AU33" s="3">
        <f>SUM(AS33:AT33)</f>
        <v>4.2538643238523209E-2</v>
      </c>
      <c r="AV33" s="3">
        <v>216.61549670163828</v>
      </c>
      <c r="AW33" s="3">
        <v>0.50194889202130433</v>
      </c>
      <c r="AX33" s="3">
        <v>0.50264797021226348</v>
      </c>
      <c r="AY33" s="3">
        <v>0.50492419026743252</v>
      </c>
      <c r="AZ33" s="17">
        <f t="shared" si="1"/>
        <v>1.5095210525010003</v>
      </c>
      <c r="BA33" s="3">
        <v>0.10873937923292872</v>
      </c>
      <c r="BB33">
        <v>20.8</v>
      </c>
      <c r="BC33">
        <v>2.5499999999999998</v>
      </c>
      <c r="BD33">
        <v>9.02</v>
      </c>
      <c r="BE33">
        <v>20.8</v>
      </c>
    </row>
    <row r="34" spans="1:57" x14ac:dyDescent="0.25">
      <c r="A34" t="s">
        <v>60</v>
      </c>
      <c r="C34" s="2">
        <v>0.57916666666666672</v>
      </c>
      <c r="D34">
        <v>22.7</v>
      </c>
      <c r="E34">
        <v>0.85</v>
      </c>
      <c r="F34">
        <v>10.36</v>
      </c>
      <c r="G34">
        <v>-83</v>
      </c>
      <c r="H34">
        <v>9.1920000000000002</v>
      </c>
      <c r="I34" s="7">
        <v>259</v>
      </c>
      <c r="J34">
        <v>3.907</v>
      </c>
      <c r="K34">
        <v>2.0089999999999999</v>
      </c>
      <c r="L34">
        <v>7.48</v>
      </c>
      <c r="M34">
        <v>8.4104158631261458E-2</v>
      </c>
      <c r="N34">
        <f>K34-M34</f>
        <v>1.9248958413687385</v>
      </c>
      <c r="O34">
        <v>25.997280000000003</v>
      </c>
      <c r="P34">
        <v>0.22700000000000001</v>
      </c>
      <c r="Q34">
        <f>P34/J34*100</f>
        <v>5.8100844637829541</v>
      </c>
      <c r="X34">
        <v>1.1100000000000001</v>
      </c>
      <c r="Y34" s="5">
        <v>27.879623177073402</v>
      </c>
      <c r="Z34" s="3">
        <v>0.46794456119356198</v>
      </c>
      <c r="AA34" s="3">
        <v>0.60593024915665961</v>
      </c>
      <c r="AB34" s="3">
        <v>0.72843328219272641</v>
      </c>
      <c r="AC34" s="3">
        <f>SUM(AA34:AB34)</f>
        <v>1.334363531349386</v>
      </c>
      <c r="AD34" s="5">
        <v>396.48787834481618</v>
      </c>
      <c r="AE34" s="6">
        <v>1326.1536905231305</v>
      </c>
      <c r="AF34" s="3">
        <v>0.67374781343519174</v>
      </c>
      <c r="AG34" s="3">
        <v>3.3346819137417913</v>
      </c>
      <c r="AH34" s="3">
        <v>0.76519653822724021</v>
      </c>
      <c r="AI34" s="3">
        <v>0.33836555937832863</v>
      </c>
      <c r="AJ34" s="3"/>
      <c r="AK34" s="3">
        <v>24.480729666203853</v>
      </c>
      <c r="AL34" s="3">
        <v>32.73920505659077</v>
      </c>
      <c r="AM34" s="3">
        <v>30.818828734610666</v>
      </c>
      <c r="AN34" s="17"/>
      <c r="AO34" s="3">
        <v>2.3561021393271999</v>
      </c>
      <c r="AP34" s="3">
        <v>0.18642173454810126</v>
      </c>
      <c r="AQ34" s="3">
        <v>35.230265599484916</v>
      </c>
      <c r="AR34" s="3">
        <v>1.6300579520901543E-2</v>
      </c>
      <c r="AS34" s="3">
        <v>5.4636101662282896E-3</v>
      </c>
      <c r="AT34" s="3">
        <v>6.5487307627377653E-3</v>
      </c>
      <c r="AU34" s="3"/>
      <c r="AV34" s="3">
        <v>208.29622672994154</v>
      </c>
      <c r="AW34" s="3">
        <v>0.15243831421788964</v>
      </c>
      <c r="AX34" s="3">
        <v>0.16211063174073764</v>
      </c>
      <c r="AY34" s="3">
        <v>0.14836998652075944</v>
      </c>
      <c r="AZ34" s="17"/>
      <c r="BA34" s="3">
        <v>3.229621726959428E-2</v>
      </c>
      <c r="BB34">
        <v>17.5</v>
      </c>
      <c r="BC34">
        <v>2.65</v>
      </c>
      <c r="BD34">
        <v>6.29</v>
      </c>
      <c r="BE34">
        <v>22.3</v>
      </c>
    </row>
    <row r="35" spans="1:57" x14ac:dyDescent="0.25">
      <c r="A35" t="s">
        <v>61</v>
      </c>
      <c r="C35" s="2">
        <v>0.58958333333333335</v>
      </c>
      <c r="D35">
        <v>20</v>
      </c>
      <c r="E35">
        <v>1.4</v>
      </c>
      <c r="F35">
        <v>16.21</v>
      </c>
      <c r="G35">
        <v>-68</v>
      </c>
      <c r="H35">
        <v>8.6430000000000007</v>
      </c>
      <c r="I35" s="7">
        <v>198</v>
      </c>
      <c r="J35">
        <v>4.6740000000000004</v>
      </c>
      <c r="K35">
        <v>0.53490000000000004</v>
      </c>
      <c r="L35">
        <v>5.48</v>
      </c>
      <c r="M35">
        <v>1.698839934727786E-2</v>
      </c>
      <c r="N35">
        <f>K35-M35</f>
        <v>0.51791160065272224</v>
      </c>
      <c r="O35">
        <v>17.905919999999998</v>
      </c>
      <c r="P35">
        <v>0.159</v>
      </c>
      <c r="Q35">
        <f>P35/J35*100</f>
        <v>3.4017971758664953</v>
      </c>
      <c r="X35">
        <v>1.1000000000000001</v>
      </c>
      <c r="Y35" s="5">
        <v>24.085875126245572</v>
      </c>
      <c r="Z35" s="3">
        <v>1.8869780429166565</v>
      </c>
      <c r="AA35" s="3">
        <v>0.74162573857972613</v>
      </c>
      <c r="AB35" s="3">
        <v>0.81445471946359005</v>
      </c>
      <c r="AC35" s="3">
        <f>SUM(AA35:AB35)</f>
        <v>1.5560804580433163</v>
      </c>
      <c r="AD35" s="5">
        <v>96.548527575353006</v>
      </c>
      <c r="AE35" s="6">
        <v>259.45146706665753</v>
      </c>
      <c r="AF35" s="3">
        <v>0.31812034864775912</v>
      </c>
      <c r="AG35" s="3">
        <v>2.6742842029422791</v>
      </c>
      <c r="AH35" s="3">
        <v>0.86295872311111999</v>
      </c>
      <c r="AI35" s="3">
        <v>0.55116005616833419</v>
      </c>
      <c r="AJ35" s="3">
        <f>SUM(AH35:AI35)</f>
        <v>1.4141187792794541</v>
      </c>
      <c r="AK35" s="3">
        <v>23.307647147426607</v>
      </c>
      <c r="AL35" s="3">
        <v>33.207108140988353</v>
      </c>
      <c r="AM35" s="3">
        <v>30.686788918968375</v>
      </c>
      <c r="AN35" s="17">
        <f t="shared" si="0"/>
        <v>87.201544207383336</v>
      </c>
      <c r="AO35" s="3">
        <v>6.1314212716899466</v>
      </c>
      <c r="AP35" s="3">
        <v>0.20544484415649578</v>
      </c>
      <c r="AQ35" s="3">
        <v>42.954676019946582</v>
      </c>
      <c r="AR35" s="3">
        <v>1.6725257663181187E-2</v>
      </c>
      <c r="AS35" s="3">
        <v>1.2270759043737834E-2</v>
      </c>
      <c r="AT35" s="3">
        <v>1.3522645645444413E-2</v>
      </c>
      <c r="AU35" s="3">
        <f>SUM(AS35:AT35)</f>
        <v>2.5793404689182245E-2</v>
      </c>
      <c r="AV35" s="3">
        <v>234.56282379045786</v>
      </c>
      <c r="AW35" s="3">
        <v>0.23768048203571882</v>
      </c>
      <c r="AX35" s="3">
        <v>0.24004251233914461</v>
      </c>
      <c r="AY35" s="3">
        <v>0.23853575123864146</v>
      </c>
      <c r="AZ35" s="17">
        <f t="shared" si="1"/>
        <v>0.71625874561350489</v>
      </c>
      <c r="BA35" s="3">
        <v>9.3964583674141067E-2</v>
      </c>
      <c r="BB35">
        <v>17.5</v>
      </c>
      <c r="BC35">
        <v>3.13</v>
      </c>
      <c r="BD35">
        <v>8.25</v>
      </c>
      <c r="BE35">
        <v>19.8</v>
      </c>
    </row>
    <row r="36" spans="1:57" x14ac:dyDescent="0.25">
      <c r="A36" t="s">
        <v>62</v>
      </c>
      <c r="C36" s="2">
        <v>0.60277777777777775</v>
      </c>
      <c r="D36">
        <v>21.7</v>
      </c>
      <c r="E36">
        <v>0.95</v>
      </c>
      <c r="F36">
        <v>11.36</v>
      </c>
      <c r="G36">
        <v>-90</v>
      </c>
      <c r="H36">
        <v>8.891</v>
      </c>
      <c r="I36" s="7">
        <v>284</v>
      </c>
      <c r="J36">
        <v>3.3090000000000002</v>
      </c>
      <c r="K36">
        <v>1.427</v>
      </c>
      <c r="L36">
        <v>3.42</v>
      </c>
      <c r="M36">
        <v>6.301672353261141E-2</v>
      </c>
      <c r="N36">
        <f>K36-M36</f>
        <v>1.3639832764673887</v>
      </c>
      <c r="O36">
        <v>7.7167999999999992</v>
      </c>
      <c r="P36">
        <v>0.13900000000000001</v>
      </c>
      <c r="Q36">
        <f>P36/J36*100</f>
        <v>4.2006648534300393</v>
      </c>
      <c r="X36">
        <v>1.1100000000000001</v>
      </c>
      <c r="Y36" s="5">
        <v>15.246773304117443</v>
      </c>
      <c r="Z36" s="3">
        <v>0.34219798183808292</v>
      </c>
      <c r="AA36" s="3">
        <v>0.52996188162446634</v>
      </c>
      <c r="AB36" s="3">
        <v>0.69075323852925419</v>
      </c>
      <c r="AC36" s="3">
        <f>SUM(AA36:AB36)</f>
        <v>1.2207151201537205</v>
      </c>
      <c r="AD36" s="5">
        <v>331.42162724027554</v>
      </c>
      <c r="AE36" s="6">
        <v>675.18149368476747</v>
      </c>
      <c r="AF36" s="3">
        <v>0.46703789119839706</v>
      </c>
      <c r="AG36" s="3">
        <v>2.945458005699745</v>
      </c>
      <c r="AH36" s="3">
        <v>0.7907396642038681</v>
      </c>
      <c r="AI36" s="3">
        <v>0.46980915020654479</v>
      </c>
      <c r="AJ36" s="3">
        <f>SUM(AH36:AI36)</f>
        <v>1.2605488144104129</v>
      </c>
      <c r="AK36" s="3">
        <v>22.211488774929997</v>
      </c>
      <c r="AL36" s="3">
        <v>31.820240102149654</v>
      </c>
      <c r="AM36" s="3">
        <v>29.034782491141762</v>
      </c>
      <c r="AN36" s="17">
        <f t="shared" si="0"/>
        <v>83.066511368221413</v>
      </c>
      <c r="AO36" s="3">
        <v>1.3133839145113206</v>
      </c>
      <c r="AP36" s="3">
        <v>9.5112922871076019E-2</v>
      </c>
      <c r="AQ36" s="3">
        <v>39.298525665312667</v>
      </c>
      <c r="AR36" s="3">
        <v>1.8313632826999059E-2</v>
      </c>
      <c r="AS36" s="3">
        <v>3.134853246919588E-3</v>
      </c>
      <c r="AT36" s="3">
        <v>5.2490876375832132E-3</v>
      </c>
      <c r="AU36" s="3">
        <f>SUM(AS36:AT36)</f>
        <v>8.3839408845028003E-3</v>
      </c>
      <c r="AV36" s="3">
        <v>234.37471686472227</v>
      </c>
      <c r="AW36" s="3">
        <v>8.478854683016103E-2</v>
      </c>
      <c r="AX36" s="3">
        <v>9.37513379825788E-2</v>
      </c>
      <c r="AY36" s="3">
        <v>8.1649083454234675E-2</v>
      </c>
      <c r="AZ36" s="17">
        <f t="shared" si="1"/>
        <v>0.26018896826697452</v>
      </c>
      <c r="BA36" s="3">
        <v>3.5508275003739924E-2</v>
      </c>
      <c r="BB36">
        <v>18.3</v>
      </c>
      <c r="BC36">
        <v>2.44</v>
      </c>
      <c r="BD36">
        <v>7.02</v>
      </c>
      <c r="BE36">
        <v>25.2</v>
      </c>
    </row>
    <row r="37" spans="1:57" x14ac:dyDescent="0.25">
      <c r="H37">
        <v>6.6349999999999998</v>
      </c>
      <c r="AJ37" s="9"/>
      <c r="AN37" s="17"/>
      <c r="AP37"/>
      <c r="AU37" s="9"/>
      <c r="AZ37" s="17"/>
    </row>
    <row r="38" spans="1:57" x14ac:dyDescent="0.25">
      <c r="A38" t="s">
        <v>63</v>
      </c>
      <c r="C38" s="2">
        <v>0.33680555555555558</v>
      </c>
      <c r="D38">
        <v>20.7</v>
      </c>
      <c r="E38">
        <v>1.56</v>
      </c>
      <c r="F38">
        <v>18.309999999999999</v>
      </c>
      <c r="G38">
        <v>-68</v>
      </c>
      <c r="I38" s="7">
        <v>276</v>
      </c>
      <c r="J38">
        <v>4.452</v>
      </c>
      <c r="K38">
        <v>0.2492</v>
      </c>
      <c r="L38">
        <v>4.71</v>
      </c>
      <c r="M38">
        <v>4.7192899174207603E-2</v>
      </c>
      <c r="N38">
        <f>K38-M38</f>
        <v>0.2020071008257924</v>
      </c>
      <c r="O38">
        <v>2.17272</v>
      </c>
      <c r="P38">
        <v>0.17599999999999999</v>
      </c>
      <c r="Q38">
        <f>P38/J38*100</f>
        <v>3.9532794249775378</v>
      </c>
      <c r="Y38" s="5">
        <v>16.714065101553683</v>
      </c>
      <c r="Z38" s="3">
        <v>0.50152257839242054</v>
      </c>
      <c r="AA38" s="3">
        <v>0.52511139152736308</v>
      </c>
      <c r="AB38" s="3">
        <v>1.152310721813981</v>
      </c>
      <c r="AC38" s="3">
        <f>SUM(AA38:AB38)</f>
        <v>1.6774221133413441</v>
      </c>
      <c r="AD38" s="5">
        <v>257.8663419882397</v>
      </c>
      <c r="AE38" s="6">
        <v>810.66309521937535</v>
      </c>
      <c r="AF38" s="3">
        <v>1.217123944800123</v>
      </c>
      <c r="AG38" s="3">
        <v>2.7880894069788043</v>
      </c>
      <c r="AH38" s="3">
        <v>0.86219199878716524</v>
      </c>
      <c r="AI38" s="3">
        <v>0.41601839505362764</v>
      </c>
      <c r="AJ38" s="3">
        <f>SUM(AH38:AI38)</f>
        <v>1.2782103938407929</v>
      </c>
      <c r="AK38" s="3">
        <v>16.311625766360265</v>
      </c>
      <c r="AL38" s="3">
        <v>24.727246428485124</v>
      </c>
      <c r="AM38" s="3">
        <v>22.805403908447278</v>
      </c>
      <c r="AN38" s="17">
        <f t="shared" si="0"/>
        <v>63.844276103292671</v>
      </c>
      <c r="AO38" s="3">
        <v>1.2743045429839568</v>
      </c>
      <c r="AP38" s="3">
        <v>0.34240920533674785</v>
      </c>
      <c r="AQ38" s="3">
        <v>38.653317000239475</v>
      </c>
      <c r="AR38" s="3">
        <v>2.9246847907142867E-2</v>
      </c>
      <c r="AS38" s="3">
        <v>8.5984770991953535E-3</v>
      </c>
      <c r="AT38" s="3">
        <v>1.1340606161338468E-2</v>
      </c>
      <c r="AU38" s="3">
        <f>SUM(AS38:AT38)</f>
        <v>1.993908326053382E-2</v>
      </c>
      <c r="AV38" s="3">
        <v>201.63267607443728</v>
      </c>
      <c r="AW38" s="3">
        <v>0.22313207631303136</v>
      </c>
      <c r="AX38" s="3">
        <v>0.23106646029569575</v>
      </c>
      <c r="AY38" s="3">
        <v>0.22195629502453532</v>
      </c>
      <c r="AZ38" s="17">
        <f t="shared" si="1"/>
        <v>0.6761548316332624</v>
      </c>
      <c r="BA38" s="3">
        <v>3.7773533276308911E-2</v>
      </c>
    </row>
    <row r="39" spans="1:57" x14ac:dyDescent="0.25">
      <c r="A39" t="s">
        <v>64</v>
      </c>
      <c r="C39" s="2">
        <v>0.34722222222222227</v>
      </c>
      <c r="D39">
        <v>19.3</v>
      </c>
      <c r="E39">
        <v>0.36</v>
      </c>
      <c r="F39">
        <v>4.1100000000000003</v>
      </c>
      <c r="G39">
        <v>-79</v>
      </c>
      <c r="H39">
        <v>8.11</v>
      </c>
      <c r="I39" s="7">
        <v>426</v>
      </c>
      <c r="J39">
        <v>5.3929999999999998</v>
      </c>
      <c r="K39">
        <v>2.09</v>
      </c>
      <c r="L39">
        <v>6.28</v>
      </c>
      <c r="M39">
        <v>3.8612906097018264E-2</v>
      </c>
      <c r="N39">
        <f>K39-M39</f>
        <v>2.0513870939029815</v>
      </c>
      <c r="O39">
        <v>3.9708000000000006</v>
      </c>
      <c r="P39">
        <v>0.17899999999999999</v>
      </c>
      <c r="Q39">
        <f>P39/J39*100</f>
        <v>3.3191173743741884</v>
      </c>
      <c r="Y39" s="5">
        <v>10.699018946891288</v>
      </c>
      <c r="Z39" s="3">
        <v>0.24046580888373423</v>
      </c>
      <c r="AA39" s="3">
        <v>0.60923671657894152</v>
      </c>
      <c r="AB39" s="3">
        <v>1.0353921305957554</v>
      </c>
      <c r="AC39" s="3">
        <f>SUM(AA39:AB39)</f>
        <v>1.644628847174697</v>
      </c>
      <c r="AD39" s="5">
        <v>236.07425641925576</v>
      </c>
      <c r="AE39" s="6">
        <v>4752.8327422516031</v>
      </c>
      <c r="AF39" s="3">
        <v>1.4367458185177886</v>
      </c>
      <c r="AG39" s="3">
        <v>3.246977614279746</v>
      </c>
      <c r="AH39" s="3">
        <v>0.90292280664271574</v>
      </c>
      <c r="AI39" s="3">
        <v>0.37741250952540584</v>
      </c>
      <c r="AJ39" s="3">
        <f>SUM(AH39:AI39)</f>
        <v>1.2803353161681215</v>
      </c>
      <c r="AK39" s="3">
        <v>14.103662939610714</v>
      </c>
      <c r="AL39" s="3">
        <v>31.786126904994305</v>
      </c>
      <c r="AM39" s="3">
        <v>29.49629789373223</v>
      </c>
      <c r="AN39" s="17">
        <f t="shared" si="0"/>
        <v>75.386087738337253</v>
      </c>
      <c r="AO39" s="3">
        <v>0.95166650541915165</v>
      </c>
      <c r="AP39" s="3">
        <v>0.31197230118351954</v>
      </c>
      <c r="AQ39" s="3">
        <v>39.594374626594728</v>
      </c>
      <c r="AR39" s="3">
        <v>1.8268522574242642E-2</v>
      </c>
      <c r="AS39" s="3">
        <v>3.4931303989587169E-3</v>
      </c>
      <c r="AT39" s="3">
        <v>5.0153656979629877E-3</v>
      </c>
      <c r="AU39" s="3">
        <f>SUM(AS39:AT39)</f>
        <v>8.5084960969217041E-3</v>
      </c>
      <c r="AV39" s="3">
        <v>215.77820860427363</v>
      </c>
      <c r="AW39" s="3">
        <v>0.22309008569466365</v>
      </c>
      <c r="AX39" s="3">
        <v>0.21928224997261614</v>
      </c>
      <c r="AY39" s="3">
        <v>0.22590721765904409</v>
      </c>
      <c r="AZ39" s="17">
        <f t="shared" si="1"/>
        <v>0.66827955332632394</v>
      </c>
      <c r="BA39" s="3">
        <v>1.9651165477953366E-2</v>
      </c>
    </row>
    <row r="40" spans="1:57" x14ac:dyDescent="0.25">
      <c r="A40" t="s">
        <v>65</v>
      </c>
      <c r="C40" s="2">
        <v>0.3576388888888889</v>
      </c>
      <c r="D40">
        <v>20.2</v>
      </c>
      <c r="E40">
        <v>1.63</v>
      </c>
      <c r="F40">
        <v>18.95</v>
      </c>
      <c r="G40">
        <v>26</v>
      </c>
      <c r="H40">
        <v>7.8250000000000002</v>
      </c>
      <c r="I40" s="7">
        <v>293</v>
      </c>
      <c r="J40">
        <v>4.3550000000000004</v>
      </c>
      <c r="K40">
        <v>0.54039999999999999</v>
      </c>
      <c r="L40">
        <v>15.5</v>
      </c>
      <c r="M40">
        <v>0.43474024625426516</v>
      </c>
      <c r="N40">
        <f>K40-M40</f>
        <v>0.10565975374573483</v>
      </c>
      <c r="O40">
        <v>2.17272</v>
      </c>
      <c r="P40">
        <v>0.124</v>
      </c>
      <c r="Q40">
        <f>P40/J40*100</f>
        <v>2.8473019517795635</v>
      </c>
      <c r="Y40" s="5">
        <v>17.851563042719565</v>
      </c>
      <c r="Z40" s="3">
        <v>0.20179953182550409</v>
      </c>
      <c r="AA40" s="3">
        <v>0.55050563242644279</v>
      </c>
      <c r="AB40" s="3">
        <v>0.79386584404237748</v>
      </c>
      <c r="AC40" s="3">
        <f>SUM(AA40:AB40)</f>
        <v>1.3443714764688202</v>
      </c>
      <c r="AD40" s="5">
        <v>65.79517547149446</v>
      </c>
      <c r="AE40" s="6">
        <v>196.59424764301801</v>
      </c>
      <c r="AF40" s="3">
        <v>1.6090495410636774</v>
      </c>
      <c r="AG40" s="3">
        <v>4.7523848200576531</v>
      </c>
      <c r="AH40" s="3">
        <v>1.5676176291416513</v>
      </c>
      <c r="AI40" s="3">
        <v>0.85566833255082198</v>
      </c>
      <c r="AJ40" s="3">
        <f>SUM(AH40:AI40)</f>
        <v>2.4232859616924731</v>
      </c>
      <c r="AK40" s="3">
        <v>22.863982811342048</v>
      </c>
      <c r="AL40" s="3">
        <v>31.666701042514429</v>
      </c>
      <c r="AM40" s="3">
        <v>29.380742184781795</v>
      </c>
      <c r="AN40" s="17">
        <f t="shared" si="0"/>
        <v>83.911426038638268</v>
      </c>
      <c r="AO40" s="3">
        <v>0.28130958611301798</v>
      </c>
      <c r="AP40" s="3">
        <v>0.30055879731284446</v>
      </c>
      <c r="AQ40" s="3">
        <v>43.726250880908971</v>
      </c>
      <c r="AR40" s="3">
        <v>2.6653455832610168E-2</v>
      </c>
      <c r="AS40" s="3">
        <v>4.2634917412228884E-2</v>
      </c>
      <c r="AT40" s="3">
        <v>5.144233555749414E-2</v>
      </c>
      <c r="AU40" s="3">
        <f>SUM(AS40:AT40)</f>
        <v>9.4077252969723024E-2</v>
      </c>
      <c r="AV40" s="3">
        <v>206.88087092616612</v>
      </c>
      <c r="AW40" s="3">
        <v>0.10722170454954227</v>
      </c>
      <c r="AX40" s="3">
        <v>0.11244790557106313</v>
      </c>
      <c r="AY40" s="3">
        <v>0.10734478835886338</v>
      </c>
      <c r="AZ40" s="17">
        <f t="shared" si="1"/>
        <v>0.32701439847946878</v>
      </c>
      <c r="BA40" s="3">
        <v>9.3485968301011985E-3</v>
      </c>
    </row>
    <row r="41" spans="1:57" x14ac:dyDescent="0.25">
      <c r="A41" t="s">
        <v>66</v>
      </c>
      <c r="C41" s="2">
        <v>0.36874999999999997</v>
      </c>
      <c r="D41">
        <v>19.5</v>
      </c>
      <c r="E41">
        <v>7.0000000000000007E-2</v>
      </c>
      <c r="F41">
        <v>0.8</v>
      </c>
      <c r="G41">
        <v>-106</v>
      </c>
      <c r="H41">
        <v>7.72</v>
      </c>
      <c r="I41" s="7">
        <v>388</v>
      </c>
      <c r="J41">
        <v>7.399</v>
      </c>
      <c r="K41">
        <v>1.706</v>
      </c>
      <c r="L41">
        <v>12</v>
      </c>
      <c r="M41">
        <v>3.1257874697127049E-2</v>
      </c>
      <c r="N41">
        <f>K41-M41</f>
        <v>1.6747421253028729</v>
      </c>
      <c r="O41">
        <v>4.1206400000000007</v>
      </c>
      <c r="P41">
        <v>0.499</v>
      </c>
      <c r="Q41">
        <f>P41/J41*100</f>
        <v>6.7441546154885792</v>
      </c>
      <c r="Y41" s="5">
        <v>42.390776593713007</v>
      </c>
      <c r="Z41" s="3">
        <v>0.3009058643356497</v>
      </c>
      <c r="AA41" s="3">
        <v>0.61864915577029866</v>
      </c>
      <c r="AB41" s="3">
        <v>0.91958770804362466</v>
      </c>
      <c r="AC41" s="3">
        <f>SUM(AA41:AB41)</f>
        <v>1.5382368638139234</v>
      </c>
      <c r="AD41" s="5">
        <v>204.31864767053753</v>
      </c>
      <c r="AE41" s="6">
        <v>3139.032823211825</v>
      </c>
      <c r="AF41" s="3">
        <v>3.7469118890928055</v>
      </c>
      <c r="AG41" s="3">
        <v>3.7157537741418678</v>
      </c>
      <c r="AH41" s="3">
        <v>1.1248120221930287</v>
      </c>
      <c r="AI41" s="3">
        <v>0.5879961743318608</v>
      </c>
      <c r="AJ41" s="3">
        <f>SUM(AH41:AI41)</f>
        <v>1.7128081965248896</v>
      </c>
      <c r="AK41" s="3">
        <v>26.34799044668933</v>
      </c>
      <c r="AL41" s="3">
        <v>37.049684655851514</v>
      </c>
      <c r="AM41" s="3">
        <v>35.003661158522313</v>
      </c>
      <c r="AN41" s="17">
        <f t="shared" si="0"/>
        <v>98.401336261063165</v>
      </c>
      <c r="AO41" s="3">
        <v>0.99695048732238678</v>
      </c>
      <c r="AP41" s="3">
        <v>0.37474764385954473</v>
      </c>
      <c r="AQ41" s="3">
        <v>40.880653536007515</v>
      </c>
      <c r="AR41" s="3">
        <v>2.0684001814520559E-2</v>
      </c>
      <c r="AS41" s="3">
        <v>8.4193488414115083E-3</v>
      </c>
      <c r="AT41" s="3">
        <v>1.1344488400666037E-2</v>
      </c>
      <c r="AU41" s="3">
        <f>SUM(AS41:AT41)</f>
        <v>1.9763837242077545E-2</v>
      </c>
      <c r="AV41" s="3">
        <v>250.16122479768526</v>
      </c>
      <c r="AW41" s="3">
        <v>0.15182878597481222</v>
      </c>
      <c r="AX41" s="3">
        <v>0.15248957099135577</v>
      </c>
      <c r="AY41" s="3">
        <v>0.15143814995146138</v>
      </c>
      <c r="AZ41" s="17">
        <f t="shared" si="1"/>
        <v>0.45575650691762937</v>
      </c>
      <c r="BA41" s="3">
        <v>3.5496054678704286E-2</v>
      </c>
    </row>
    <row r="42" spans="1:57" x14ac:dyDescent="0.25">
      <c r="A42" t="s">
        <v>67</v>
      </c>
      <c r="C42" s="2">
        <v>0.37708333333333338</v>
      </c>
      <c r="D42">
        <v>18.8</v>
      </c>
      <c r="E42">
        <v>0.4</v>
      </c>
      <c r="F42">
        <v>4.5199999999999996</v>
      </c>
      <c r="G42">
        <v>-46</v>
      </c>
      <c r="H42">
        <v>7.6180000000000003</v>
      </c>
      <c r="I42" s="7">
        <v>834</v>
      </c>
      <c r="J42">
        <v>9.4320000000000004</v>
      </c>
      <c r="K42">
        <v>3.9950000000000001</v>
      </c>
      <c r="L42">
        <v>22.2</v>
      </c>
      <c r="M42">
        <v>0.5676593977154728</v>
      </c>
      <c r="N42">
        <f>K42-M42</f>
        <v>3.4273406022845272</v>
      </c>
      <c r="O42">
        <v>50.720880000000008</v>
      </c>
      <c r="P42">
        <v>0.20200000000000001</v>
      </c>
      <c r="Q42">
        <f>P42/J42*100</f>
        <v>2.1416454622561494</v>
      </c>
      <c r="X42">
        <v>0.39</v>
      </c>
      <c r="Y42" s="5">
        <v>23.672178491073314</v>
      </c>
      <c r="Z42" s="3">
        <v>0.36220028441879371</v>
      </c>
      <c r="AA42" s="3">
        <v>1.2083463907683809</v>
      </c>
      <c r="AB42" s="3">
        <v>1.3676085665033111</v>
      </c>
      <c r="AC42" s="3">
        <f>SUM(AA42:AB42)</f>
        <v>2.575954957271692</v>
      </c>
      <c r="AD42" s="5">
        <v>422.97760110292523</v>
      </c>
      <c r="AE42" s="6">
        <v>84746.203115170458</v>
      </c>
      <c r="AF42" s="3">
        <v>4.8251974111465099</v>
      </c>
      <c r="AG42" s="3">
        <v>5.0044009926754045</v>
      </c>
      <c r="AH42" s="3">
        <v>1.0276764734234682</v>
      </c>
      <c r="AI42" s="3">
        <v>0.39686257351671766</v>
      </c>
      <c r="AJ42" s="3">
        <f>SUM(AH42:AI42)</f>
        <v>1.424539046940186</v>
      </c>
      <c r="AK42" s="3">
        <v>23.363313632911016</v>
      </c>
      <c r="AL42" s="3">
        <v>34.892591774152343</v>
      </c>
      <c r="AM42" s="3">
        <v>32.228484484910091</v>
      </c>
      <c r="AN42" s="17">
        <f t="shared" si="0"/>
        <v>90.48438989197345</v>
      </c>
      <c r="AO42" s="3">
        <v>1.3868036569733004</v>
      </c>
      <c r="AP42" s="3">
        <v>0.70955543413553757</v>
      </c>
      <c r="AQ42" s="3">
        <v>71.031454638950848</v>
      </c>
      <c r="AR42" s="3">
        <v>1.580882568280512E-2</v>
      </c>
      <c r="AS42" s="3">
        <v>8.1506306948938446E-3</v>
      </c>
      <c r="AT42" s="3">
        <v>4.5037551003266393E-3</v>
      </c>
      <c r="AU42" s="3">
        <f>SUM(AS42:AT42)</f>
        <v>1.2654385795220484E-2</v>
      </c>
      <c r="AV42" s="3">
        <v>264.9918178314673</v>
      </c>
      <c r="AW42" s="3">
        <v>0.1181861879486133</v>
      </c>
      <c r="AX42" s="3">
        <v>0.11596897378304896</v>
      </c>
      <c r="AY42" s="3">
        <v>0.11782295876609301</v>
      </c>
      <c r="AZ42" s="17">
        <f t="shared" si="1"/>
        <v>0.35197812049775529</v>
      </c>
      <c r="BA42" s="3">
        <v>0.25065303881229001</v>
      </c>
      <c r="BB42">
        <v>33.200000000000003</v>
      </c>
      <c r="BC42">
        <v>15.9</v>
      </c>
      <c r="BD42">
        <v>6.15</v>
      </c>
      <c r="BE42">
        <v>66.400000000000006</v>
      </c>
    </row>
    <row r="43" spans="1:57" x14ac:dyDescent="0.25">
      <c r="H43">
        <v>6.4329999999999998</v>
      </c>
      <c r="AN43" s="16"/>
      <c r="AP43"/>
      <c r="AZ43" s="16"/>
    </row>
    <row r="44" spans="1:57" x14ac:dyDescent="0.25">
      <c r="A44" t="s">
        <v>68</v>
      </c>
      <c r="C44" s="2">
        <v>0.40138888888888885</v>
      </c>
      <c r="D44">
        <v>20.2</v>
      </c>
      <c r="E44">
        <v>4.37</v>
      </c>
      <c r="F44">
        <v>50.79</v>
      </c>
      <c r="G44">
        <v>26</v>
      </c>
      <c r="I44" s="7">
        <v>302</v>
      </c>
      <c r="J44">
        <v>2.5870000000000002</v>
      </c>
      <c r="K44">
        <v>2.8610000000000002</v>
      </c>
      <c r="L44">
        <v>4.5599999999999996</v>
      </c>
      <c r="M44">
        <v>2.9188943282401243</v>
      </c>
      <c r="N44">
        <f>K44-M44</f>
        <v>-5.7894328240124082E-2</v>
      </c>
      <c r="O44">
        <v>9.6647200000000009</v>
      </c>
      <c r="P44">
        <v>9.2999999999999999E-2</v>
      </c>
      <c r="Q44">
        <f>P44/J44*100</f>
        <v>3.5948975647468107</v>
      </c>
      <c r="X44">
        <v>-9.0700000000000003E-2</v>
      </c>
      <c r="Y44" s="5">
        <v>11.783266591047441</v>
      </c>
      <c r="Z44" s="3">
        <v>0.31832655480553229</v>
      </c>
      <c r="AA44" s="3">
        <v>0.41956750203992954</v>
      </c>
      <c r="AB44" s="3">
        <v>0.55089569025752094</v>
      </c>
      <c r="AC44" s="3">
        <f>SUM(AA44:AB44)</f>
        <v>0.97046319229745048</v>
      </c>
      <c r="AD44" s="5">
        <v>5.416386620103264</v>
      </c>
      <c r="AE44" s="6">
        <v>133.01863236487435</v>
      </c>
      <c r="AF44" s="3">
        <v>0.65323175840517245</v>
      </c>
      <c r="AG44" s="3">
        <v>3.4644837337353991</v>
      </c>
      <c r="AH44" s="3">
        <v>1.3534602880902478</v>
      </c>
      <c r="AI44" s="3">
        <v>0.78682706729472085</v>
      </c>
      <c r="AJ44" s="3">
        <f>SUM(AH44:AI44)</f>
        <v>2.1402873553849684</v>
      </c>
      <c r="AK44" s="3">
        <v>14.648238768360395</v>
      </c>
      <c r="AL44" s="3">
        <v>22.093692798316727</v>
      </c>
      <c r="AM44" s="3">
        <v>20.168903100253374</v>
      </c>
      <c r="AN44" s="17">
        <f t="shared" si="0"/>
        <v>56.910834666930498</v>
      </c>
      <c r="AO44" s="3">
        <v>0.29979857594297643</v>
      </c>
      <c r="AP44" s="3">
        <v>0.21115161435601845</v>
      </c>
      <c r="AQ44" s="3">
        <v>48.712277926172582</v>
      </c>
      <c r="AR44" s="3">
        <v>1.5451462940509062E-2</v>
      </c>
      <c r="AS44" s="3">
        <v>2.4631289766518353E-2</v>
      </c>
      <c r="AT44" s="3">
        <v>2.505733022662374E-2</v>
      </c>
      <c r="AU44" s="3">
        <f>SUM(AS44:AT44)</f>
        <v>4.9688619993142093E-2</v>
      </c>
      <c r="AV44" s="3">
        <v>178.83025203130606</v>
      </c>
      <c r="AW44" s="3">
        <v>2.8053801752648457E-2</v>
      </c>
      <c r="AX44" s="3">
        <v>2.9762874380441281E-2</v>
      </c>
      <c r="AY44" s="3">
        <v>2.8372843858587595E-2</v>
      </c>
      <c r="AZ44" s="17">
        <f t="shared" si="1"/>
        <v>8.618951999167733E-2</v>
      </c>
      <c r="BA44" s="3">
        <v>1.6786669055820075E-2</v>
      </c>
      <c r="BB44">
        <v>24.5</v>
      </c>
      <c r="BC44">
        <v>4.63</v>
      </c>
      <c r="BD44">
        <v>6.14</v>
      </c>
      <c r="BE44">
        <v>31.2</v>
      </c>
    </row>
    <row r="45" spans="1:57" x14ac:dyDescent="0.25">
      <c r="A45" t="s">
        <v>69</v>
      </c>
      <c r="C45" s="2">
        <v>0.40972222222222227</v>
      </c>
      <c r="D45">
        <v>19.5</v>
      </c>
      <c r="E45">
        <v>1.9</v>
      </c>
      <c r="F45">
        <v>21.78</v>
      </c>
      <c r="G45">
        <v>63</v>
      </c>
      <c r="H45">
        <v>8.2089999999999996</v>
      </c>
      <c r="I45" s="7">
        <v>300</v>
      </c>
      <c r="J45">
        <v>2.802</v>
      </c>
      <c r="K45">
        <v>2.4449999999999998</v>
      </c>
      <c r="L45">
        <v>16</v>
      </c>
      <c r="M45">
        <v>2.5461603125154544</v>
      </c>
      <c r="N45">
        <f>K45-M45</f>
        <v>-0.10116031251545454</v>
      </c>
      <c r="O45">
        <v>3.8209600000000004</v>
      </c>
      <c r="P45">
        <v>8.3000000000000004E-2</v>
      </c>
      <c r="Q45">
        <f>P45/J45*100</f>
        <v>2.9621698786581012</v>
      </c>
      <c r="X45">
        <v>-0.28699999999999998</v>
      </c>
      <c r="Y45" s="5">
        <v>11.582571143914119</v>
      </c>
      <c r="Z45" s="3">
        <v>0.26203077441737838</v>
      </c>
      <c r="AA45" s="3">
        <v>0.45344229048458184</v>
      </c>
      <c r="AB45" s="3">
        <v>0.67770612797127983</v>
      </c>
      <c r="AC45" s="3">
        <f>SUM(AA45:AB45)</f>
        <v>1.1311484184558616</v>
      </c>
      <c r="AD45" s="5">
        <v>5.4882011293752253</v>
      </c>
      <c r="AE45" s="6">
        <v>101.57026067778283</v>
      </c>
      <c r="AF45" s="3">
        <v>0.66983649920237331</v>
      </c>
      <c r="AG45" s="3">
        <v>4.1676496771694822</v>
      </c>
      <c r="AH45" s="3">
        <v>1.8923763221710121</v>
      </c>
      <c r="AI45" s="3">
        <v>1.0039860882460214</v>
      </c>
      <c r="AJ45" s="3">
        <f>SUM(AH45:AI45)</f>
        <v>2.8963624104170336</v>
      </c>
      <c r="AK45" s="3">
        <v>9.1612352451948791</v>
      </c>
      <c r="AL45" s="3">
        <v>12.220329330785624</v>
      </c>
      <c r="AM45" s="3">
        <v>11.282573649523917</v>
      </c>
      <c r="AN45" s="17">
        <f t="shared" si="0"/>
        <v>32.664138225504423</v>
      </c>
      <c r="AO45" s="3">
        <v>0.24876810481056791</v>
      </c>
      <c r="AP45" s="3">
        <v>0.28534041219734491</v>
      </c>
      <c r="AQ45" s="3">
        <v>49.161537181626294</v>
      </c>
      <c r="AR45" s="3">
        <v>1.4624101650573833E-2</v>
      </c>
      <c r="AS45" s="3">
        <v>2.5168703058534556E-2</v>
      </c>
      <c r="AT45" s="3">
        <v>2.7671932872779352E-2</v>
      </c>
      <c r="AU45" s="3">
        <f>SUM(AS45:AT45)</f>
        <v>5.2840635931313912E-2</v>
      </c>
      <c r="AV45" s="3">
        <v>67.782419846633658</v>
      </c>
      <c r="AW45" s="3">
        <v>2.2020811387469134E-2</v>
      </c>
      <c r="AX45" s="3">
        <v>2.5953686865852858E-2</v>
      </c>
      <c r="AY45" s="3">
        <v>1.9924980858512496E-2</v>
      </c>
      <c r="AZ45" s="17">
        <f t="shared" si="1"/>
        <v>6.7899479111834485E-2</v>
      </c>
      <c r="BA45" s="3">
        <v>9.1089017388521921E-3</v>
      </c>
      <c r="BB45">
        <v>23.2</v>
      </c>
      <c r="BC45">
        <v>2.4500000000000002</v>
      </c>
      <c r="BD45">
        <v>6.24</v>
      </c>
      <c r="BE45">
        <v>39</v>
      </c>
    </row>
    <row r="46" spans="1:57" x14ac:dyDescent="0.25">
      <c r="A46" t="s">
        <v>70</v>
      </c>
      <c r="C46" s="2">
        <v>0.4201388888888889</v>
      </c>
      <c r="D46">
        <v>18.5</v>
      </c>
      <c r="E46">
        <v>0.93</v>
      </c>
      <c r="F46">
        <v>10.45</v>
      </c>
      <c r="G46">
        <v>-30</v>
      </c>
      <c r="H46">
        <v>7.7960000000000003</v>
      </c>
      <c r="I46" s="7">
        <v>319</v>
      </c>
      <c r="J46">
        <v>4.423</v>
      </c>
      <c r="K46">
        <v>1.373</v>
      </c>
      <c r="L46">
        <v>8.75</v>
      </c>
      <c r="M46">
        <v>6.2736329921376691E-2</v>
      </c>
      <c r="N46">
        <f>K46-M46</f>
        <v>1.3102636700786232</v>
      </c>
      <c r="O46">
        <v>10.264080000000002</v>
      </c>
      <c r="P46">
        <v>0.21</v>
      </c>
      <c r="Q46">
        <f>P46/J46*100</f>
        <v>4.7479086592810305</v>
      </c>
      <c r="X46">
        <v>-0.193</v>
      </c>
      <c r="Y46" s="5">
        <v>28.339634146199494</v>
      </c>
      <c r="Z46" s="3">
        <v>0.74190983070650418</v>
      </c>
      <c r="AA46" s="3">
        <v>0.853760414680241</v>
      </c>
      <c r="AB46" s="3">
        <v>1.1697842468808142</v>
      </c>
      <c r="AC46" s="3">
        <f>SUM(AA46:AB46)</f>
        <v>2.0235446615610551</v>
      </c>
      <c r="AD46" s="5">
        <v>35.655577578648227</v>
      </c>
      <c r="AE46" s="6">
        <v>871.25920008059529</v>
      </c>
      <c r="AF46" s="3">
        <v>0.85944561176148271</v>
      </c>
      <c r="AG46" s="3">
        <v>2.093035568051592</v>
      </c>
      <c r="AH46" s="3">
        <v>1.6799271591098708</v>
      </c>
      <c r="AI46" s="3">
        <v>1.0439973297445622</v>
      </c>
      <c r="AJ46" s="3">
        <f>SUM(AH46:AI46)</f>
        <v>2.7239244888544327</v>
      </c>
      <c r="AK46" s="3">
        <v>21.865387609788016</v>
      </c>
      <c r="AL46" s="3">
        <v>30.297123200456337</v>
      </c>
      <c r="AM46" s="3">
        <v>28.177773417129441</v>
      </c>
      <c r="AN46" s="17">
        <f t="shared" si="0"/>
        <v>80.3402842273738</v>
      </c>
      <c r="AO46" s="3">
        <v>2.0988322010985239</v>
      </c>
      <c r="AP46" s="3">
        <v>0.40137994374529073</v>
      </c>
      <c r="AQ46" s="3">
        <v>45.341678602158019</v>
      </c>
      <c r="AR46" s="3">
        <v>1.826894029421821E-2</v>
      </c>
      <c r="AS46" s="3">
        <v>4.2096636366921987E-3</v>
      </c>
      <c r="AT46" s="3">
        <v>5.4232614609394996E-3</v>
      </c>
      <c r="AU46" s="3">
        <f>SUM(AS46:AT46)</f>
        <v>9.6329250976316984E-3</v>
      </c>
      <c r="AV46" s="3">
        <v>191.07563001997613</v>
      </c>
      <c r="AW46" s="3">
        <v>1.4018942645618711</v>
      </c>
      <c r="AX46" s="3">
        <v>1.4079757963344903</v>
      </c>
      <c r="AY46" s="3">
        <v>1.3932740847792116</v>
      </c>
      <c r="AZ46" s="17">
        <f t="shared" si="1"/>
        <v>4.2031441456755729</v>
      </c>
      <c r="BA46" s="3">
        <v>1.7575647037005065E-2</v>
      </c>
      <c r="BB46">
        <v>21.7</v>
      </c>
      <c r="BC46">
        <v>2.8</v>
      </c>
      <c r="BD46">
        <v>6.9</v>
      </c>
      <c r="BE46">
        <v>31.7</v>
      </c>
    </row>
    <row r="47" spans="1:57" x14ac:dyDescent="0.25">
      <c r="A47" t="s">
        <v>71</v>
      </c>
      <c r="C47" s="2">
        <v>0.42986111111111108</v>
      </c>
      <c r="D47">
        <v>18.5</v>
      </c>
      <c r="E47">
        <v>3.55</v>
      </c>
      <c r="F47">
        <v>39.89</v>
      </c>
      <c r="G47">
        <v>55</v>
      </c>
      <c r="H47">
        <v>7.9379999999999997</v>
      </c>
      <c r="I47" s="7">
        <v>304</v>
      </c>
      <c r="J47">
        <v>2.6970000000000001</v>
      </c>
      <c r="K47">
        <v>3.0529999999999999</v>
      </c>
      <c r="L47">
        <v>2.91</v>
      </c>
      <c r="M47">
        <v>3.1627750581021634</v>
      </c>
      <c r="N47">
        <f>K47-M47</f>
        <v>-0.10977505810216348</v>
      </c>
      <c r="O47">
        <v>4.4203200000000002</v>
      </c>
      <c r="P47">
        <v>6.8000000000000005E-2</v>
      </c>
      <c r="Q47">
        <f>P47/J47*100</f>
        <v>2.5213199851687058</v>
      </c>
      <c r="X47">
        <v>-0.16600000000000001</v>
      </c>
      <c r="Y47" s="5">
        <v>9.6941992667622596</v>
      </c>
      <c r="Z47" s="3">
        <v>0.50294550380839209</v>
      </c>
      <c r="AA47" s="3">
        <v>0.40940509468190844</v>
      </c>
      <c r="AB47" s="3">
        <v>0.68137841922234321</v>
      </c>
      <c r="AC47" s="3">
        <f>SUM(AA47:AB47)</f>
        <v>1.0907835139042517</v>
      </c>
      <c r="AD47" s="5">
        <v>4.5768187887094465</v>
      </c>
      <c r="AE47" s="6">
        <v>84.337556931838733</v>
      </c>
      <c r="AF47" s="3">
        <v>0.54579517245013343</v>
      </c>
      <c r="AG47" s="3">
        <v>2.9136131727344119</v>
      </c>
      <c r="AH47" s="3">
        <v>1.4121576351213951</v>
      </c>
      <c r="AI47" s="3">
        <v>0.79492035036649078</v>
      </c>
      <c r="AJ47" s="3">
        <f>SUM(AH47:AI47)</f>
        <v>2.2070779854878859</v>
      </c>
      <c r="AK47" s="3">
        <v>7.9321866165914248</v>
      </c>
      <c r="AL47" s="3">
        <v>10.322523588057331</v>
      </c>
      <c r="AM47" s="3">
        <v>9.8838190438786544</v>
      </c>
      <c r="AN47" s="17">
        <f t="shared" si="0"/>
        <v>28.138529248527412</v>
      </c>
      <c r="AO47" s="3">
        <v>0.29284628652283179</v>
      </c>
      <c r="AP47" s="3">
        <v>0.30246105911857657</v>
      </c>
      <c r="AQ47" s="3">
        <v>52.509712039805223</v>
      </c>
      <c r="AR47" s="3">
        <v>1.7598514407529953E-2</v>
      </c>
      <c r="AS47" s="3">
        <v>1.791359635173638E-2</v>
      </c>
      <c r="AT47" s="3">
        <v>1.645383864537801E-2</v>
      </c>
      <c r="AU47" s="3">
        <f>SUM(AS47:AT47)</f>
        <v>3.4367434997114393E-2</v>
      </c>
      <c r="AV47" s="3">
        <v>59.146783813854555</v>
      </c>
      <c r="AW47" s="3">
        <v>3.672227997724959E-2</v>
      </c>
      <c r="AX47" s="3">
        <v>3.4185878852330147E-2</v>
      </c>
      <c r="AY47" s="3">
        <v>3.6357619029489766E-2</v>
      </c>
      <c r="AZ47" s="17">
        <f t="shared" si="1"/>
        <v>0.1072657778590695</v>
      </c>
      <c r="BA47" s="3">
        <v>5.1472631708696761E-3</v>
      </c>
      <c r="BB47">
        <v>21.2</v>
      </c>
      <c r="BC47">
        <v>2.78</v>
      </c>
      <c r="BD47">
        <v>6.57</v>
      </c>
      <c r="BE47">
        <v>34.9</v>
      </c>
    </row>
    <row r="48" spans="1:57" x14ac:dyDescent="0.25">
      <c r="A48" t="s">
        <v>72</v>
      </c>
      <c r="C48" s="2">
        <v>0.4368055555555555</v>
      </c>
      <c r="D48">
        <v>17.2</v>
      </c>
      <c r="E48">
        <v>2.0499999999999998</v>
      </c>
      <c r="F48">
        <v>22.43</v>
      </c>
      <c r="G48">
        <v>-11</v>
      </c>
      <c r="H48">
        <v>7.726</v>
      </c>
      <c r="I48" s="7">
        <v>222</v>
      </c>
      <c r="J48">
        <v>3.95</v>
      </c>
      <c r="K48">
        <v>0.36940000000000001</v>
      </c>
      <c r="L48">
        <v>6.81</v>
      </c>
      <c r="M48">
        <v>8.6900024724323857E-2</v>
      </c>
      <c r="N48">
        <f>K48-M48</f>
        <v>0.28249997527567616</v>
      </c>
      <c r="O48">
        <v>4.2704800000000001</v>
      </c>
      <c r="P48">
        <v>0.438</v>
      </c>
      <c r="Q48">
        <f>P48/J48*100</f>
        <v>11.088607594936709</v>
      </c>
      <c r="X48">
        <v>-9.8900000000000002E-2</v>
      </c>
      <c r="Y48" s="5">
        <v>32.075880825886571</v>
      </c>
      <c r="Z48" s="3">
        <v>0.82314679067464291</v>
      </c>
      <c r="AA48" s="3">
        <v>0.84444632838832356</v>
      </c>
      <c r="AB48" s="3">
        <v>1.2264025865375159</v>
      </c>
      <c r="AC48" s="3">
        <f>SUM(AA48:AB48)</f>
        <v>2.0708489149258393</v>
      </c>
      <c r="AD48" s="5">
        <v>64.706344785007246</v>
      </c>
      <c r="AE48" s="6">
        <v>4440.1424367277059</v>
      </c>
      <c r="AF48" s="3">
        <v>4.3759011331298758</v>
      </c>
      <c r="AG48" s="3">
        <v>6.7372282814898963</v>
      </c>
      <c r="AH48" s="3">
        <v>0.72796113042019339</v>
      </c>
      <c r="AI48" s="3">
        <v>0.44900311494172573</v>
      </c>
      <c r="AJ48" s="3">
        <f>SUM(AH48:AI48)</f>
        <v>1.1769642453619191</v>
      </c>
      <c r="AK48" s="3">
        <v>13.373983111894628</v>
      </c>
      <c r="AL48" s="3">
        <v>30.170123274767356</v>
      </c>
      <c r="AM48" s="3">
        <v>28.048949521116008</v>
      </c>
      <c r="AN48" s="17">
        <f t="shared" si="0"/>
        <v>71.593055907777995</v>
      </c>
      <c r="AO48" s="3">
        <v>4.7816971665448449</v>
      </c>
      <c r="AP48" s="3">
        <v>0.26251353076721995</v>
      </c>
      <c r="AQ48" s="3">
        <v>43.586603241735162</v>
      </c>
      <c r="AR48" s="3">
        <v>1.9453844254306407E-2</v>
      </c>
      <c r="AS48" s="3">
        <v>2.6870150829386625E-3</v>
      </c>
      <c r="AT48" s="3">
        <v>4.3205282107176158E-3</v>
      </c>
      <c r="AU48" s="3">
        <f>SUM(AS48:AT48)</f>
        <v>7.0075432936562779E-3</v>
      </c>
      <c r="AV48" s="3">
        <v>191.40849906439689</v>
      </c>
      <c r="AW48" s="3">
        <v>0.28847301498955669</v>
      </c>
      <c r="AX48" s="3">
        <v>0.30654086803218072</v>
      </c>
      <c r="AY48" s="3">
        <v>0.28209638422473604</v>
      </c>
      <c r="AZ48" s="17">
        <f t="shared" si="1"/>
        <v>0.87711026724647345</v>
      </c>
      <c r="BA48" s="3">
        <v>2.1052256197655505E-2</v>
      </c>
      <c r="BB48">
        <v>17.100000000000001</v>
      </c>
      <c r="BC48">
        <v>2.81</v>
      </c>
      <c r="BD48">
        <v>6.7</v>
      </c>
      <c r="BE48">
        <v>19.899999999999999</v>
      </c>
    </row>
    <row r="49" spans="3:53" x14ac:dyDescent="0.25">
      <c r="C49" s="2"/>
      <c r="Y49" s="10"/>
      <c r="Z49" s="8"/>
      <c r="AA49" s="8"/>
      <c r="AB49" s="8"/>
      <c r="AC49" s="8"/>
      <c r="AD49" s="10"/>
      <c r="AE49" s="11"/>
      <c r="AF49" s="8"/>
      <c r="AG49" s="8"/>
      <c r="AH49" s="8"/>
      <c r="AI49" s="8"/>
      <c r="AK49" s="8"/>
      <c r="AL49" s="8"/>
      <c r="AM49" s="8"/>
      <c r="AN49" s="16"/>
      <c r="AO49" s="8"/>
      <c r="AP49" s="8"/>
      <c r="AQ49" s="8"/>
      <c r="AR49" s="8"/>
      <c r="AS49" s="8"/>
      <c r="AT49" s="8"/>
      <c r="AV49" s="8"/>
      <c r="AW49" s="8"/>
      <c r="AX49" s="8"/>
      <c r="AY49" s="8"/>
      <c r="AZ49" s="16"/>
      <c r="BA4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157"/>
  <sheetViews>
    <sheetView topLeftCell="A60" zoomScale="160" zoomScaleNormal="160" workbookViewId="0">
      <selection activeCell="K11" sqref="K11"/>
    </sheetView>
  </sheetViews>
  <sheetFormatPr defaultRowHeight="15" x14ac:dyDescent="0.25"/>
  <cols>
    <col min="2" max="2" width="12.140625" customWidth="1"/>
  </cols>
  <sheetData>
    <row r="1" spans="2:67" x14ac:dyDescent="0.25">
      <c r="E1" t="s">
        <v>187</v>
      </c>
    </row>
    <row r="3" spans="2:67" x14ac:dyDescent="0.25">
      <c r="E3" t="s">
        <v>75</v>
      </c>
      <c r="F3" t="s">
        <v>189</v>
      </c>
      <c r="G3" t="s">
        <v>3</v>
      </c>
      <c r="H3" t="s">
        <v>192</v>
      </c>
      <c r="J3" t="s">
        <v>190</v>
      </c>
      <c r="L3" t="s">
        <v>78</v>
      </c>
      <c r="N3" t="s">
        <v>79</v>
      </c>
    </row>
    <row r="4" spans="2:67" x14ac:dyDescent="0.25">
      <c r="C4" t="s">
        <v>201</v>
      </c>
      <c r="H4">
        <v>1800</v>
      </c>
      <c r="J4">
        <v>5.7</v>
      </c>
      <c r="L4">
        <v>2.8149999999999999</v>
      </c>
      <c r="N4">
        <v>2.323</v>
      </c>
    </row>
    <row r="6" spans="2:67" x14ac:dyDescent="0.25">
      <c r="E6" t="s">
        <v>75</v>
      </c>
      <c r="F6" t="s">
        <v>189</v>
      </c>
      <c r="G6" t="s">
        <v>170</v>
      </c>
      <c r="H6" t="s">
        <v>193</v>
      </c>
      <c r="I6" t="s">
        <v>194</v>
      </c>
      <c r="J6" t="s">
        <v>195</v>
      </c>
      <c r="K6" t="s">
        <v>196</v>
      </c>
      <c r="L6" t="s">
        <v>78</v>
      </c>
      <c r="M6" t="s">
        <v>197</v>
      </c>
      <c r="N6" t="s">
        <v>4</v>
      </c>
      <c r="O6" t="s">
        <v>198</v>
      </c>
    </row>
    <row r="7" spans="2:67" x14ac:dyDescent="0.25">
      <c r="B7" t="s">
        <v>177</v>
      </c>
      <c r="C7" t="s">
        <v>178</v>
      </c>
      <c r="D7" t="s">
        <v>199</v>
      </c>
      <c r="E7">
        <v>5.62</v>
      </c>
      <c r="F7">
        <v>74.34</v>
      </c>
      <c r="G7">
        <v>6.29</v>
      </c>
      <c r="H7">
        <v>1810</v>
      </c>
      <c r="I7">
        <f>(H7-$H$4)/1000</f>
        <v>0.01</v>
      </c>
      <c r="J7">
        <v>5.7068399999999988</v>
      </c>
      <c r="K7">
        <f>(J7-$J$4)/1000</f>
        <v>6.839999999998625E-6</v>
      </c>
      <c r="L7">
        <v>2.6669999999999998</v>
      </c>
      <c r="M7">
        <f>L7-2.815</f>
        <v>-0.14800000000000013</v>
      </c>
      <c r="N7">
        <v>2.3149999999999999</v>
      </c>
      <c r="O7">
        <f>N7-2.323</f>
        <v>-8.0000000000000071E-3</v>
      </c>
      <c r="AT7" s="1"/>
      <c r="AV7" s="1"/>
      <c r="BB7" s="1"/>
      <c r="BC7" s="1"/>
      <c r="BF7" s="1"/>
      <c r="BH7" s="1"/>
      <c r="BI7" s="1"/>
      <c r="BM7" s="1"/>
      <c r="BO7" s="1"/>
    </row>
    <row r="9" spans="2:67" x14ac:dyDescent="0.25">
      <c r="C9" s="20" t="s">
        <v>179</v>
      </c>
      <c r="D9" t="s">
        <v>199</v>
      </c>
      <c r="E9">
        <v>0.59</v>
      </c>
      <c r="F9">
        <v>7.8</v>
      </c>
      <c r="G9">
        <v>6.43</v>
      </c>
      <c r="H9">
        <v>1820</v>
      </c>
      <c r="I9">
        <f>(H9-$H$4)/1000</f>
        <v>0.02</v>
      </c>
      <c r="J9">
        <v>5.9951599999999994</v>
      </c>
      <c r="K9">
        <f>(J9-$J$4)/1000</f>
        <v>2.9515999999999923E-4</v>
      </c>
      <c r="L9">
        <v>9.0920000000000005</v>
      </c>
      <c r="M9">
        <f>L9-2.815</f>
        <v>6.277000000000001</v>
      </c>
      <c r="N9">
        <v>0.1706</v>
      </c>
      <c r="O9">
        <f>N9-2.323</f>
        <v>-2.1524000000000001</v>
      </c>
      <c r="AT9" s="1"/>
      <c r="AV9" s="1"/>
      <c r="BB9" s="1"/>
      <c r="BC9" s="1"/>
      <c r="BF9" s="1"/>
      <c r="BH9" s="1"/>
      <c r="BI9" s="1"/>
      <c r="BM9" s="1"/>
      <c r="BO9" s="1"/>
    </row>
    <row r="11" spans="2:67" x14ac:dyDescent="0.25">
      <c r="C11" s="20" t="s">
        <v>180</v>
      </c>
      <c r="D11" t="s">
        <v>199</v>
      </c>
      <c r="E11">
        <v>0.37</v>
      </c>
      <c r="F11">
        <v>4.8899999999999997</v>
      </c>
      <c r="G11">
        <v>5.72</v>
      </c>
      <c r="H11">
        <v>126</v>
      </c>
      <c r="I11">
        <f>(H11-$H$4)/1000</f>
        <v>-1.6739999999999999</v>
      </c>
      <c r="J11">
        <v>1491.7581999999998</v>
      </c>
      <c r="K11">
        <f>(J11-$J$4)/1000</f>
        <v>1.4860581999999998</v>
      </c>
      <c r="L11">
        <v>29.25</v>
      </c>
      <c r="M11">
        <f>L11*5-2.815</f>
        <v>143.435</v>
      </c>
      <c r="N11">
        <v>0.81850000000000001</v>
      </c>
      <c r="O11">
        <f>N11*5-2.323</f>
        <v>1.7695000000000003</v>
      </c>
      <c r="AO11" s="20"/>
      <c r="AT11" s="1"/>
      <c r="AV11" s="1"/>
      <c r="BB11" s="1"/>
      <c r="BC11" s="1"/>
      <c r="BF11" s="1"/>
      <c r="BH11" s="1"/>
      <c r="BI11" s="1"/>
      <c r="BM11" s="1"/>
      <c r="BO11" s="1"/>
    </row>
    <row r="12" spans="2:67" x14ac:dyDescent="0.25">
      <c r="C12" s="20"/>
      <c r="AO12" s="20"/>
    </row>
    <row r="13" spans="2:67" x14ac:dyDescent="0.25">
      <c r="C13" s="20" t="s">
        <v>181</v>
      </c>
      <c r="D13" t="s">
        <v>199</v>
      </c>
      <c r="E13">
        <v>0.4</v>
      </c>
      <c r="F13">
        <v>5.29</v>
      </c>
      <c r="G13">
        <v>5</v>
      </c>
      <c r="H13">
        <v>134</v>
      </c>
      <c r="I13">
        <f>(H13-$H$4)/1000</f>
        <v>-1.6659999999999999</v>
      </c>
      <c r="J13">
        <v>8488.0459999999985</v>
      </c>
      <c r="K13">
        <f>(J13-$J$4)/1000</f>
        <v>8.4823459999999979</v>
      </c>
      <c r="L13">
        <v>22.28</v>
      </c>
      <c r="M13">
        <f>L13*50-2.815</f>
        <v>1111.1849999999999</v>
      </c>
      <c r="N13">
        <v>0.46400000000000002</v>
      </c>
      <c r="O13">
        <f>N13*50-2.323</f>
        <v>20.877000000000002</v>
      </c>
      <c r="P13" s="1"/>
      <c r="AO13" s="20"/>
      <c r="AT13" s="1"/>
      <c r="AV13" s="1"/>
      <c r="BB13" s="1"/>
      <c r="BC13" s="1"/>
      <c r="BF13" s="1"/>
      <c r="BH13" s="1"/>
      <c r="BI13" s="1"/>
      <c r="BM13" s="1"/>
      <c r="BO13" s="1"/>
    </row>
    <row r="15" spans="2:67" x14ac:dyDescent="0.25">
      <c r="C15" s="20"/>
      <c r="D15" s="20"/>
      <c r="AO15" s="20"/>
    </row>
    <row r="16" spans="2:67" x14ac:dyDescent="0.25">
      <c r="C16" s="20"/>
      <c r="D16" s="20"/>
      <c r="AO16" s="20"/>
    </row>
    <row r="17" spans="2:15" x14ac:dyDescent="0.25">
      <c r="E17" t="s">
        <v>75</v>
      </c>
      <c r="F17" t="s">
        <v>189</v>
      </c>
      <c r="G17" t="s">
        <v>170</v>
      </c>
      <c r="H17" t="s">
        <v>193</v>
      </c>
      <c r="I17" t="s">
        <v>194</v>
      </c>
      <c r="J17" t="s">
        <v>195</v>
      </c>
      <c r="K17" t="s">
        <v>196</v>
      </c>
      <c r="L17" t="s">
        <v>78</v>
      </c>
      <c r="M17" t="s">
        <v>197</v>
      </c>
      <c r="N17" t="s">
        <v>4</v>
      </c>
      <c r="O17" t="s">
        <v>198</v>
      </c>
    </row>
    <row r="18" spans="2:15" x14ac:dyDescent="0.25">
      <c r="B18" t="s">
        <v>182</v>
      </c>
      <c r="C18" t="s">
        <v>178</v>
      </c>
      <c r="D18" t="s">
        <v>199</v>
      </c>
      <c r="E18">
        <v>4.92</v>
      </c>
      <c r="F18">
        <v>65.08</v>
      </c>
      <c r="G18">
        <v>7.2899999999999991</v>
      </c>
      <c r="H18">
        <v>2090</v>
      </c>
      <c r="I18">
        <f t="shared" ref="I18:I25" si="0">(H18-$H$4)/1000</f>
        <v>0.28999999999999998</v>
      </c>
      <c r="J18">
        <v>20.411159999999995</v>
      </c>
      <c r="K18">
        <f t="shared" ref="K18:K25" si="1">(J18-$J$4)/1000</f>
        <v>1.4711159999999996E-2</v>
      </c>
      <c r="L18">
        <v>2.5099999999999998</v>
      </c>
      <c r="M18">
        <f>L18-2.815</f>
        <v>-0.30500000000000016</v>
      </c>
      <c r="N18">
        <v>2.5310000000000001</v>
      </c>
      <c r="O18">
        <f>N18-2.323</f>
        <v>0.20800000000000018</v>
      </c>
    </row>
    <row r="19" spans="2:15" x14ac:dyDescent="0.25">
      <c r="D19" t="s">
        <v>200</v>
      </c>
      <c r="E19">
        <v>4.7</v>
      </c>
      <c r="F19">
        <v>62.17</v>
      </c>
      <c r="G19">
        <v>7.32</v>
      </c>
      <c r="H19">
        <v>2050</v>
      </c>
      <c r="I19">
        <f t="shared" si="0"/>
        <v>0.25</v>
      </c>
      <c r="J19">
        <v>10.75244</v>
      </c>
      <c r="K19">
        <f t="shared" si="1"/>
        <v>5.0524400000000001E-3</v>
      </c>
      <c r="L19" s="21">
        <v>2.1549999999999998</v>
      </c>
      <c r="M19">
        <f>L19-2.815</f>
        <v>-0.66000000000000014</v>
      </c>
      <c r="N19">
        <v>2.4649999999999999</v>
      </c>
      <c r="O19">
        <f>N19-2.323</f>
        <v>0.1419999999999999</v>
      </c>
    </row>
    <row r="20" spans="2:15" x14ac:dyDescent="0.25">
      <c r="C20" s="20" t="s">
        <v>179</v>
      </c>
      <c r="D20" t="s">
        <v>199</v>
      </c>
      <c r="E20">
        <v>3.31</v>
      </c>
      <c r="F20">
        <v>43.78</v>
      </c>
      <c r="G20">
        <v>7.21</v>
      </c>
      <c r="H20">
        <v>178</v>
      </c>
      <c r="I20">
        <f t="shared" si="0"/>
        <v>-1.6220000000000001</v>
      </c>
      <c r="J20">
        <v>19.834519999999998</v>
      </c>
      <c r="K20">
        <f t="shared" si="1"/>
        <v>1.4134519999999998E-2</v>
      </c>
      <c r="L20">
        <v>4.4589999999999996</v>
      </c>
      <c r="M20">
        <f>L20-2.815</f>
        <v>1.6439999999999997</v>
      </c>
      <c r="N20">
        <v>0.38669999999999999</v>
      </c>
      <c r="O20">
        <f>N20-2.323</f>
        <v>-1.9362999999999999</v>
      </c>
    </row>
    <row r="21" spans="2:15" x14ac:dyDescent="0.25">
      <c r="C21" s="20"/>
      <c r="D21" t="s">
        <v>200</v>
      </c>
      <c r="E21">
        <v>2.91</v>
      </c>
      <c r="F21">
        <v>38.49</v>
      </c>
      <c r="G21">
        <v>7.18</v>
      </c>
      <c r="H21">
        <v>27.700000000000003</v>
      </c>
      <c r="I21">
        <f t="shared" si="0"/>
        <v>-1.7723</v>
      </c>
      <c r="J21">
        <v>7.2925999999999984</v>
      </c>
      <c r="K21">
        <f t="shared" si="1"/>
        <v>1.5925999999999983E-3</v>
      </c>
      <c r="L21">
        <v>6.4909999999999997</v>
      </c>
      <c r="M21">
        <f>L21-2.815</f>
        <v>3.6759999999999997</v>
      </c>
      <c r="N21">
        <v>0.2802</v>
      </c>
      <c r="O21">
        <f>N21-2.323</f>
        <v>-2.0427999999999997</v>
      </c>
    </row>
    <row r="22" spans="2:15" x14ac:dyDescent="0.25">
      <c r="C22" s="20" t="s">
        <v>180</v>
      </c>
      <c r="D22" t="s">
        <v>199</v>
      </c>
      <c r="E22">
        <v>0.03</v>
      </c>
      <c r="F22">
        <v>0.4</v>
      </c>
      <c r="G22">
        <v>6.67</v>
      </c>
      <c r="H22">
        <v>123.5</v>
      </c>
      <c r="I22">
        <f t="shared" si="0"/>
        <v>-1.6765000000000001</v>
      </c>
      <c r="J22">
        <v>194.31819999999999</v>
      </c>
      <c r="K22">
        <f t="shared" si="1"/>
        <v>0.18861820000000001</v>
      </c>
      <c r="L22">
        <v>7.1379999999999999</v>
      </c>
      <c r="M22">
        <f>L22*5-2.815</f>
        <v>32.875</v>
      </c>
      <c r="N22">
        <v>0.1948</v>
      </c>
      <c r="O22">
        <f>N22*5-2.323</f>
        <v>-1.349</v>
      </c>
    </row>
    <row r="23" spans="2:15" x14ac:dyDescent="0.25">
      <c r="C23" s="20"/>
      <c r="D23" t="s">
        <v>200</v>
      </c>
      <c r="E23">
        <v>0.04</v>
      </c>
      <c r="F23">
        <v>0.53</v>
      </c>
      <c r="G23">
        <v>6.77</v>
      </c>
      <c r="H23">
        <v>140.5</v>
      </c>
      <c r="I23">
        <f t="shared" si="0"/>
        <v>-1.6595</v>
      </c>
      <c r="J23">
        <v>322.62059999999997</v>
      </c>
      <c r="K23">
        <f t="shared" si="1"/>
        <v>0.3169206</v>
      </c>
      <c r="L23">
        <v>3.9969999999999999</v>
      </c>
      <c r="M23">
        <f>L23*5-2.815</f>
        <v>17.169999999999998</v>
      </c>
      <c r="N23">
        <v>0.1452</v>
      </c>
      <c r="O23">
        <f>N23*5-2.323</f>
        <v>-1.597</v>
      </c>
    </row>
    <row r="24" spans="2:15" x14ac:dyDescent="0.25">
      <c r="C24" s="20" t="s">
        <v>181</v>
      </c>
      <c r="D24" t="s">
        <v>199</v>
      </c>
      <c r="E24">
        <v>0.57999999999999996</v>
      </c>
      <c r="F24">
        <v>7.67</v>
      </c>
      <c r="G24">
        <v>4.72</v>
      </c>
      <c r="H24">
        <v>157</v>
      </c>
      <c r="I24">
        <f t="shared" si="0"/>
        <v>-1.643</v>
      </c>
      <c r="J24">
        <v>4920.0860000000002</v>
      </c>
      <c r="K24">
        <f t="shared" si="1"/>
        <v>4.9143860000000004</v>
      </c>
      <c r="L24">
        <v>13.65</v>
      </c>
      <c r="M24">
        <f>L24*50-2.815</f>
        <v>679.68499999999995</v>
      </c>
      <c r="N24">
        <v>0.122</v>
      </c>
      <c r="O24">
        <f>N24*50-2.323</f>
        <v>3.7769999999999997</v>
      </c>
    </row>
    <row r="25" spans="2:15" x14ac:dyDescent="0.25">
      <c r="C25" s="20"/>
      <c r="D25" t="s">
        <v>200</v>
      </c>
      <c r="E25">
        <v>1.43</v>
      </c>
      <c r="F25">
        <v>18.920000000000002</v>
      </c>
      <c r="G25">
        <v>4.83</v>
      </c>
      <c r="H25">
        <v>203</v>
      </c>
      <c r="I25">
        <f t="shared" si="0"/>
        <v>-1.597</v>
      </c>
      <c r="J25">
        <v>10751.358</v>
      </c>
      <c r="K25">
        <f t="shared" si="1"/>
        <v>10.745657999999999</v>
      </c>
      <c r="L25">
        <v>27.49</v>
      </c>
      <c r="M25">
        <f>L25*50-2.815</f>
        <v>1371.6849999999999</v>
      </c>
      <c r="N25">
        <v>0.2</v>
      </c>
      <c r="O25">
        <f>N25*50-2.323</f>
        <v>7.6769999999999996</v>
      </c>
    </row>
    <row r="27" spans="2:15" x14ac:dyDescent="0.25">
      <c r="C27" t="s">
        <v>178</v>
      </c>
      <c r="D27" t="s">
        <v>185</v>
      </c>
      <c r="E27">
        <f t="shared" ref="E27:F27" si="2">AVERAGE(E18:E19)</f>
        <v>4.8100000000000005</v>
      </c>
      <c r="F27">
        <f t="shared" si="2"/>
        <v>63.625</v>
      </c>
      <c r="G27">
        <v>7.3049999999999997</v>
      </c>
      <c r="H27">
        <f>AVERAGE(H18:H19)/1000</f>
        <v>2.0699999999999998</v>
      </c>
      <c r="I27">
        <f>AVERAGE(I18:I19)/1000</f>
        <v>2.7E-4</v>
      </c>
      <c r="J27">
        <f>AVERAGE(J18:J19)/1000</f>
        <v>1.5581799999999998E-2</v>
      </c>
      <c r="K27">
        <f>AVERAGE(K18:K19)/1000</f>
        <v>9.8817999999999974E-6</v>
      </c>
      <c r="L27">
        <f>AVERAGE(L18:L19)</f>
        <v>2.3324999999999996</v>
      </c>
      <c r="M27">
        <f>AVERAGE(M18:M19)</f>
        <v>-0.48250000000000015</v>
      </c>
      <c r="N27">
        <f>AVERAGE(N18:N19)</f>
        <v>2.4980000000000002</v>
      </c>
      <c r="O27">
        <f>AVERAGE(O18:O19)</f>
        <v>0.17500000000000004</v>
      </c>
    </row>
    <row r="28" spans="2:15" x14ac:dyDescent="0.25">
      <c r="C28" s="20" t="s">
        <v>179</v>
      </c>
      <c r="D28" t="s">
        <v>185</v>
      </c>
      <c r="E28">
        <f t="shared" ref="E28:F28" si="3">AVERAGE(E20:E21)</f>
        <v>3.1100000000000003</v>
      </c>
      <c r="F28">
        <f t="shared" si="3"/>
        <v>41.135000000000005</v>
      </c>
      <c r="G28">
        <v>7.1950000000000003</v>
      </c>
      <c r="H28">
        <f>AVERAGE(H20:H21)/1000</f>
        <v>0.10285</v>
      </c>
      <c r="I28">
        <f>AVERAGE(I20:I21)/1000</f>
        <v>-1.6971500000000001E-3</v>
      </c>
      <c r="J28">
        <f>AVERAGE(J20:J21)/1000</f>
        <v>1.3563559999999999E-2</v>
      </c>
      <c r="K28">
        <f>AVERAGE(K20:K21)/1000</f>
        <v>7.8635599999999993E-6</v>
      </c>
      <c r="L28">
        <f>AVERAGE(L20:L21)</f>
        <v>5.4749999999999996</v>
      </c>
      <c r="M28">
        <f>AVERAGE(M20:M21)</f>
        <v>2.6599999999999997</v>
      </c>
      <c r="N28">
        <f>AVERAGE(N20:N21)</f>
        <v>0.33345000000000002</v>
      </c>
      <c r="O28">
        <f>AVERAGE(O20:O21)</f>
        <v>-1.9895499999999999</v>
      </c>
    </row>
    <row r="29" spans="2:15" ht="14.25" customHeight="1" x14ac:dyDescent="0.25">
      <c r="C29" s="20" t="s">
        <v>180</v>
      </c>
      <c r="D29" t="s">
        <v>185</v>
      </c>
      <c r="E29">
        <f t="shared" ref="E29:F29" si="4">AVERAGE(E22:E23)</f>
        <v>3.5000000000000003E-2</v>
      </c>
      <c r="F29">
        <f t="shared" si="4"/>
        <v>0.46500000000000002</v>
      </c>
      <c r="G29">
        <v>6.72</v>
      </c>
      <c r="H29">
        <f>AVERAGE(H22:H23)/1000</f>
        <v>0.13200000000000001</v>
      </c>
      <c r="I29">
        <f>AVERAGE(I22:I23)/1000</f>
        <v>-1.6680000000000002E-3</v>
      </c>
      <c r="J29">
        <f>AVERAGE(J22:J23)/1000</f>
        <v>0.25846939999999996</v>
      </c>
      <c r="K29">
        <f>AVERAGE(K22:K23)/1000</f>
        <v>2.5276940000000005E-4</v>
      </c>
      <c r="L29">
        <f>AVERAGE(L22:L23)</f>
        <v>5.5674999999999999</v>
      </c>
      <c r="M29">
        <f>AVERAGE(M22:M23)</f>
        <v>25.022500000000001</v>
      </c>
      <c r="N29">
        <f>AVERAGE(N22:N23)</f>
        <v>0.16999999999999998</v>
      </c>
      <c r="O29">
        <f>AVERAGE(O22:O23)</f>
        <v>-1.4729999999999999</v>
      </c>
    </row>
    <row r="30" spans="2:15" ht="14.25" customHeight="1" x14ac:dyDescent="0.25">
      <c r="C30" s="20" t="s">
        <v>181</v>
      </c>
      <c r="D30" t="s">
        <v>185</v>
      </c>
      <c r="E30">
        <f t="shared" ref="E30:F30" si="5">AVERAGE(E24:E25)</f>
        <v>1.0049999999999999</v>
      </c>
      <c r="F30">
        <f t="shared" si="5"/>
        <v>13.295000000000002</v>
      </c>
      <c r="G30">
        <v>4.7750000000000004</v>
      </c>
      <c r="H30">
        <f>AVERAGE(H24:H25)/1000</f>
        <v>0.18</v>
      </c>
      <c r="I30">
        <f>AVERAGE(I24:I25)/1000</f>
        <v>-1.6200000000000001E-3</v>
      </c>
      <c r="J30">
        <f>AVERAGE(J24:J25)/1000</f>
        <v>7.8357219999999996</v>
      </c>
      <c r="K30">
        <f>AVERAGE(K24:K25)/1000</f>
        <v>7.830021999999999E-3</v>
      </c>
      <c r="L30">
        <f>AVERAGE(L24:L25)</f>
        <v>20.57</v>
      </c>
      <c r="M30">
        <f>AVERAGE(M24:M25)</f>
        <v>1025.6849999999999</v>
      </c>
      <c r="N30">
        <f>AVERAGE(N24:N25)</f>
        <v>0.161</v>
      </c>
      <c r="O30">
        <f>AVERAGE(O24:O25)</f>
        <v>5.7269999999999994</v>
      </c>
    </row>
    <row r="31" spans="2:15" ht="14.25" customHeight="1" x14ac:dyDescent="0.25">
      <c r="C31" t="s">
        <v>178</v>
      </c>
      <c r="D31" t="s">
        <v>186</v>
      </c>
      <c r="E31">
        <f t="shared" ref="E31:F31" si="6">STDEV(E18:E19)/SQRT(COUNT(E18:E19))</f>
        <v>0.10999999999999986</v>
      </c>
      <c r="F31">
        <f t="shared" si="6"/>
        <v>1.4549999999999981</v>
      </c>
      <c r="G31">
        <v>1.5000000000000567E-2</v>
      </c>
      <c r="H31">
        <f>STDEV(H18:H19)/SQRT(COUNT(H18:H19))/1000</f>
        <v>0.02</v>
      </c>
      <c r="I31">
        <f>STDEV(I18:I19)/SQRT(COUNT(I18:I19))/1000</f>
        <v>1.9999999999999991E-5</v>
      </c>
      <c r="J31">
        <f>STDEV(J18:J19)/SQRT(COUNT(J18:J19))/1000</f>
        <v>4.8293599999999978E-3</v>
      </c>
      <c r="K31">
        <f>STDEV(K18:K19)/SQRT(COUNT(K18:K19))/1000</f>
        <v>4.8293599999999979E-6</v>
      </c>
      <c r="L31">
        <f>STDEV(L18:L19)/SQRT(COUNT(L18:L19))</f>
        <v>0.17749999999999996</v>
      </c>
      <c r="M31">
        <f>STDEV(M18:M19)/SQRT(COUNT(M18:M19))</f>
        <v>0.17750000000000002</v>
      </c>
      <c r="N31">
        <f>STDEV(N18:N19)/SQRT(COUNT(N18:N19))</f>
        <v>3.3000000000000133E-2</v>
      </c>
      <c r="O31">
        <f>STDEV(O18:O19)/SQRT(COUNT(O18:O19))</f>
        <v>3.3000000000000147E-2</v>
      </c>
    </row>
    <row r="32" spans="2:15" ht="14.25" customHeight="1" x14ac:dyDescent="0.25">
      <c r="C32" s="20" t="s">
        <v>179</v>
      </c>
      <c r="D32" t="s">
        <v>186</v>
      </c>
      <c r="E32">
        <f t="shared" ref="E32:F32" si="7">STDEV(E20:E21)/SQRT(COUNT(E20:E21))</f>
        <v>0.19999999999999996</v>
      </c>
      <c r="F32">
        <f t="shared" si="7"/>
        <v>2.6449999999999996</v>
      </c>
      <c r="G32">
        <v>1.5000000000000123E-2</v>
      </c>
      <c r="H32">
        <f>STDEV(H20:H21)/SQRT(COUNT(H20:H21))/1000</f>
        <v>7.5150000000000008E-2</v>
      </c>
      <c r="I32">
        <f>STDEV(I20:I21)/SQRT(COUNT(I20:I21))/1000</f>
        <v>7.5149999999999943E-5</v>
      </c>
      <c r="J32">
        <f>STDEV(J20:J21)/SQRT(COUNT(J20:J21))/1000</f>
        <v>6.2709599999999956E-3</v>
      </c>
      <c r="K32">
        <f>STDEV(K20:K21)/SQRT(COUNT(K20:K21))/1000</f>
        <v>6.2709599999999978E-6</v>
      </c>
      <c r="L32">
        <f>STDEV(L20:L21)/SQRT(COUNT(L20:L21))</f>
        <v>1.016</v>
      </c>
      <c r="M32">
        <f>STDEV(M20:M21)/SQRT(COUNT(M20:M21))</f>
        <v>1.0159999999999996</v>
      </c>
      <c r="N32">
        <f>STDEV(N20:N21)/SQRT(COUNT(N20:N21))</f>
        <v>5.3249999999999728E-2</v>
      </c>
      <c r="O32">
        <f>STDEV(O20:O21)/SQRT(COUNT(O20:O21))</f>
        <v>5.3249999999999909E-2</v>
      </c>
    </row>
    <row r="33" spans="2:15" ht="14.25" customHeight="1" x14ac:dyDescent="0.25">
      <c r="C33" s="20" t="s">
        <v>180</v>
      </c>
      <c r="D33" t="s">
        <v>186</v>
      </c>
      <c r="E33">
        <f t="shared" ref="E33:F33" si="8">STDEV(E22:E23)/SQRT(COUNT(E22:E23))</f>
        <v>4.9999999999999845E-3</v>
      </c>
      <c r="F33">
        <f t="shared" si="8"/>
        <v>6.5000000000000044E-2</v>
      </c>
      <c r="G33">
        <v>4.9999999999999822E-2</v>
      </c>
      <c r="H33">
        <f>STDEV(H22:H23)/SQRT(COUNT(H22:H23))/1000</f>
        <v>8.4999999999999989E-3</v>
      </c>
      <c r="I33">
        <f>STDEV(I22:I23)/SQRT(COUNT(I22:I23))/1000</f>
        <v>8.5000000000000626E-6</v>
      </c>
      <c r="J33">
        <f>STDEV(J22:J23)/SQRT(COUNT(J22:J23))/1000</f>
        <v>6.4151199999999992E-2</v>
      </c>
      <c r="K33">
        <f>STDEV(K22:K23)/SQRT(COUNT(K22:K23))/1000</f>
        <v>6.4151199999999787E-5</v>
      </c>
      <c r="L33">
        <f>STDEV(L22:L23)/SQRT(COUNT(L22:L23))</f>
        <v>1.5705</v>
      </c>
      <c r="M33">
        <f>STDEV(M22:M23)/SQRT(COUNT(M22:M23))</f>
        <v>7.8524999999999965</v>
      </c>
      <c r="N33">
        <f>STDEV(N22:N23)/SQRT(COUNT(N22:N23))</f>
        <v>2.4800000000000082E-2</v>
      </c>
      <c r="O33">
        <f>STDEV(O22:O23)/SQRT(COUNT(O22:O23))</f>
        <v>0.124</v>
      </c>
    </row>
    <row r="34" spans="2:15" x14ac:dyDescent="0.25">
      <c r="C34" s="20" t="s">
        <v>181</v>
      </c>
      <c r="D34" t="s">
        <v>186</v>
      </c>
      <c r="E34">
        <f t="shared" ref="E34:F34" si="9">STDEV(E24:E25)/SQRT(COUNT(E24:E25))</f>
        <v>0.42499999999999999</v>
      </c>
      <c r="F34">
        <f t="shared" si="9"/>
        <v>5.6249999999999973</v>
      </c>
      <c r="G34">
        <v>5.5000000000000153E-2</v>
      </c>
      <c r="H34">
        <f>STDEV(H24:H25)/SQRT(COUNT(H24:H25))/1000</f>
        <v>2.3E-2</v>
      </c>
      <c r="I34">
        <f>STDEV(I24:I25)/SQRT(COUNT(I24:I25))/1000</f>
        <v>2.300000000000002E-5</v>
      </c>
      <c r="J34">
        <f>STDEV(J24:J25)/SQRT(COUNT(J24:J25))/1000</f>
        <v>2.9156360000000014</v>
      </c>
      <c r="K34">
        <f>STDEV(K24:K25)/SQRT(COUNT(K24:K25))/1000</f>
        <v>2.9156359999999984E-3</v>
      </c>
      <c r="L34">
        <f>STDEV(L24:L25)/SQRT(COUNT(L24:L25))</f>
        <v>6.9199999999999946</v>
      </c>
      <c r="M34">
        <f>STDEV(M24:M25)/SQRT(COUNT(M24:M25))</f>
        <v>345.99999999999994</v>
      </c>
      <c r="N34">
        <f>STDEV(N24:N25)/SQRT(COUNT(N24:N25))</f>
        <v>3.9000000000000014E-2</v>
      </c>
      <c r="O34">
        <f>STDEV(O24:O25)/SQRT(COUNT(O24:O25))</f>
        <v>1.9500000000000004</v>
      </c>
    </row>
    <row r="35" spans="2:15" x14ac:dyDescent="0.25">
      <c r="C35" s="20"/>
      <c r="D35" s="20"/>
    </row>
    <row r="36" spans="2:15" x14ac:dyDescent="0.25">
      <c r="C36" s="20"/>
      <c r="D36" s="20"/>
    </row>
    <row r="37" spans="2:15" x14ac:dyDescent="0.25">
      <c r="C37" s="20"/>
      <c r="D37" s="20"/>
    </row>
    <row r="38" spans="2:15" x14ac:dyDescent="0.25">
      <c r="E38" t="s">
        <v>75</v>
      </c>
      <c r="F38" t="s">
        <v>189</v>
      </c>
      <c r="G38" t="s">
        <v>170</v>
      </c>
      <c r="H38" t="s">
        <v>193</v>
      </c>
      <c r="I38" t="s">
        <v>194</v>
      </c>
      <c r="J38" t="s">
        <v>195</v>
      </c>
      <c r="K38" t="s">
        <v>196</v>
      </c>
      <c r="L38" t="s">
        <v>78</v>
      </c>
      <c r="M38" t="s">
        <v>197</v>
      </c>
      <c r="N38" t="s">
        <v>4</v>
      </c>
      <c r="O38" t="s">
        <v>198</v>
      </c>
    </row>
    <row r="39" spans="2:15" x14ac:dyDescent="0.25">
      <c r="B39" t="s">
        <v>183</v>
      </c>
      <c r="C39" t="s">
        <v>178</v>
      </c>
      <c r="D39" t="s">
        <v>199</v>
      </c>
      <c r="E39">
        <v>4.24</v>
      </c>
      <c r="F39">
        <v>56.08</v>
      </c>
      <c r="G39">
        <v>7.6</v>
      </c>
      <c r="H39">
        <v>1930</v>
      </c>
      <c r="I39">
        <f t="shared" ref="I39:I46" si="10">(H39-$H$4)/1000</f>
        <v>0.13</v>
      </c>
      <c r="J39">
        <v>4.2652399999999995</v>
      </c>
      <c r="K39">
        <f>(J39-$J$4)/1000</f>
        <v>-1.4347600000000006E-3</v>
      </c>
      <c r="L39">
        <v>2.1520000000000001</v>
      </c>
      <c r="M39">
        <f>L39-2.815</f>
        <v>-0.66299999999999981</v>
      </c>
      <c r="N39">
        <v>2.4529999999999998</v>
      </c>
      <c r="O39">
        <f>N39-2.323</f>
        <v>0.12999999999999989</v>
      </c>
    </row>
    <row r="40" spans="2:15" x14ac:dyDescent="0.25">
      <c r="D40" t="s">
        <v>200</v>
      </c>
      <c r="E40">
        <v>4.07</v>
      </c>
      <c r="F40">
        <v>53.84</v>
      </c>
      <c r="G40">
        <v>7.67</v>
      </c>
      <c r="H40">
        <v>1985</v>
      </c>
      <c r="I40">
        <f t="shared" si="10"/>
        <v>0.185</v>
      </c>
      <c r="J40">
        <v>3.2561199999999997</v>
      </c>
      <c r="K40">
        <f t="shared" ref="K40:K46" si="11">(J40-$J$4)/1000</f>
        <v>-2.4438800000000007E-3</v>
      </c>
      <c r="L40">
        <v>1.5840000000000001</v>
      </c>
      <c r="M40">
        <f>L40-2.815</f>
        <v>-1.2309999999999999</v>
      </c>
      <c r="N40">
        <v>2.375</v>
      </c>
      <c r="O40">
        <f>N40-2.323</f>
        <v>5.2000000000000046E-2</v>
      </c>
    </row>
    <row r="41" spans="2:15" x14ac:dyDescent="0.25">
      <c r="C41" s="20" t="s">
        <v>179</v>
      </c>
      <c r="D41" t="s">
        <v>199</v>
      </c>
      <c r="E41">
        <v>1.47</v>
      </c>
      <c r="F41">
        <v>19.440000000000001</v>
      </c>
      <c r="G41">
        <v>7.4</v>
      </c>
      <c r="H41">
        <v>103.45</v>
      </c>
      <c r="I41">
        <f t="shared" si="10"/>
        <v>-1.69655</v>
      </c>
      <c r="J41">
        <v>9.1666799999999995</v>
      </c>
      <c r="K41">
        <f t="shared" si="11"/>
        <v>3.4666799999999993E-3</v>
      </c>
      <c r="L41">
        <v>4.7709999999999999</v>
      </c>
      <c r="M41">
        <f>L41-2.815</f>
        <v>1.956</v>
      </c>
      <c r="N41">
        <v>0.3392</v>
      </c>
      <c r="O41">
        <f>N41-2.323</f>
        <v>-1.9838</v>
      </c>
    </row>
    <row r="42" spans="2:15" x14ac:dyDescent="0.25">
      <c r="C42" s="20"/>
      <c r="D42" t="s">
        <v>200</v>
      </c>
      <c r="E42">
        <v>3.62</v>
      </c>
      <c r="F42">
        <v>47.88</v>
      </c>
      <c r="G42">
        <v>7.57</v>
      </c>
      <c r="H42">
        <v>644</v>
      </c>
      <c r="I42">
        <f t="shared" si="10"/>
        <v>-1.1559999999999999</v>
      </c>
      <c r="J42">
        <v>5.9951599999999994</v>
      </c>
      <c r="K42">
        <f t="shared" si="11"/>
        <v>2.9515999999999923E-4</v>
      </c>
      <c r="L42">
        <v>3.8359999999999999</v>
      </c>
      <c r="M42">
        <f>L42-2.815</f>
        <v>1.0209999999999999</v>
      </c>
      <c r="N42">
        <v>0.82820000000000005</v>
      </c>
      <c r="O42">
        <f>N42-2.323</f>
        <v>-1.4947999999999999</v>
      </c>
    </row>
    <row r="43" spans="2:15" x14ac:dyDescent="0.25">
      <c r="C43" s="20" t="s">
        <v>180</v>
      </c>
      <c r="D43" t="s">
        <v>199</v>
      </c>
      <c r="E43">
        <v>0.03</v>
      </c>
      <c r="F43">
        <v>0.4</v>
      </c>
      <c r="G43">
        <v>7.11</v>
      </c>
      <c r="H43">
        <v>86.550000000000011</v>
      </c>
      <c r="I43">
        <f t="shared" si="10"/>
        <v>-1.7134500000000001</v>
      </c>
      <c r="J43">
        <v>300.27579999999995</v>
      </c>
      <c r="K43">
        <f t="shared" si="11"/>
        <v>0.29457579999999994</v>
      </c>
      <c r="L43">
        <v>4.6150000000000002</v>
      </c>
      <c r="M43">
        <f>L43*5-2.815</f>
        <v>20.260000000000002</v>
      </c>
      <c r="N43">
        <v>0.12859999999999999</v>
      </c>
      <c r="O43">
        <f>N43*5-2.323</f>
        <v>-1.68</v>
      </c>
    </row>
    <row r="44" spans="2:15" x14ac:dyDescent="0.25">
      <c r="C44" s="20"/>
      <c r="D44" t="s">
        <v>200</v>
      </c>
      <c r="E44">
        <v>0.04</v>
      </c>
      <c r="F44">
        <v>0.53</v>
      </c>
      <c r="G44">
        <v>7.09</v>
      </c>
      <c r="H44">
        <v>132.5</v>
      </c>
      <c r="I44">
        <f t="shared" si="10"/>
        <v>-1.6675</v>
      </c>
      <c r="J44">
        <v>208.01339999999996</v>
      </c>
      <c r="K44">
        <f t="shared" si="11"/>
        <v>0.20231339999999998</v>
      </c>
      <c r="L44">
        <v>3.4510000000000001</v>
      </c>
      <c r="M44">
        <f>L44*5-2.815</f>
        <v>14.44</v>
      </c>
      <c r="N44">
        <v>0.1129</v>
      </c>
      <c r="O44">
        <f>N44*5-2.323</f>
        <v>-1.7585</v>
      </c>
    </row>
    <row r="45" spans="2:15" x14ac:dyDescent="0.25">
      <c r="C45" s="20" t="s">
        <v>181</v>
      </c>
      <c r="D45" t="s">
        <v>199</v>
      </c>
      <c r="E45">
        <v>0.08</v>
      </c>
      <c r="F45">
        <v>1.06</v>
      </c>
      <c r="G45">
        <v>5.94</v>
      </c>
      <c r="H45">
        <v>173.5</v>
      </c>
      <c r="I45">
        <f t="shared" si="10"/>
        <v>-1.6265000000000001</v>
      </c>
      <c r="J45">
        <v>7522.174</v>
      </c>
      <c r="K45">
        <f t="shared" si="11"/>
        <v>7.5164740000000005</v>
      </c>
      <c r="L45">
        <v>29.26</v>
      </c>
      <c r="M45">
        <f>L45*50-2.815</f>
        <v>1460.1849999999999</v>
      </c>
      <c r="N45">
        <v>0.1787</v>
      </c>
      <c r="O45">
        <f>N45*50-2.323</f>
        <v>6.6120000000000001</v>
      </c>
    </row>
    <row r="46" spans="2:15" x14ac:dyDescent="0.25">
      <c r="C46" s="20"/>
      <c r="D46" t="s">
        <v>200</v>
      </c>
      <c r="E46">
        <v>0.09</v>
      </c>
      <c r="F46">
        <v>1.19</v>
      </c>
      <c r="G46">
        <v>5.97</v>
      </c>
      <c r="H46">
        <v>153.5</v>
      </c>
      <c r="I46">
        <f t="shared" si="10"/>
        <v>-1.6465000000000001</v>
      </c>
      <c r="J46">
        <v>6253.5659999999998</v>
      </c>
      <c r="K46">
        <f t="shared" si="11"/>
        <v>6.2478660000000001</v>
      </c>
      <c r="L46">
        <v>23.81</v>
      </c>
      <c r="M46">
        <f>L46*50-2.815</f>
        <v>1187.6849999999999</v>
      </c>
      <c r="N46">
        <v>0.14130000000000001</v>
      </c>
      <c r="O46">
        <f>N46*50-2.323</f>
        <v>4.7420000000000009</v>
      </c>
    </row>
    <row r="48" spans="2:15" x14ac:dyDescent="0.25">
      <c r="C48" t="s">
        <v>178</v>
      </c>
      <c r="D48" t="s">
        <v>185</v>
      </c>
      <c r="E48">
        <f t="shared" ref="E48:F48" si="12">AVERAGE(E39:E40)</f>
        <v>4.1550000000000002</v>
      </c>
      <c r="F48">
        <f t="shared" si="12"/>
        <v>54.96</v>
      </c>
      <c r="G48">
        <v>7.6349999999999998</v>
      </c>
      <c r="H48">
        <f>AVERAGE(H39:H40)/1000</f>
        <v>1.9575</v>
      </c>
      <c r="I48">
        <f>AVERAGE(I39:I40)/1000</f>
        <v>1.5750000000000001E-4</v>
      </c>
      <c r="J48">
        <f>AVERAGE(J39:J40)/1000</f>
        <v>3.7606799999999998E-3</v>
      </c>
      <c r="K48">
        <f>AVERAGE(K39:K40)/1000</f>
        <v>-1.9393200000000008E-6</v>
      </c>
      <c r="L48">
        <f>AVERAGE(L39:L40)</f>
        <v>1.8680000000000001</v>
      </c>
      <c r="M48">
        <f>AVERAGE(M39:M40)</f>
        <v>-0.94699999999999984</v>
      </c>
      <c r="N48">
        <f>AVERAGE(N39:N40)</f>
        <v>2.4139999999999997</v>
      </c>
      <c r="O48">
        <f>AVERAGE(O39:O40)</f>
        <v>9.099999999999997E-2</v>
      </c>
    </row>
    <row r="49" spans="2:15" x14ac:dyDescent="0.25">
      <c r="C49" s="20" t="s">
        <v>179</v>
      </c>
      <c r="D49" t="s">
        <v>185</v>
      </c>
      <c r="E49">
        <f t="shared" ref="E49:F49" si="13">AVERAGE(E41:E42)</f>
        <v>2.5449999999999999</v>
      </c>
      <c r="F49">
        <f t="shared" si="13"/>
        <v>33.660000000000004</v>
      </c>
      <c r="G49">
        <v>7.4850000000000003</v>
      </c>
      <c r="H49">
        <f>AVERAGE(H41:H42)/1000</f>
        <v>0.37372500000000003</v>
      </c>
      <c r="I49">
        <f>AVERAGE(I41:I42)/1000</f>
        <v>-1.4262749999999999E-3</v>
      </c>
      <c r="J49">
        <f>AVERAGE(J41:J42)/1000</f>
        <v>7.5809199999999988E-3</v>
      </c>
      <c r="K49">
        <f>AVERAGE(K41:K42)/1000</f>
        <v>1.8809199999999993E-6</v>
      </c>
      <c r="L49">
        <f>AVERAGE(L41:L42)</f>
        <v>4.3034999999999997</v>
      </c>
      <c r="M49">
        <f>AVERAGE(M41:M42)</f>
        <v>1.4884999999999999</v>
      </c>
      <c r="N49">
        <f>AVERAGE(N41:N42)</f>
        <v>0.5837</v>
      </c>
      <c r="O49">
        <f>AVERAGE(O41:O42)</f>
        <v>-1.7393000000000001</v>
      </c>
    </row>
    <row r="50" spans="2:15" x14ac:dyDescent="0.25">
      <c r="C50" s="20" t="s">
        <v>180</v>
      </c>
      <c r="D50" t="s">
        <v>185</v>
      </c>
      <c r="E50">
        <f t="shared" ref="E50:F50" si="14">AVERAGE(E43:E44)</f>
        <v>3.5000000000000003E-2</v>
      </c>
      <c r="F50">
        <f t="shared" si="14"/>
        <v>0.46500000000000002</v>
      </c>
      <c r="G50">
        <v>7.1</v>
      </c>
      <c r="H50">
        <f>AVERAGE(H43:H44)/1000</f>
        <v>0.10952500000000001</v>
      </c>
      <c r="I50">
        <f>AVERAGE(I43:I44)/1000</f>
        <v>-1.6904750000000001E-3</v>
      </c>
      <c r="J50">
        <f>AVERAGE(J43:J44)/1000</f>
        <v>0.25414459999999994</v>
      </c>
      <c r="K50">
        <f>AVERAGE(K43:K44)/1000</f>
        <v>2.4844459999999994E-4</v>
      </c>
      <c r="L50">
        <f>AVERAGE(L43:L44)</f>
        <v>4.0330000000000004</v>
      </c>
      <c r="M50">
        <f>AVERAGE(M43:M44)</f>
        <v>17.350000000000001</v>
      </c>
      <c r="N50">
        <f>AVERAGE(N43:N44)</f>
        <v>0.12075</v>
      </c>
      <c r="O50">
        <f>AVERAGE(O43:O44)</f>
        <v>-1.7192499999999999</v>
      </c>
    </row>
    <row r="51" spans="2:15" x14ac:dyDescent="0.25">
      <c r="C51" s="20" t="s">
        <v>181</v>
      </c>
      <c r="D51" t="s">
        <v>185</v>
      </c>
      <c r="E51">
        <f t="shared" ref="E51:F51" si="15">AVERAGE(E45:E46)</f>
        <v>8.4999999999999992E-2</v>
      </c>
      <c r="F51">
        <f t="shared" si="15"/>
        <v>1.125</v>
      </c>
      <c r="G51">
        <v>5.9550000000000001</v>
      </c>
      <c r="H51">
        <f>AVERAGE(H45:H46)/1000</f>
        <v>0.16350000000000001</v>
      </c>
      <c r="I51">
        <f>AVERAGE(I45:I46)/1000</f>
        <v>-1.6365000000000002E-3</v>
      </c>
      <c r="J51">
        <f>AVERAGE(J45:J46)/1000</f>
        <v>6.8878699999999995</v>
      </c>
      <c r="K51">
        <f>AVERAGE(K45:K46)/1000</f>
        <v>6.88217E-3</v>
      </c>
      <c r="L51">
        <f>AVERAGE(L45:L46)</f>
        <v>26.535</v>
      </c>
      <c r="M51">
        <f>AVERAGE(M45:M46)</f>
        <v>1323.9349999999999</v>
      </c>
      <c r="N51">
        <f>AVERAGE(N45:N46)</f>
        <v>0.16</v>
      </c>
      <c r="O51">
        <f>AVERAGE(O45:O46)</f>
        <v>5.6770000000000005</v>
      </c>
    </row>
    <row r="52" spans="2:15" x14ac:dyDescent="0.25">
      <c r="C52" t="s">
        <v>178</v>
      </c>
      <c r="D52" t="s">
        <v>186</v>
      </c>
      <c r="E52">
        <f t="shared" ref="E52:F52" si="16">STDEV(E39:E40)/SQRT(COUNT(E39:E40))</f>
        <v>8.4999999999999964E-2</v>
      </c>
      <c r="F52">
        <f t="shared" si="16"/>
        <v>1.1199999999999974</v>
      </c>
      <c r="G52">
        <v>3.5000000000000135E-2</v>
      </c>
      <c r="H52">
        <f>STDEV(H39:H40)/SQRT(COUNT(H39:H40))/1000</f>
        <v>2.75E-2</v>
      </c>
      <c r="I52">
        <f>STDEV(I39:I40)/SQRT(COUNT(I39:I40))/1000</f>
        <v>2.7500000000000001E-5</v>
      </c>
      <c r="J52">
        <f>STDEV(J39:J40)/SQRT(COUNT(J39:J40))/1000</f>
        <v>5.0455999999999873E-4</v>
      </c>
      <c r="K52">
        <f>STDEV(K39:K40)/SQRT(COUNT(K39:K40))/1000</f>
        <v>5.0456000000000007E-7</v>
      </c>
      <c r="L52">
        <f>STDEV(L39:L40)/SQRT(COUNT(L39:L40))</f>
        <v>0.2839999999999997</v>
      </c>
      <c r="M52">
        <f>STDEV(M39:M40)/SQRT(COUNT(M39:M40))</f>
        <v>0.28400000000000009</v>
      </c>
      <c r="N52">
        <f>STDEV(N39:N40)/SQRT(COUNT(N39:N40))</f>
        <v>3.8999999999999924E-2</v>
      </c>
      <c r="O52">
        <f>STDEV(O39:O40)/SQRT(COUNT(O39:O40))</f>
        <v>3.8999999999999903E-2</v>
      </c>
    </row>
    <row r="53" spans="2:15" x14ac:dyDescent="0.25">
      <c r="C53" s="20" t="s">
        <v>179</v>
      </c>
      <c r="D53" t="s">
        <v>186</v>
      </c>
      <c r="E53">
        <f t="shared" ref="E53:F53" si="17">STDEV(E41:E42)/SQRT(COUNT(E41:E42))</f>
        <v>1.0750000000000002</v>
      </c>
      <c r="F53">
        <f t="shared" si="17"/>
        <v>14.21999999999999</v>
      </c>
      <c r="G53">
        <v>8.4999999999999964E-2</v>
      </c>
      <c r="H53">
        <f>STDEV(H41:H42)/SQRT(COUNT(H41:H42))/1000</f>
        <v>0.27027499999999999</v>
      </c>
      <c r="I53">
        <f>STDEV(I41:I42)/SQRT(COUNT(I41:I42))/1000</f>
        <v>2.7027500000000021E-4</v>
      </c>
      <c r="J53">
        <f>STDEV(J41:J42)/SQRT(COUNT(J41:J42))/1000</f>
        <v>1.5857600000000046E-3</v>
      </c>
      <c r="K53">
        <f>STDEV(K41:K42)/SQRT(COUNT(K41:K42))/1000</f>
        <v>1.5857600000000001E-6</v>
      </c>
      <c r="L53">
        <f>STDEV(L41:L42)/SQRT(COUNT(L41:L42))</f>
        <v>0.46750000000000264</v>
      </c>
      <c r="M53">
        <f>STDEV(M41:M42)/SQRT(COUNT(M41:M42))</f>
        <v>0.46750000000000019</v>
      </c>
      <c r="N53">
        <f>STDEV(N41:N42)/SQRT(COUNT(N41:N42))</f>
        <v>0.24450000000000005</v>
      </c>
      <c r="O53">
        <f>STDEV(O41:O42)/SQRT(COUNT(O41:O42))</f>
        <v>0.2444999999999995</v>
      </c>
    </row>
    <row r="54" spans="2:15" x14ac:dyDescent="0.25">
      <c r="C54" s="20" t="s">
        <v>180</v>
      </c>
      <c r="D54" t="s">
        <v>186</v>
      </c>
      <c r="E54">
        <f t="shared" ref="E54:F54" si="18">STDEV(E43:E44)/SQRT(COUNT(E43:E44))</f>
        <v>4.9999999999999845E-3</v>
      </c>
      <c r="F54">
        <f t="shared" si="18"/>
        <v>6.5000000000000044E-2</v>
      </c>
      <c r="G54">
        <v>1.0000000000000231E-2</v>
      </c>
      <c r="H54">
        <f>STDEV(H43:H44)/SQRT(COUNT(H43:H44))/1000</f>
        <v>2.2975000000000016E-2</v>
      </c>
      <c r="I54">
        <f>STDEV(I43:I44)/SQRT(COUNT(I43:I44))/1000</f>
        <v>2.2975000000000077E-5</v>
      </c>
      <c r="J54">
        <f>STDEV(J43:J44)/SQRT(COUNT(J43:J44))/1000</f>
        <v>4.6131199999999865E-2</v>
      </c>
      <c r="K54">
        <f>STDEV(K43:K44)/SQRT(COUNT(K43:K44))/1000</f>
        <v>4.6131199999999929E-5</v>
      </c>
      <c r="L54">
        <f>STDEV(L43:L44)/SQRT(COUNT(L43:L44))</f>
        <v>0.58199999999999918</v>
      </c>
      <c r="M54">
        <f>STDEV(M43:M44)/SQRT(COUNT(M43:M44))</f>
        <v>2.9099999999999988</v>
      </c>
      <c r="N54">
        <f>STDEV(N43:N44)/SQRT(COUNT(N43:N44))</f>
        <v>7.8499999999999959E-3</v>
      </c>
      <c r="O54">
        <f>STDEV(O43:O44)/SQRT(COUNT(O43:O44))</f>
        <v>3.9250000000000007E-2</v>
      </c>
    </row>
    <row r="55" spans="2:15" x14ac:dyDescent="0.25">
      <c r="C55" s="20" t="s">
        <v>181</v>
      </c>
      <c r="D55" t="s">
        <v>186</v>
      </c>
      <c r="E55">
        <f t="shared" ref="E55:F55" si="19">STDEV(E45:E46)/SQRT(COUNT(E45:E46))</f>
        <v>4.9999999999999975E-3</v>
      </c>
      <c r="F55">
        <f t="shared" si="19"/>
        <v>6.4999999999999947E-2</v>
      </c>
      <c r="G55">
        <v>1.4999999999999679E-2</v>
      </c>
      <c r="H55">
        <f>STDEV(H45:H46)/SQRT(COUNT(H45:H46))/1000</f>
        <v>0.01</v>
      </c>
      <c r="I55">
        <f>STDEV(I45:I46)/SQRT(COUNT(I45:I46))/1000</f>
        <v>1.0000000000000009E-5</v>
      </c>
      <c r="J55">
        <f>STDEV(J45:J46)/SQRT(COUNT(J45:J46))/1000</f>
        <v>0.63430399999999998</v>
      </c>
      <c r="K55">
        <f>STDEV(K45:K46)/SQRT(COUNT(K45:K46))/1000</f>
        <v>6.3430400000000025E-4</v>
      </c>
      <c r="L55">
        <f>STDEV(L45:L46)/SQRT(COUNT(L45:L46))</f>
        <v>2.7250000000000147</v>
      </c>
      <c r="M55">
        <f>STDEV(M45:M46)/SQRT(COUNT(M45:M46))</f>
        <v>136.24999999999915</v>
      </c>
      <c r="N55">
        <f>STDEV(N45:N46)/SQRT(COUNT(N45:N46))</f>
        <v>1.8699999999999991E-2</v>
      </c>
      <c r="O55">
        <f>STDEV(O45:O46)/SQRT(COUNT(O45:O46))</f>
        <v>0.9350000000000015</v>
      </c>
    </row>
    <row r="56" spans="2:15" x14ac:dyDescent="0.25">
      <c r="C56" s="20"/>
      <c r="D56" s="20"/>
    </row>
    <row r="57" spans="2:15" x14ac:dyDescent="0.25">
      <c r="C57" s="20"/>
      <c r="D57" s="20"/>
    </row>
    <row r="58" spans="2:15" x14ac:dyDescent="0.25">
      <c r="C58" s="20"/>
      <c r="D58" s="20"/>
    </row>
    <row r="59" spans="2:15" x14ac:dyDescent="0.25">
      <c r="E59" t="s">
        <v>75</v>
      </c>
      <c r="F59" t="s">
        <v>189</v>
      </c>
      <c r="G59" t="s">
        <v>170</v>
      </c>
      <c r="H59" t="s">
        <v>193</v>
      </c>
      <c r="I59" t="s">
        <v>194</v>
      </c>
      <c r="J59" t="s">
        <v>195</v>
      </c>
      <c r="K59" t="s">
        <v>196</v>
      </c>
      <c r="L59" t="s">
        <v>78</v>
      </c>
      <c r="M59" t="s">
        <v>197</v>
      </c>
      <c r="N59" t="s">
        <v>4</v>
      </c>
      <c r="O59" t="s">
        <v>198</v>
      </c>
    </row>
    <row r="60" spans="2:15" x14ac:dyDescent="0.25">
      <c r="B60" t="s">
        <v>184</v>
      </c>
      <c r="C60" t="s">
        <v>178</v>
      </c>
      <c r="D60" t="s">
        <v>199</v>
      </c>
      <c r="E60">
        <v>4.7300000000000004</v>
      </c>
      <c r="F60">
        <v>62.57</v>
      </c>
      <c r="G60">
        <v>7.66</v>
      </c>
      <c r="H60">
        <v>1955</v>
      </c>
      <c r="I60">
        <f t="shared" ref="I60:I67" si="20">(H60-$H$4)/1000</f>
        <v>0.155</v>
      </c>
      <c r="J60">
        <v>14.356440000000001</v>
      </c>
      <c r="K60">
        <f t="shared" ref="K60:K67" si="21">(J60-$J$4)/1000</f>
        <v>8.6564399999999996E-3</v>
      </c>
      <c r="L60">
        <v>3.6179999999999999</v>
      </c>
      <c r="M60">
        <f>L60-2.815</f>
        <v>0.80299999999999994</v>
      </c>
      <c r="N60">
        <v>2.4929999999999999</v>
      </c>
      <c r="O60">
        <f>N60-2.323</f>
        <v>0.16999999999999993</v>
      </c>
    </row>
    <row r="61" spans="2:15" x14ac:dyDescent="0.25">
      <c r="D61" t="s">
        <v>200</v>
      </c>
      <c r="E61">
        <v>4.71</v>
      </c>
      <c r="F61">
        <v>62.3</v>
      </c>
      <c r="G61">
        <v>7.6999999999999993</v>
      </c>
      <c r="H61">
        <v>1870</v>
      </c>
      <c r="I61">
        <f t="shared" si="20"/>
        <v>7.0000000000000007E-2</v>
      </c>
      <c r="J61">
        <v>29.608567999999998</v>
      </c>
      <c r="K61">
        <f t="shared" si="21"/>
        <v>2.3908567999999998E-2</v>
      </c>
      <c r="L61">
        <v>2.5779999999999998</v>
      </c>
      <c r="M61">
        <f>L61-2.815</f>
        <v>-0.2370000000000001</v>
      </c>
      <c r="N61">
        <v>2.3860000000000001</v>
      </c>
      <c r="O61">
        <f>N61-2.323</f>
        <v>6.3000000000000167E-2</v>
      </c>
    </row>
    <row r="62" spans="2:15" x14ac:dyDescent="0.25">
      <c r="C62" s="20" t="s">
        <v>179</v>
      </c>
      <c r="D62" t="s">
        <v>199</v>
      </c>
      <c r="E62">
        <v>1.58</v>
      </c>
      <c r="F62">
        <v>20.9</v>
      </c>
      <c r="G62">
        <v>7.09</v>
      </c>
      <c r="H62">
        <v>31.35</v>
      </c>
      <c r="I62">
        <f t="shared" si="20"/>
        <v>-1.7686500000000001</v>
      </c>
      <c r="J62">
        <v>87.878039999999999</v>
      </c>
      <c r="K62">
        <f t="shared" si="21"/>
        <v>8.2178039999999994E-2</v>
      </c>
      <c r="L62">
        <v>9.2680000000000007</v>
      </c>
      <c r="M62">
        <f>L62-2.815</f>
        <v>6.4530000000000012</v>
      </c>
      <c r="N62">
        <v>0.38129999999999997</v>
      </c>
      <c r="O62">
        <f>N62-2.323</f>
        <v>-1.9417</v>
      </c>
    </row>
    <row r="63" spans="2:15" x14ac:dyDescent="0.25">
      <c r="C63" s="20"/>
      <c r="D63" t="s">
        <v>200</v>
      </c>
      <c r="E63">
        <v>1.79</v>
      </c>
      <c r="F63">
        <v>23.68</v>
      </c>
      <c r="G63">
        <v>7.09</v>
      </c>
      <c r="H63">
        <v>26.5</v>
      </c>
      <c r="I63">
        <f t="shared" si="20"/>
        <v>-1.7735000000000001</v>
      </c>
      <c r="J63">
        <v>51.693879999999993</v>
      </c>
      <c r="K63">
        <f t="shared" si="21"/>
        <v>4.5993879999999987E-2</v>
      </c>
      <c r="L63">
        <v>9.2219999999999995</v>
      </c>
      <c r="M63">
        <f>L63-2.815</f>
        <v>6.407</v>
      </c>
      <c r="N63">
        <v>0.34689999999999999</v>
      </c>
      <c r="O63">
        <f>N63-2.323</f>
        <v>-1.9761</v>
      </c>
    </row>
    <row r="64" spans="2:15" x14ac:dyDescent="0.25">
      <c r="C64" s="20" t="s">
        <v>180</v>
      </c>
      <c r="D64" t="s">
        <v>199</v>
      </c>
      <c r="E64">
        <v>0.04</v>
      </c>
      <c r="F64">
        <v>0.53</v>
      </c>
      <c r="G64">
        <v>6.31</v>
      </c>
      <c r="H64">
        <v>157</v>
      </c>
      <c r="I64">
        <f t="shared" si="20"/>
        <v>-1.643</v>
      </c>
      <c r="J64">
        <v>536.69819999999993</v>
      </c>
      <c r="K64">
        <f t="shared" si="21"/>
        <v>0.53099819999999986</v>
      </c>
      <c r="L64">
        <v>17.91</v>
      </c>
      <c r="M64">
        <f>L64*5-2.815</f>
        <v>86.734999999999999</v>
      </c>
      <c r="N64">
        <v>0.27060000000000001</v>
      </c>
      <c r="O64">
        <f>N64*5-2.323</f>
        <v>-0.97</v>
      </c>
    </row>
    <row r="65" spans="3:15" x14ac:dyDescent="0.25">
      <c r="C65" s="20"/>
      <c r="D65" t="s">
        <v>200</v>
      </c>
      <c r="E65">
        <v>0.04</v>
      </c>
      <c r="F65">
        <v>0.53</v>
      </c>
      <c r="G65">
        <v>6.33</v>
      </c>
      <c r="H65">
        <v>143.5</v>
      </c>
      <c r="I65">
        <f t="shared" si="20"/>
        <v>-1.6565000000000001</v>
      </c>
      <c r="J65">
        <v>515.07420000000002</v>
      </c>
      <c r="K65">
        <f t="shared" si="21"/>
        <v>0.5093742</v>
      </c>
      <c r="L65">
        <v>20.13</v>
      </c>
      <c r="M65">
        <f>L65*5-2.815</f>
        <v>97.834999999999994</v>
      </c>
      <c r="N65">
        <v>0.2989</v>
      </c>
      <c r="O65">
        <f>N65*5-2.323</f>
        <v>-0.82850000000000001</v>
      </c>
    </row>
    <row r="66" spans="3:15" x14ac:dyDescent="0.25">
      <c r="C66" s="20" t="s">
        <v>181</v>
      </c>
      <c r="D66" t="s">
        <v>199</v>
      </c>
      <c r="E66">
        <v>0.05</v>
      </c>
      <c r="F66">
        <v>0.66</v>
      </c>
      <c r="G66">
        <v>5.17</v>
      </c>
      <c r="H66">
        <v>206</v>
      </c>
      <c r="I66">
        <f t="shared" si="20"/>
        <v>-1.5940000000000001</v>
      </c>
      <c r="J66">
        <v>11241.502</v>
      </c>
      <c r="K66">
        <f t="shared" si="21"/>
        <v>11.235802</v>
      </c>
      <c r="L66">
        <v>24.66</v>
      </c>
      <c r="M66">
        <f>L66*50-2.815</f>
        <v>1230.1849999999999</v>
      </c>
      <c r="N66">
        <v>0.19789999999999999</v>
      </c>
      <c r="O66">
        <f>N66*50-2.323</f>
        <v>7.5719999999999992</v>
      </c>
    </row>
    <row r="67" spans="3:15" x14ac:dyDescent="0.25">
      <c r="C67" s="20"/>
      <c r="D67" t="s">
        <v>200</v>
      </c>
      <c r="E67">
        <v>1.03</v>
      </c>
      <c r="F67">
        <v>13.62</v>
      </c>
      <c r="G67">
        <v>5.0199999999999996</v>
      </c>
      <c r="H67">
        <v>202.5</v>
      </c>
      <c r="I67">
        <f t="shared" si="20"/>
        <v>-1.5974999999999999</v>
      </c>
      <c r="J67">
        <v>16906.990000000002</v>
      </c>
      <c r="K67">
        <f t="shared" si="21"/>
        <v>16.901289999999999</v>
      </c>
      <c r="L67">
        <v>21.7</v>
      </c>
      <c r="M67">
        <f>L67*50-2.815</f>
        <v>1082.1849999999999</v>
      </c>
      <c r="N67">
        <v>0.17150000000000001</v>
      </c>
      <c r="O67">
        <f>N67*50-2.323</f>
        <v>6.2520000000000007</v>
      </c>
    </row>
    <row r="69" spans="3:15" x14ac:dyDescent="0.25">
      <c r="C69" t="s">
        <v>178</v>
      </c>
      <c r="D69" t="s">
        <v>185</v>
      </c>
      <c r="E69">
        <f t="shared" ref="E69:F69" si="22">AVERAGE(E60:E61)</f>
        <v>4.7200000000000006</v>
      </c>
      <c r="F69">
        <f t="shared" si="22"/>
        <v>62.435000000000002</v>
      </c>
      <c r="G69">
        <v>7.68</v>
      </c>
      <c r="H69">
        <f>AVERAGE(H60:H61)/1000</f>
        <v>1.9125000000000001</v>
      </c>
      <c r="I69">
        <f>AVERAGE(I60:I61)/1000</f>
        <v>1.125E-4</v>
      </c>
      <c r="J69">
        <f>AVERAGE(J60:J61)/1000</f>
        <v>2.1982504E-2</v>
      </c>
      <c r="K69">
        <f>AVERAGE(K60:K61)/1000</f>
        <v>1.6282504E-5</v>
      </c>
      <c r="L69">
        <f>AVERAGE(L60:L61)</f>
        <v>3.0979999999999999</v>
      </c>
      <c r="M69">
        <f>AVERAGE(M60:M61)</f>
        <v>0.28299999999999992</v>
      </c>
      <c r="N69">
        <f>AVERAGE(N60:N61)</f>
        <v>2.4394999999999998</v>
      </c>
      <c r="O69">
        <f>AVERAGE(O60:O61)</f>
        <v>0.11650000000000005</v>
      </c>
    </row>
    <row r="70" spans="3:15" x14ac:dyDescent="0.25">
      <c r="C70" s="20" t="s">
        <v>179</v>
      </c>
      <c r="D70" t="s">
        <v>185</v>
      </c>
      <c r="E70">
        <f t="shared" ref="E70:F70" si="23">AVERAGE(E62:E63)</f>
        <v>1.6850000000000001</v>
      </c>
      <c r="F70">
        <f t="shared" si="23"/>
        <v>22.29</v>
      </c>
      <c r="G70">
        <v>7.09</v>
      </c>
      <c r="H70">
        <f>AVERAGE(H62:H63)/1000</f>
        <v>2.8924999999999999E-2</v>
      </c>
      <c r="I70">
        <f>AVERAGE(I62:I63)/1000</f>
        <v>-1.7710750000000002E-3</v>
      </c>
      <c r="J70">
        <f>AVERAGE(J62:J63)/1000</f>
        <v>6.9785959999999994E-2</v>
      </c>
      <c r="K70">
        <f>AVERAGE(K62:K63)/1000</f>
        <v>6.4085959999999993E-5</v>
      </c>
      <c r="L70">
        <f>AVERAGE(L62:L63)</f>
        <v>9.245000000000001</v>
      </c>
      <c r="M70">
        <f>AVERAGE(M62:M63)</f>
        <v>6.4300000000000006</v>
      </c>
      <c r="N70">
        <f>AVERAGE(N62:N63)</f>
        <v>0.36409999999999998</v>
      </c>
      <c r="O70">
        <f>AVERAGE(O62:O63)</f>
        <v>-1.9588999999999999</v>
      </c>
    </row>
    <row r="71" spans="3:15" x14ac:dyDescent="0.25">
      <c r="C71" s="20" t="s">
        <v>180</v>
      </c>
      <c r="D71" t="s">
        <v>185</v>
      </c>
      <c r="E71">
        <f t="shared" ref="E71:F71" si="24">AVERAGE(E64:E65)</f>
        <v>0.04</v>
      </c>
      <c r="F71">
        <f t="shared" si="24"/>
        <v>0.53</v>
      </c>
      <c r="G71">
        <v>6.32</v>
      </c>
      <c r="H71">
        <f>AVERAGE(H64:H65)/1000</f>
        <v>0.15024999999999999</v>
      </c>
      <c r="I71">
        <f>AVERAGE(I64:I65)/1000</f>
        <v>-1.64975E-3</v>
      </c>
      <c r="J71">
        <f>AVERAGE(J64:J65)/1000</f>
        <v>0.52588619999999997</v>
      </c>
      <c r="K71">
        <f>AVERAGE(K64:K65)/1000</f>
        <v>5.2018619999999992E-4</v>
      </c>
      <c r="L71">
        <f>AVERAGE(L64:L65)</f>
        <v>19.02</v>
      </c>
      <c r="M71">
        <f>AVERAGE(M64:M65)</f>
        <v>92.284999999999997</v>
      </c>
      <c r="N71">
        <f>AVERAGE(N64:N65)</f>
        <v>0.28475</v>
      </c>
      <c r="O71">
        <f>AVERAGE(O64:O65)</f>
        <v>-0.89924999999999999</v>
      </c>
    </row>
    <row r="72" spans="3:15" x14ac:dyDescent="0.25">
      <c r="C72" s="20" t="s">
        <v>181</v>
      </c>
      <c r="D72" t="s">
        <v>185</v>
      </c>
      <c r="E72">
        <f t="shared" ref="E72:F72" si="25">AVERAGE(E66:E67)</f>
        <v>0.54</v>
      </c>
      <c r="F72">
        <f t="shared" si="25"/>
        <v>7.14</v>
      </c>
      <c r="G72">
        <v>5.0949999999999998</v>
      </c>
      <c r="H72">
        <f>AVERAGE(H66:H67)/1000</f>
        <v>0.20424999999999999</v>
      </c>
      <c r="I72">
        <f>AVERAGE(I66:I67)/1000</f>
        <v>-1.5957499999999999E-3</v>
      </c>
      <c r="J72">
        <f>AVERAGE(J66:J67)/1000</f>
        <v>14.074246</v>
      </c>
      <c r="K72">
        <f>AVERAGE(K66:K67)/1000</f>
        <v>1.4068545999999999E-2</v>
      </c>
      <c r="L72">
        <f>AVERAGE(L66:L67)</f>
        <v>23.18</v>
      </c>
      <c r="M72">
        <f>AVERAGE(M66:M67)</f>
        <v>1156.1849999999999</v>
      </c>
      <c r="N72">
        <f>AVERAGE(N66:N67)</f>
        <v>0.1847</v>
      </c>
      <c r="O72">
        <f>AVERAGE(O66:O67)</f>
        <v>6.9119999999999999</v>
      </c>
    </row>
    <row r="73" spans="3:15" x14ac:dyDescent="0.25">
      <c r="C73" t="s">
        <v>178</v>
      </c>
      <c r="D73" t="s">
        <v>186</v>
      </c>
      <c r="E73">
        <f>STDEV(E60:E61)/SQRT(COUNT(E60:E61))</f>
        <v>1.0000000000000231E-2</v>
      </c>
      <c r="F73">
        <f t="shared" ref="F73" si="26">STDEV(F60:F61)/SQRT(COUNT(F60:F61))</f>
        <v>0.13500000000000156</v>
      </c>
      <c r="G73">
        <v>1.9999999999999574E-2</v>
      </c>
      <c r="H73">
        <f>STDEV(H60:H61)/SQRT(COUNT(H60:H61))/1000</f>
        <v>4.2500000000000003E-2</v>
      </c>
      <c r="I73">
        <f>STDEV(I60:I61)/SQRT(COUNT(I60:I61))/1000</f>
        <v>4.2500000000000003E-5</v>
      </c>
      <c r="J73">
        <f>STDEV(J60:J61)/SQRT(COUNT(J60:J61))/1000</f>
        <v>7.6260639999999984E-3</v>
      </c>
      <c r="K73">
        <f>STDEV(K60:K61)/SQRT(COUNT(K60:K61))/1000</f>
        <v>7.6260639999999979E-6</v>
      </c>
      <c r="L73">
        <f>STDEV(L60:L61)/SQRT(COUNT(L60:L61))</f>
        <v>0.52000000000000035</v>
      </c>
      <c r="M73">
        <f>STDEV(M60:M61)/SQRT(COUNT(M60:M61))</f>
        <v>0.51999999999999991</v>
      </c>
      <c r="N73">
        <f>STDEV(N60:N61)/SQRT(COUNT(N60:N61))</f>
        <v>5.3499999999999874E-2</v>
      </c>
      <c r="O73">
        <f>STDEV(O60:O61)/SQRT(COUNT(O60:O61))</f>
        <v>5.3499999999999867E-2</v>
      </c>
    </row>
    <row r="74" spans="3:15" x14ac:dyDescent="0.25">
      <c r="C74" s="20" t="s">
        <v>179</v>
      </c>
      <c r="D74" t="s">
        <v>186</v>
      </c>
      <c r="E74">
        <f t="shared" ref="E74:F74" si="27">STDEV(E62:E63)/SQRT(COUNT(E62:E63))</f>
        <v>0.10499999999999997</v>
      </c>
      <c r="F74">
        <f t="shared" si="27"/>
        <v>1.3900000000000003</v>
      </c>
      <c r="G74">
        <v>0</v>
      </c>
      <c r="H74">
        <f>STDEV(H62:H63)/SQRT(COUNT(H62:H63))/1000</f>
        <v>2.4250000000000005E-3</v>
      </c>
      <c r="I74">
        <f>STDEV(I62:I63)/SQRT(COUNT(I62:I63))/1000</f>
        <v>2.4250000000000102E-6</v>
      </c>
      <c r="J74">
        <f>STDEV(J62:J63)/SQRT(COUNT(J62:J63))/1000</f>
        <v>1.8092080000000035E-2</v>
      </c>
      <c r="K74">
        <f>STDEV(K62:K63)/SQRT(COUNT(K62:K63))/1000</f>
        <v>1.8092079999999981E-5</v>
      </c>
      <c r="L74">
        <f>STDEV(L62:L63)/SQRT(COUNT(L62:L63))</f>
        <v>2.3000000000000576E-2</v>
      </c>
      <c r="M74">
        <f>STDEV(M62:M63)/SQRT(COUNT(M62:M63))</f>
        <v>2.3000000000000576E-2</v>
      </c>
      <c r="N74">
        <f>STDEV(N62:N63)/SQRT(COUNT(N62:N63))</f>
        <v>1.719999999999999E-2</v>
      </c>
      <c r="O74">
        <f>STDEV(O62:O63)/SQRT(COUNT(O62:O63))</f>
        <v>1.7199999999999993E-2</v>
      </c>
    </row>
    <row r="75" spans="3:15" x14ac:dyDescent="0.25">
      <c r="C75" s="20" t="s">
        <v>180</v>
      </c>
      <c r="D75" t="s">
        <v>186</v>
      </c>
      <c r="E75">
        <f t="shared" ref="E75:F75" si="28">STDEV(E64:E65)/SQRT(COUNT(E64:E65))</f>
        <v>0</v>
      </c>
      <c r="F75">
        <f t="shared" si="28"/>
        <v>0</v>
      </c>
      <c r="G75">
        <v>1.0000000000000231E-2</v>
      </c>
      <c r="H75">
        <f>STDEV(H64:H65)/SQRT(COUNT(H64:H65))/1000</f>
        <v>6.7499999999999999E-3</v>
      </c>
      <c r="I75">
        <f>STDEV(I64:I65)/SQRT(COUNT(I64:I65))/1000</f>
        <v>6.7500000000000328E-6</v>
      </c>
      <c r="J75">
        <f>STDEV(J64:J65)/SQRT(COUNT(J64:J65))/1000</f>
        <v>1.0811999999999954E-2</v>
      </c>
      <c r="K75">
        <f>STDEV(K64:K65)/SQRT(COUNT(K64:K65))/1000</f>
        <v>1.0811999999999933E-5</v>
      </c>
      <c r="L75">
        <f>STDEV(L64:L65)/SQRT(COUNT(L64:L65))</f>
        <v>1.1099999999999994</v>
      </c>
      <c r="M75">
        <f>STDEV(M64:M65)/SQRT(COUNT(M64:M65))</f>
        <v>5.5499999999999972</v>
      </c>
      <c r="N75">
        <f>STDEV(N64:N65)/SQRT(COUNT(N64:N65))</f>
        <v>1.4149999999999994E-2</v>
      </c>
      <c r="O75">
        <f>STDEV(O64:O65)/SQRT(COUNT(O64:O65))</f>
        <v>7.0749999999999966E-2</v>
      </c>
    </row>
    <row r="76" spans="3:15" x14ac:dyDescent="0.25">
      <c r="C76" s="20" t="s">
        <v>181</v>
      </c>
      <c r="D76" t="s">
        <v>186</v>
      </c>
      <c r="E76">
        <f t="shared" ref="E76:F76" si="29">STDEV(E66:E67)/SQRT(COUNT(E66:E67))</f>
        <v>0.48999999999999988</v>
      </c>
      <c r="F76">
        <f t="shared" si="29"/>
        <v>6.4799999999999986</v>
      </c>
      <c r="G76">
        <v>7.5000000000000178E-2</v>
      </c>
      <c r="H76">
        <f>STDEV(H66:H67)/SQRT(COUNT(H66:H67))/1000</f>
        <v>1.7499999999999998E-3</v>
      </c>
      <c r="I76">
        <f>STDEV(I66:I67)/SQRT(COUNT(I66:I67))/1000</f>
        <v>1.7499999999999182E-6</v>
      </c>
      <c r="J76">
        <f>STDEV(J66:J67)/SQRT(COUNT(J66:J67))/1000</f>
        <v>2.8327439999999999</v>
      </c>
      <c r="K76">
        <f>STDEV(K66:K67)/SQRT(COUNT(K66:K67))/1000</f>
        <v>2.8327439999999973E-3</v>
      </c>
      <c r="L76">
        <f>STDEV(L66:L67)/SQRT(COUNT(L66:L67))</f>
        <v>1.4800000000000002</v>
      </c>
      <c r="M76">
        <f>STDEV(M66:M67)/SQRT(COUNT(M66:M67))</f>
        <v>74</v>
      </c>
      <c r="N76">
        <f>STDEV(N66:N67)/SQRT(COUNT(N66:N67))</f>
        <v>1.3199999999999988E-2</v>
      </c>
      <c r="O76">
        <f>STDEV(O66:O67)/SQRT(COUNT(O66:O67))</f>
        <v>0.65999999999999914</v>
      </c>
    </row>
    <row r="77" spans="3:15" x14ac:dyDescent="0.25">
      <c r="C77" s="20"/>
    </row>
    <row r="78" spans="3:15" x14ac:dyDescent="0.25">
      <c r="C78" s="20"/>
    </row>
    <row r="79" spans="3:15" x14ac:dyDescent="0.25">
      <c r="C79" s="20"/>
    </row>
    <row r="82" spans="2:14" x14ac:dyDescent="0.25">
      <c r="E82" t="s">
        <v>188</v>
      </c>
    </row>
    <row r="84" spans="2:14" x14ac:dyDescent="0.25">
      <c r="E84" t="s">
        <v>75</v>
      </c>
      <c r="F84" t="s">
        <v>189</v>
      </c>
      <c r="G84" t="s">
        <v>3</v>
      </c>
      <c r="H84" t="s">
        <v>191</v>
      </c>
      <c r="J84" t="s">
        <v>190</v>
      </c>
      <c r="L84" t="s">
        <v>78</v>
      </c>
      <c r="N84" t="s">
        <v>79</v>
      </c>
    </row>
    <row r="85" spans="2:14" x14ac:dyDescent="0.25">
      <c r="C85" t="s">
        <v>176</v>
      </c>
      <c r="J85">
        <v>5.7</v>
      </c>
      <c r="L85">
        <v>2.8149999999999999</v>
      </c>
      <c r="N85">
        <v>2.323</v>
      </c>
    </row>
    <row r="87" spans="2:14" x14ac:dyDescent="0.25">
      <c r="E87" t="s">
        <v>169</v>
      </c>
      <c r="F87" t="s">
        <v>168</v>
      </c>
      <c r="G87" t="s">
        <v>171</v>
      </c>
      <c r="H87" t="s">
        <v>172</v>
      </c>
      <c r="J87" t="s">
        <v>173</v>
      </c>
      <c r="L87" t="s">
        <v>174</v>
      </c>
      <c r="N87" t="s">
        <v>175</v>
      </c>
    </row>
    <row r="88" spans="2:14" x14ac:dyDescent="0.25">
      <c r="B88" t="s">
        <v>177</v>
      </c>
      <c r="C88" t="s">
        <v>178</v>
      </c>
      <c r="D88" t="s">
        <v>202</v>
      </c>
    </row>
    <row r="90" spans="2:14" x14ac:dyDescent="0.25">
      <c r="C90" s="20" t="s">
        <v>179</v>
      </c>
      <c r="D90" t="s">
        <v>202</v>
      </c>
    </row>
    <row r="92" spans="2:14" x14ac:dyDescent="0.25">
      <c r="C92" s="20" t="s">
        <v>180</v>
      </c>
      <c r="D92" t="s">
        <v>202</v>
      </c>
      <c r="K92" s="21"/>
    </row>
    <row r="93" spans="2:14" x14ac:dyDescent="0.25">
      <c r="C93" s="20"/>
    </row>
    <row r="94" spans="2:14" x14ac:dyDescent="0.25">
      <c r="C94" s="20" t="s">
        <v>181</v>
      </c>
      <c r="D94" t="s">
        <v>202</v>
      </c>
    </row>
    <row r="96" spans="2:14" x14ac:dyDescent="0.25">
      <c r="C96" s="20"/>
      <c r="D96" s="20"/>
    </row>
    <row r="97" spans="2:15" x14ac:dyDescent="0.25">
      <c r="C97" s="20"/>
      <c r="D97" s="20"/>
    </row>
    <row r="98" spans="2:15" x14ac:dyDescent="0.25">
      <c r="E98" t="s">
        <v>75</v>
      </c>
      <c r="F98" t="s">
        <v>189</v>
      </c>
      <c r="G98" t="s">
        <v>170</v>
      </c>
      <c r="H98" t="s">
        <v>193</v>
      </c>
      <c r="I98" t="s">
        <v>194</v>
      </c>
      <c r="J98" t="s">
        <v>195</v>
      </c>
      <c r="K98" t="s">
        <v>196</v>
      </c>
      <c r="L98" t="s">
        <v>78</v>
      </c>
      <c r="M98" t="s">
        <v>197</v>
      </c>
      <c r="N98" t="s">
        <v>4</v>
      </c>
      <c r="O98" t="s">
        <v>198</v>
      </c>
    </row>
    <row r="99" spans="2:15" x14ac:dyDescent="0.25">
      <c r="B99" t="s">
        <v>182</v>
      </c>
      <c r="C99" t="s">
        <v>178</v>
      </c>
      <c r="D99" t="s">
        <v>199</v>
      </c>
      <c r="E99">
        <v>9.66</v>
      </c>
      <c r="F99">
        <v>73.680000000000007</v>
      </c>
      <c r="G99">
        <v>6.76</v>
      </c>
      <c r="H99">
        <v>2125</v>
      </c>
      <c r="I99">
        <v>315</v>
      </c>
      <c r="J99">
        <v>6.1393199999999997</v>
      </c>
      <c r="K99">
        <v>0.43248000000000086</v>
      </c>
      <c r="L99">
        <v>3.22</v>
      </c>
      <c r="M99">
        <f>L99-2.815</f>
        <v>0.40500000000000025</v>
      </c>
      <c r="N99">
        <v>2.641</v>
      </c>
      <c r="O99">
        <f>N99-2.323</f>
        <v>0.31800000000000006</v>
      </c>
    </row>
    <row r="100" spans="2:15" x14ac:dyDescent="0.25">
      <c r="D100" t="s">
        <v>200</v>
      </c>
      <c r="E100">
        <v>9.82</v>
      </c>
      <c r="F100">
        <v>74.900000000000006</v>
      </c>
      <c r="G100">
        <v>6.77</v>
      </c>
      <c r="H100">
        <v>2150</v>
      </c>
      <c r="I100">
        <v>340</v>
      </c>
      <c r="J100">
        <v>5.9951599999999994</v>
      </c>
      <c r="K100">
        <v>0.28832000000000058</v>
      </c>
      <c r="L100">
        <v>3.0550000000000002</v>
      </c>
      <c r="M100">
        <f t="shared" ref="M100:M102" si="30">L100-2.815</f>
        <v>0.24000000000000021</v>
      </c>
      <c r="N100">
        <v>2.762</v>
      </c>
      <c r="O100">
        <f t="shared" ref="O100:O102" si="31">N100-2.323</f>
        <v>0.43900000000000006</v>
      </c>
    </row>
    <row r="101" spans="2:15" x14ac:dyDescent="0.25">
      <c r="C101" s="20" t="s">
        <v>179</v>
      </c>
      <c r="D101" t="s">
        <v>199</v>
      </c>
      <c r="E101">
        <v>9.43</v>
      </c>
      <c r="F101">
        <v>71.930000000000007</v>
      </c>
      <c r="G101">
        <v>6.86</v>
      </c>
      <c r="H101">
        <v>2135</v>
      </c>
      <c r="I101">
        <v>325</v>
      </c>
      <c r="J101">
        <v>32.664760000000001</v>
      </c>
      <c r="K101">
        <v>26.957920000000001</v>
      </c>
      <c r="L101">
        <v>4.3150000000000004</v>
      </c>
      <c r="M101">
        <f t="shared" si="30"/>
        <v>1.5000000000000004</v>
      </c>
      <c r="N101">
        <v>3.0470000000000002</v>
      </c>
      <c r="O101">
        <f t="shared" si="31"/>
        <v>0.7240000000000002</v>
      </c>
    </row>
    <row r="102" spans="2:15" x14ac:dyDescent="0.25">
      <c r="C102" s="20"/>
      <c r="D102" t="s">
        <v>200</v>
      </c>
      <c r="E102">
        <v>9.24</v>
      </c>
      <c r="F102">
        <v>70.48</v>
      </c>
      <c r="G102">
        <v>6.88</v>
      </c>
      <c r="H102">
        <v>1965</v>
      </c>
      <c r="I102">
        <v>155</v>
      </c>
      <c r="J102">
        <v>102.14988</v>
      </c>
      <c r="K102">
        <v>96.443039999999996</v>
      </c>
      <c r="L102">
        <v>6.5970000000000004</v>
      </c>
      <c r="M102">
        <f t="shared" si="30"/>
        <v>3.7820000000000005</v>
      </c>
      <c r="N102">
        <v>2.7959999999999998</v>
      </c>
      <c r="O102">
        <f t="shared" si="31"/>
        <v>0.47299999999999986</v>
      </c>
    </row>
    <row r="103" spans="2:15" x14ac:dyDescent="0.25">
      <c r="C103" s="20" t="s">
        <v>180</v>
      </c>
      <c r="D103" t="s">
        <v>199</v>
      </c>
      <c r="E103">
        <v>4.25</v>
      </c>
      <c r="F103">
        <v>32.42</v>
      </c>
      <c r="G103">
        <v>6.94</v>
      </c>
      <c r="H103">
        <v>1910</v>
      </c>
      <c r="I103">
        <v>100</v>
      </c>
      <c r="J103">
        <v>453.08539999999999</v>
      </c>
      <c r="K103">
        <v>447.37855999999999</v>
      </c>
      <c r="L103">
        <v>1.9570000000000001</v>
      </c>
      <c r="M103">
        <f>L103*5-2.815</f>
        <v>6.9700000000000006</v>
      </c>
      <c r="N103">
        <v>0.51160000000000005</v>
      </c>
      <c r="O103">
        <f>N103*5-2.323</f>
        <v>0.23500000000000032</v>
      </c>
    </row>
    <row r="104" spans="2:15" x14ac:dyDescent="0.25">
      <c r="C104" s="20"/>
      <c r="D104" t="s">
        <v>200</v>
      </c>
      <c r="E104">
        <v>4.3499999999999996</v>
      </c>
      <c r="F104">
        <v>33.18</v>
      </c>
      <c r="G104">
        <v>6.93</v>
      </c>
      <c r="H104">
        <v>1877.5</v>
      </c>
      <c r="I104">
        <v>67.5</v>
      </c>
      <c r="J104">
        <v>508.58700000000005</v>
      </c>
      <c r="K104">
        <v>502.88016000000005</v>
      </c>
      <c r="L104">
        <v>1.855</v>
      </c>
      <c r="M104">
        <f>L104*5-2.815</f>
        <v>6.4600000000000009</v>
      </c>
      <c r="N104">
        <v>0.49830000000000002</v>
      </c>
      <c r="O104">
        <f>N104*5-2.323</f>
        <v>0.16850000000000032</v>
      </c>
    </row>
    <row r="105" spans="2:15" x14ac:dyDescent="0.25">
      <c r="C105" s="20" t="s">
        <v>181</v>
      </c>
      <c r="D105" t="s">
        <v>199</v>
      </c>
      <c r="E105">
        <v>1.17</v>
      </c>
      <c r="F105">
        <v>8.92</v>
      </c>
      <c r="G105">
        <v>5.96</v>
      </c>
      <c r="H105">
        <v>114.1</v>
      </c>
      <c r="I105">
        <v>-1695.9</v>
      </c>
      <c r="J105">
        <v>2454.9499999999998</v>
      </c>
      <c r="K105">
        <v>2449.24316</v>
      </c>
      <c r="L105">
        <v>3.0880000000000001</v>
      </c>
      <c r="M105">
        <f>L105*50-2.815</f>
        <v>151.58500000000001</v>
      </c>
      <c r="N105">
        <v>7.6020000000000004E-2</v>
      </c>
      <c r="O105">
        <f>N105*50-2.323</f>
        <v>1.4780000000000002</v>
      </c>
    </row>
    <row r="106" spans="2:15" x14ac:dyDescent="0.25">
      <c r="C106" s="20"/>
      <c r="D106" t="s">
        <v>200</v>
      </c>
      <c r="E106">
        <v>0.59</v>
      </c>
      <c r="F106">
        <v>4.5</v>
      </c>
      <c r="G106">
        <v>5.75</v>
      </c>
      <c r="H106">
        <v>158.5</v>
      </c>
      <c r="I106">
        <v>-1651.5</v>
      </c>
      <c r="J106">
        <v>2274.75</v>
      </c>
      <c r="K106">
        <v>2269.0431600000002</v>
      </c>
      <c r="L106">
        <v>6.2859999999999996</v>
      </c>
      <c r="M106">
        <f>L106*50-2.815</f>
        <v>311.48499999999996</v>
      </c>
      <c r="N106">
        <v>8.8789999999999994E-2</v>
      </c>
      <c r="O106">
        <f>N106*50-2.323</f>
        <v>2.1164999999999998</v>
      </c>
    </row>
    <row r="108" spans="2:15" x14ac:dyDescent="0.25">
      <c r="C108" t="s">
        <v>178</v>
      </c>
      <c r="D108" t="s">
        <v>185</v>
      </c>
      <c r="E108">
        <f>AVERAGE(E99:E100)</f>
        <v>9.74</v>
      </c>
      <c r="F108">
        <f>AVERAGE(F99:F100)</f>
        <v>74.290000000000006</v>
      </c>
      <c r="G108">
        <v>6.7649999999999997</v>
      </c>
      <c r="H108">
        <f>AVERAGE(H99:H100)/1000</f>
        <v>2.1375000000000002</v>
      </c>
      <c r="I108">
        <f>AVERAGE(I99:I100)/1000</f>
        <v>0.32750000000000001</v>
      </c>
      <c r="J108">
        <f>AVERAGE(J99:J100)/1000</f>
        <v>6.0672399999999998E-3</v>
      </c>
      <c r="K108">
        <f>AVERAGE(K99:K100)/1000</f>
        <v>3.6040000000000074E-4</v>
      </c>
      <c r="L108">
        <f>AVERAGE(L99:L100)</f>
        <v>3.1375000000000002</v>
      </c>
      <c r="M108">
        <f>AVERAGE(M99:M100)</f>
        <v>0.32250000000000023</v>
      </c>
      <c r="N108">
        <f t="shared" ref="N108:O108" si="32">AVERAGE(N99:N100)</f>
        <v>2.7015000000000002</v>
      </c>
      <c r="O108">
        <f t="shared" si="32"/>
        <v>0.37850000000000006</v>
      </c>
    </row>
    <row r="109" spans="2:15" x14ac:dyDescent="0.25">
      <c r="C109" s="20" t="s">
        <v>179</v>
      </c>
      <c r="D109" t="s">
        <v>185</v>
      </c>
      <c r="E109">
        <f>AVERAGE(E101:E102)</f>
        <v>9.3350000000000009</v>
      </c>
      <c r="F109">
        <f>AVERAGE(F101:F102)</f>
        <v>71.205000000000013</v>
      </c>
      <c r="G109">
        <v>6.87</v>
      </c>
      <c r="H109">
        <f>AVERAGE(H101:H102)/1000</f>
        <v>2.0499999999999998</v>
      </c>
      <c r="I109">
        <f>AVERAGE(I101:I102)/1000</f>
        <v>0.24</v>
      </c>
      <c r="J109">
        <f>AVERAGE(J101:J102)/1000</f>
        <v>6.7407319999999993E-2</v>
      </c>
      <c r="K109">
        <f>AVERAGE(K101:K102)/1000</f>
        <v>6.1700480000000002E-2</v>
      </c>
      <c r="L109">
        <f>AVERAGE(L101:L102)</f>
        <v>5.4560000000000004</v>
      </c>
      <c r="M109">
        <f>AVERAGE(M101:M102)</f>
        <v>2.6410000000000005</v>
      </c>
      <c r="N109">
        <f t="shared" ref="N109:O109" si="33">AVERAGE(N101:N102)</f>
        <v>2.9215</v>
      </c>
      <c r="O109">
        <f t="shared" si="33"/>
        <v>0.59850000000000003</v>
      </c>
    </row>
    <row r="110" spans="2:15" x14ac:dyDescent="0.25">
      <c r="C110" s="20" t="s">
        <v>180</v>
      </c>
      <c r="D110" t="s">
        <v>185</v>
      </c>
      <c r="E110">
        <f>AVERAGE(E103:E104)</f>
        <v>4.3</v>
      </c>
      <c r="F110">
        <f>AVERAGE(F103:F104)</f>
        <v>32.799999999999997</v>
      </c>
      <c r="G110">
        <v>6.9350000000000005</v>
      </c>
      <c r="H110">
        <f>AVERAGE(H103:H104)/1000</f>
        <v>1.89375</v>
      </c>
      <c r="I110">
        <f>AVERAGE(I103:I104)/1000</f>
        <v>8.3750000000000005E-2</v>
      </c>
      <c r="J110">
        <f>AVERAGE(J103:J104)/1000</f>
        <v>0.48083620000000005</v>
      </c>
      <c r="K110">
        <f>AVERAGE(K103:K104)/1000</f>
        <v>0.47512936</v>
      </c>
      <c r="L110">
        <f>AVERAGE(L103:L104)</f>
        <v>1.9060000000000001</v>
      </c>
      <c r="M110">
        <f>AVERAGE(M103:M104)</f>
        <v>6.7150000000000007</v>
      </c>
      <c r="N110">
        <f t="shared" ref="N110:O110" si="34">AVERAGE(N103:N104)</f>
        <v>0.50495000000000001</v>
      </c>
      <c r="O110">
        <f t="shared" si="34"/>
        <v>0.20175000000000032</v>
      </c>
    </row>
    <row r="111" spans="2:15" x14ac:dyDescent="0.25">
      <c r="C111" s="20" t="s">
        <v>181</v>
      </c>
      <c r="D111" t="s">
        <v>185</v>
      </c>
      <c r="E111">
        <f>AVERAGE(E105:E106)</f>
        <v>0.87999999999999989</v>
      </c>
      <c r="F111">
        <f>AVERAGE(F105:F106)</f>
        <v>6.71</v>
      </c>
      <c r="G111">
        <v>5.8550000000000004</v>
      </c>
      <c r="H111">
        <f>AVERAGE(H105:H106)/1000</f>
        <v>0.1363</v>
      </c>
      <c r="I111">
        <f>AVERAGE(I105:I106)/1000</f>
        <v>-1.6737</v>
      </c>
      <c r="J111">
        <f>AVERAGE(J105:J106)/1000</f>
        <v>2.3648500000000001</v>
      </c>
      <c r="K111">
        <f>AVERAGE(K105:K106)/1000</f>
        <v>2.3591431599999999</v>
      </c>
      <c r="L111">
        <f>AVERAGE(L105:L106)</f>
        <v>4.6869999999999994</v>
      </c>
      <c r="M111">
        <f>AVERAGE(M105:M106)</f>
        <v>231.53499999999997</v>
      </c>
      <c r="N111">
        <f t="shared" ref="N111:O111" si="35">AVERAGE(N105:N106)</f>
        <v>8.2405000000000006E-2</v>
      </c>
      <c r="O111">
        <f t="shared" si="35"/>
        <v>1.79725</v>
      </c>
    </row>
    <row r="112" spans="2:15" x14ac:dyDescent="0.25">
      <c r="C112" t="s">
        <v>178</v>
      </c>
      <c r="D112" t="s">
        <v>186</v>
      </c>
      <c r="E112">
        <f>STDEV(E99:E100)/SQRT(COUNT(E99:E100))</f>
        <v>8.0000000000000071E-2</v>
      </c>
      <c r="F112">
        <f>STDEV(F99:F100)/SQRT(COUNT(F99:F100))</f>
        <v>0.60999999999999932</v>
      </c>
      <c r="G112">
        <v>4.9999999999998934E-3</v>
      </c>
      <c r="H112">
        <f>STDEV(H99:H100)/SQRT(COUNT(H99:H100))/1000</f>
        <v>1.2500000000000001E-2</v>
      </c>
      <c r="I112">
        <f>STDEV(I99:I100)/SQRT(COUNT(I99:I100))/1000</f>
        <v>1.2500000000000001E-2</v>
      </c>
      <c r="J112">
        <f>STDEV(J99:J100)/SQRT(COUNT(J99:J100))/1000</f>
        <v>7.208000000000015E-5</v>
      </c>
      <c r="K112">
        <f>STDEV(K99:K100)/SQRT(COUNT(K99:K100))/1000</f>
        <v>7.2080000000000069E-5</v>
      </c>
      <c r="L112">
        <f>STDEV(L99:L100)/SQRT(COUNT(L99:L100))</f>
        <v>8.2500000000000018E-2</v>
      </c>
      <c r="M112">
        <f>STDEV(M99:M100)/SQRT(COUNT(M99:M100))</f>
        <v>8.249999999999999E-2</v>
      </c>
      <c r="N112">
        <f t="shared" ref="N112:O112" si="36">STDEV(N99:N100)/SQRT(COUNT(N99:N100))</f>
        <v>6.0499999999999998E-2</v>
      </c>
      <c r="O112">
        <f t="shared" si="36"/>
        <v>6.0500000000000026E-2</v>
      </c>
    </row>
    <row r="113" spans="2:15" x14ac:dyDescent="0.25">
      <c r="C113" s="20" t="s">
        <v>179</v>
      </c>
      <c r="D113" t="s">
        <v>186</v>
      </c>
      <c r="E113">
        <f>STDEV(E101:E102)/SQRT(COUNT(E101:E102))</f>
        <v>9.4999999999999751E-2</v>
      </c>
      <c r="F113">
        <f>STDEV(F101:F102)/SQRT(COUNT(F101:F102))</f>
        <v>0.72500000000000131</v>
      </c>
      <c r="G113">
        <v>9.9999999999997868E-3</v>
      </c>
      <c r="H113">
        <f>STDEV(H101:H102)/SQRT(COUNT(H101:H102))/1000</f>
        <v>8.5000000000000006E-2</v>
      </c>
      <c r="I113">
        <f>STDEV(I101:I102)/SQRT(COUNT(I101:I102))/1000</f>
        <v>8.5000000000000006E-2</v>
      </c>
      <c r="J113">
        <f>STDEV(J101:J102)/SQRT(COUNT(J101:J102))/1000</f>
        <v>3.4742559999999992E-2</v>
      </c>
      <c r="K113">
        <f>STDEV(K101:K102)/SQRT(COUNT(K101:K102))/1000</f>
        <v>3.4742559999999985E-2</v>
      </c>
      <c r="L113">
        <f>STDEV(L101:L102)/SQRT(COUNT(L101:L102))</f>
        <v>1.1410000000000007</v>
      </c>
      <c r="M113">
        <f>STDEV(M101:M102)/SQRT(COUNT(M101:M102))</f>
        <v>1.1409999999999996</v>
      </c>
      <c r="N113">
        <f t="shared" ref="N113:O113" si="37">STDEV(N101:N102)/SQRT(COUNT(N101:N102))</f>
        <v>0.12550000000000017</v>
      </c>
      <c r="O113">
        <f t="shared" si="37"/>
        <v>0.12550000000000008</v>
      </c>
    </row>
    <row r="114" spans="2:15" x14ac:dyDescent="0.25">
      <c r="C114" s="20" t="s">
        <v>180</v>
      </c>
      <c r="D114" t="s">
        <v>186</v>
      </c>
      <c r="E114">
        <f>STDEV(E103:E104)/SQRT(COUNT(E103:E104))</f>
        <v>4.9999999999999822E-2</v>
      </c>
      <c r="F114">
        <f>STDEV(F103:F104)/SQRT(COUNT(F103:F104))</f>
        <v>0.37999999999999901</v>
      </c>
      <c r="G114">
        <v>5.0000000000003366E-3</v>
      </c>
      <c r="H114">
        <f>STDEV(H103:H104)/SQRT(COUNT(H103:H104))/1000</f>
        <v>1.6250000000000001E-2</v>
      </c>
      <c r="I114">
        <f>STDEV(I103:I104)/SQRT(COUNT(I103:I104))/1000</f>
        <v>1.6250000000000001E-2</v>
      </c>
      <c r="J114">
        <f>STDEV(J103:J104)/SQRT(COUNT(J103:J104))/1000</f>
        <v>2.7750800000000027E-2</v>
      </c>
      <c r="K114">
        <f>STDEV(K103:K104)/SQRT(COUNT(K103:K104))/1000</f>
        <v>2.7750800000000027E-2</v>
      </c>
      <c r="L114">
        <f>STDEV(L103:L104)/SQRT(COUNT(L103:L104))</f>
        <v>5.1000000000000038E-2</v>
      </c>
      <c r="M114">
        <f>STDEV(M103:M104)/SQRT(COUNT(M103:M104))</f>
        <v>0.25499999999999984</v>
      </c>
      <c r="N114">
        <f t="shared" ref="N114:O114" si="38">STDEV(N103:N104)/SQRT(COUNT(N103:N104))</f>
        <v>6.6500000000000161E-3</v>
      </c>
      <c r="O114">
        <f t="shared" si="38"/>
        <v>3.3249999999999953E-2</v>
      </c>
    </row>
    <row r="115" spans="2:15" x14ac:dyDescent="0.25">
      <c r="C115" s="20" t="s">
        <v>181</v>
      </c>
      <c r="D115" t="s">
        <v>186</v>
      </c>
      <c r="E115">
        <f>STDEV(E105:E106)/SQRT(COUNT(E105:E106))</f>
        <v>0.28999999999999987</v>
      </c>
      <c r="F115">
        <f>STDEV(F105:F106)/SQRT(COUNT(F105:F106))</f>
        <v>2.2100000000000004</v>
      </c>
      <c r="G115">
        <v>0.10499999999999997</v>
      </c>
      <c r="H115">
        <f>STDEV(H105:H106)/SQRT(COUNT(H105:H106))/1000</f>
        <v>2.2199999999999921E-2</v>
      </c>
      <c r="I115">
        <f>STDEV(I105:I106)/SQRT(COUNT(I105:I106))/1000</f>
        <v>2.2200000000000046E-2</v>
      </c>
      <c r="J115">
        <f>STDEV(J105:J106)/SQRT(COUNT(J105:J106))/1000</f>
        <v>9.0099999999999889E-2</v>
      </c>
      <c r="K115">
        <f>STDEV(K105:K106)/SQRT(COUNT(K105:K106))/1000</f>
        <v>9.0099999999999889E-2</v>
      </c>
      <c r="L115">
        <f>STDEV(L105:L106)/SQRT(COUNT(L105:L106))</f>
        <v>1.5990000000000011</v>
      </c>
      <c r="M115">
        <f>STDEV(M105:M106)/SQRT(COUNT(M105:M106))</f>
        <v>79.94999999999996</v>
      </c>
      <c r="N115">
        <f t="shared" ref="N115:O115" si="39">STDEV(N105:N106)/SQRT(COUNT(N105:N106))</f>
        <v>6.384999999999994E-3</v>
      </c>
      <c r="O115">
        <f t="shared" si="39"/>
        <v>0.31924999999999953</v>
      </c>
    </row>
    <row r="116" spans="2:15" x14ac:dyDescent="0.25">
      <c r="C116" s="20"/>
      <c r="D116" s="20"/>
    </row>
    <row r="117" spans="2:15" x14ac:dyDescent="0.25">
      <c r="C117" s="20"/>
      <c r="D117" s="20"/>
    </row>
    <row r="118" spans="2:15" x14ac:dyDescent="0.25">
      <c r="C118" s="20"/>
      <c r="D118" s="20"/>
    </row>
    <row r="119" spans="2:15" x14ac:dyDescent="0.25">
      <c r="E119" t="s">
        <v>75</v>
      </c>
      <c r="F119" t="s">
        <v>189</v>
      </c>
      <c r="G119" t="s">
        <v>170</v>
      </c>
      <c r="H119" t="s">
        <v>193</v>
      </c>
      <c r="I119" t="s">
        <v>194</v>
      </c>
      <c r="J119" t="s">
        <v>195</v>
      </c>
      <c r="K119" t="s">
        <v>196</v>
      </c>
      <c r="L119" t="s">
        <v>78</v>
      </c>
      <c r="M119" t="s">
        <v>197</v>
      </c>
      <c r="N119" t="s">
        <v>4</v>
      </c>
      <c r="O119" t="s">
        <v>198</v>
      </c>
    </row>
    <row r="120" spans="2:15" x14ac:dyDescent="0.25">
      <c r="B120" t="s">
        <v>183</v>
      </c>
      <c r="C120" t="s">
        <v>178</v>
      </c>
      <c r="D120" t="s">
        <v>199</v>
      </c>
      <c r="E120">
        <v>9.92</v>
      </c>
      <c r="F120">
        <v>75.67</v>
      </c>
      <c r="G120">
        <v>7.15</v>
      </c>
      <c r="H120">
        <v>2050</v>
      </c>
      <c r="I120">
        <v>240</v>
      </c>
      <c r="J120">
        <v>5.41852</v>
      </c>
      <c r="K120">
        <v>-0.2883199999999988</v>
      </c>
      <c r="L120">
        <v>2.6560000000000001</v>
      </c>
      <c r="M120">
        <f>L120-2.815</f>
        <v>-0.15899999999999981</v>
      </c>
      <c r="N120">
        <v>2.512</v>
      </c>
      <c r="O120">
        <f>N120-2.323</f>
        <v>0.18900000000000006</v>
      </c>
    </row>
    <row r="121" spans="2:15" x14ac:dyDescent="0.25">
      <c r="D121" t="s">
        <v>200</v>
      </c>
      <c r="E121">
        <v>9.8800000000000008</v>
      </c>
      <c r="F121">
        <v>75.36</v>
      </c>
      <c r="G121">
        <v>7.26</v>
      </c>
      <c r="H121">
        <v>2010</v>
      </c>
      <c r="I121">
        <v>200</v>
      </c>
      <c r="J121">
        <v>5.1301999999999994</v>
      </c>
      <c r="K121">
        <v>-0.57663999999999938</v>
      </c>
      <c r="L121">
        <v>2.09</v>
      </c>
      <c r="M121">
        <f>L121-2.815</f>
        <v>-0.72500000000000009</v>
      </c>
      <c r="N121">
        <v>2.407</v>
      </c>
      <c r="O121">
        <f>N121-2.323</f>
        <v>8.4000000000000075E-2</v>
      </c>
    </row>
    <row r="122" spans="2:15" x14ac:dyDescent="0.25">
      <c r="C122" s="20" t="s">
        <v>179</v>
      </c>
      <c r="D122" t="s">
        <v>199</v>
      </c>
      <c r="E122">
        <v>8.8699999999999992</v>
      </c>
      <c r="F122">
        <v>67.66</v>
      </c>
      <c r="G122">
        <v>7.3100000000000005</v>
      </c>
      <c r="H122">
        <v>2000</v>
      </c>
      <c r="I122">
        <v>190</v>
      </c>
      <c r="J122">
        <v>26.465879999999999</v>
      </c>
      <c r="K122">
        <v>20.759039999999999</v>
      </c>
      <c r="L122">
        <v>2.766</v>
      </c>
      <c r="M122">
        <f>L122-2.815</f>
        <v>-4.8999999999999932E-2</v>
      </c>
      <c r="N122">
        <v>2.3420000000000001</v>
      </c>
      <c r="O122">
        <f>N122-2.323</f>
        <v>1.9000000000000128E-2</v>
      </c>
    </row>
    <row r="123" spans="2:15" x14ac:dyDescent="0.25">
      <c r="C123" s="20"/>
      <c r="D123" t="s">
        <v>200</v>
      </c>
      <c r="E123">
        <v>8.85</v>
      </c>
      <c r="F123">
        <v>67.510000000000005</v>
      </c>
      <c r="G123">
        <v>7.34</v>
      </c>
      <c r="H123">
        <v>2040</v>
      </c>
      <c r="I123">
        <v>230</v>
      </c>
      <c r="J123">
        <v>65.677400000000006</v>
      </c>
      <c r="K123">
        <v>59.970560000000006</v>
      </c>
      <c r="L123">
        <v>3.5009999999999999</v>
      </c>
      <c r="M123">
        <f>L123-2.815</f>
        <v>0.68599999999999994</v>
      </c>
      <c r="N123">
        <v>2.2989999999999999</v>
      </c>
      <c r="O123">
        <f>N123-2.323</f>
        <v>-2.4000000000000021E-2</v>
      </c>
    </row>
    <row r="124" spans="2:15" x14ac:dyDescent="0.25">
      <c r="C124" s="20" t="s">
        <v>180</v>
      </c>
      <c r="D124" t="s">
        <v>199</v>
      </c>
      <c r="E124">
        <v>5.19</v>
      </c>
      <c r="F124">
        <v>39.590000000000003</v>
      </c>
      <c r="G124">
        <v>7.41</v>
      </c>
      <c r="H124">
        <v>1650</v>
      </c>
      <c r="I124">
        <v>-160</v>
      </c>
      <c r="J124">
        <v>636.88940000000002</v>
      </c>
      <c r="K124">
        <v>631.18256000000008</v>
      </c>
      <c r="L124">
        <v>2.1659999999999999</v>
      </c>
      <c r="M124">
        <f>L124*5-2.815</f>
        <v>8.0150000000000006</v>
      </c>
      <c r="N124">
        <v>0.43280000000000002</v>
      </c>
      <c r="O124">
        <f>N124*5-2.323</f>
        <v>-0.15899999999999981</v>
      </c>
    </row>
    <row r="125" spans="2:15" x14ac:dyDescent="0.25">
      <c r="C125" s="20"/>
      <c r="D125" t="s">
        <v>200</v>
      </c>
      <c r="E125">
        <v>7.05</v>
      </c>
      <c r="F125">
        <v>53.78</v>
      </c>
      <c r="G125">
        <v>7.4399999999999995</v>
      </c>
      <c r="H125">
        <v>1895</v>
      </c>
      <c r="I125">
        <v>85</v>
      </c>
      <c r="J125">
        <v>548.23099999999999</v>
      </c>
      <c r="K125">
        <v>542.52416000000005</v>
      </c>
      <c r="L125">
        <v>1.5629999999999999</v>
      </c>
      <c r="M125">
        <f>L125*5-2.815</f>
        <v>5</v>
      </c>
      <c r="N125">
        <v>0.47199999999999998</v>
      </c>
      <c r="O125">
        <f>N125*5-2.323</f>
        <v>3.6999999999999922E-2</v>
      </c>
    </row>
    <row r="126" spans="2:15" x14ac:dyDescent="0.25">
      <c r="C126" s="20" t="s">
        <v>181</v>
      </c>
      <c r="D126" t="s">
        <v>199</v>
      </c>
      <c r="E126">
        <v>1.08</v>
      </c>
      <c r="F126">
        <v>8.24</v>
      </c>
      <c r="G126">
        <v>6.74</v>
      </c>
      <c r="H126">
        <v>156.5</v>
      </c>
      <c r="I126">
        <v>-1653.5</v>
      </c>
      <c r="J126">
        <v>1849.4779999999996</v>
      </c>
      <c r="K126">
        <v>1843.7711599999996</v>
      </c>
      <c r="L126">
        <v>3.2589999999999999</v>
      </c>
      <c r="M126">
        <f>L126*50-2.815</f>
        <v>160.13499999999999</v>
      </c>
      <c r="N126">
        <v>4.4110000000000003E-2</v>
      </c>
      <c r="O126">
        <f>N126*50-2.323</f>
        <v>-0.11749999999999972</v>
      </c>
    </row>
    <row r="127" spans="2:15" x14ac:dyDescent="0.25">
      <c r="C127" s="20"/>
      <c r="D127" t="s">
        <v>200</v>
      </c>
      <c r="E127">
        <v>1.02</v>
      </c>
      <c r="F127">
        <v>7.78</v>
      </c>
      <c r="G127">
        <v>6.72</v>
      </c>
      <c r="H127">
        <v>174</v>
      </c>
      <c r="I127">
        <v>-1636</v>
      </c>
      <c r="J127">
        <v>2901.846</v>
      </c>
      <c r="K127">
        <v>2896.1391600000002</v>
      </c>
      <c r="L127">
        <v>6.0810000000000004</v>
      </c>
      <c r="M127">
        <f>L127*50-2.815</f>
        <v>301.23500000000001</v>
      </c>
      <c r="N127">
        <v>6.5559999999999993E-2</v>
      </c>
      <c r="O127">
        <f>N127*50-2.323</f>
        <v>0.95499999999999963</v>
      </c>
    </row>
    <row r="129" spans="2:15" x14ac:dyDescent="0.25">
      <c r="C129" t="s">
        <v>178</v>
      </c>
      <c r="D129" t="s">
        <v>185</v>
      </c>
      <c r="E129">
        <f>AVERAGE(E120:E121)</f>
        <v>9.9</v>
      </c>
      <c r="F129">
        <f>AVERAGE(F120:F121)</f>
        <v>75.515000000000001</v>
      </c>
      <c r="G129">
        <v>7.2050000000000001</v>
      </c>
      <c r="H129">
        <f>AVERAGE(H120:H121)/1000</f>
        <v>2.0299999999999998</v>
      </c>
      <c r="I129">
        <f>AVERAGE(I120:I121)/1000</f>
        <v>0.22</v>
      </c>
      <c r="J129">
        <f>AVERAGE(J120:J121)/1000</f>
        <v>5.2743599999999996E-3</v>
      </c>
      <c r="K129">
        <f>AVERAGE(K120:K121)/1000</f>
        <v>-4.3247999999999908E-4</v>
      </c>
      <c r="L129">
        <f>AVERAGE(L120:L121)</f>
        <v>2.3730000000000002</v>
      </c>
      <c r="M129">
        <f>AVERAGE(M120:M121)</f>
        <v>-0.44199999999999995</v>
      </c>
      <c r="N129">
        <f t="shared" ref="N129:O129" si="40">AVERAGE(N120:N121)</f>
        <v>2.4595000000000002</v>
      </c>
      <c r="O129">
        <f t="shared" si="40"/>
        <v>0.13650000000000007</v>
      </c>
    </row>
    <row r="130" spans="2:15" x14ac:dyDescent="0.25">
      <c r="C130" s="20" t="s">
        <v>179</v>
      </c>
      <c r="D130" t="s">
        <v>185</v>
      </c>
      <c r="E130">
        <f>AVERAGE(E122:E123)</f>
        <v>8.86</v>
      </c>
      <c r="F130">
        <f>AVERAGE(F122:F123)</f>
        <v>67.585000000000008</v>
      </c>
      <c r="G130">
        <v>7.3250000000000002</v>
      </c>
      <c r="H130">
        <f>AVERAGE(H122:H123)/1000</f>
        <v>2.02</v>
      </c>
      <c r="I130">
        <f>AVERAGE(I122:I123)/1000</f>
        <v>0.21</v>
      </c>
      <c r="J130">
        <f>AVERAGE(J122:J123)/1000</f>
        <v>4.6071640000000004E-2</v>
      </c>
      <c r="K130">
        <f>AVERAGE(K122:K123)/1000</f>
        <v>4.0364799999999999E-2</v>
      </c>
      <c r="L130">
        <f>AVERAGE(L122:L123)</f>
        <v>3.1334999999999997</v>
      </c>
      <c r="M130">
        <f>AVERAGE(M122:M123)</f>
        <v>0.31850000000000001</v>
      </c>
      <c r="N130">
        <f t="shared" ref="N130:O130" si="41">AVERAGE(N122:N123)</f>
        <v>2.3205</v>
      </c>
      <c r="O130">
        <f t="shared" si="41"/>
        <v>-2.4999999999999467E-3</v>
      </c>
    </row>
    <row r="131" spans="2:15" x14ac:dyDescent="0.25">
      <c r="C131" s="20" t="s">
        <v>180</v>
      </c>
      <c r="D131" t="s">
        <v>185</v>
      </c>
      <c r="E131">
        <f>AVERAGE(E124:E125)</f>
        <v>6.12</v>
      </c>
      <c r="F131">
        <f>AVERAGE(F124:F125)</f>
        <v>46.685000000000002</v>
      </c>
      <c r="G131">
        <v>7.4249999999999998</v>
      </c>
      <c r="H131">
        <f>AVERAGE(H124:H125)/1000</f>
        <v>1.7725</v>
      </c>
      <c r="I131">
        <f>AVERAGE(I124:I125)/1000</f>
        <v>-3.7499999999999999E-2</v>
      </c>
      <c r="J131">
        <f>AVERAGE(J124:J125)/1000</f>
        <v>0.59256019999999998</v>
      </c>
      <c r="K131">
        <f>AVERAGE(K124:K125)/1000</f>
        <v>0.5868533600000001</v>
      </c>
      <c r="L131">
        <f>AVERAGE(L124:L125)</f>
        <v>1.8645</v>
      </c>
      <c r="M131">
        <f>AVERAGE(M124:M125)</f>
        <v>6.5075000000000003</v>
      </c>
      <c r="N131">
        <f t="shared" ref="N131:O131" si="42">AVERAGE(N124:N125)</f>
        <v>0.45240000000000002</v>
      </c>
      <c r="O131">
        <f t="shared" si="42"/>
        <v>-6.0999999999999943E-2</v>
      </c>
    </row>
    <row r="132" spans="2:15" x14ac:dyDescent="0.25">
      <c r="C132" s="20" t="s">
        <v>181</v>
      </c>
      <c r="D132" t="s">
        <v>185</v>
      </c>
      <c r="E132">
        <f>AVERAGE(E126:E127)</f>
        <v>1.05</v>
      </c>
      <c r="F132">
        <f>AVERAGE(F126:F127)</f>
        <v>8.01</v>
      </c>
      <c r="G132">
        <v>6.73</v>
      </c>
      <c r="H132">
        <f>AVERAGE(H126:H127)/1000</f>
        <v>0.16525000000000001</v>
      </c>
      <c r="I132">
        <f>AVERAGE(I126:I127)/1000</f>
        <v>-1.6447499999999999</v>
      </c>
      <c r="J132">
        <f>AVERAGE(J126:J127)/1000</f>
        <v>2.3756619999999997</v>
      </c>
      <c r="K132">
        <f>AVERAGE(K126:K127)/1000</f>
        <v>2.3699551599999999</v>
      </c>
      <c r="L132">
        <f>AVERAGE(L126:L127)</f>
        <v>4.67</v>
      </c>
      <c r="M132">
        <f>AVERAGE(M126:M127)</f>
        <v>230.685</v>
      </c>
      <c r="N132">
        <f t="shared" ref="N132:O132" si="43">AVERAGE(N126:N127)</f>
        <v>5.4834999999999995E-2</v>
      </c>
      <c r="O132">
        <f t="shared" si="43"/>
        <v>0.41874999999999996</v>
      </c>
    </row>
    <row r="133" spans="2:15" x14ac:dyDescent="0.25">
      <c r="C133" t="s">
        <v>178</v>
      </c>
      <c r="D133" t="s">
        <v>186</v>
      </c>
      <c r="E133">
        <f>STDEV(E120:E121)/SQRT(COUNT(E120:E121))</f>
        <v>1.9999999999999574E-2</v>
      </c>
      <c r="F133">
        <f>STDEV(F120:F121)/SQRT(COUNT(F120:F121))</f>
        <v>0.15500000000000114</v>
      </c>
      <c r="G133">
        <v>5.4999999999999716E-2</v>
      </c>
      <c r="H133">
        <f>STDEV(H120:H121)/SQRT(COUNT(H120:H121))/1000</f>
        <v>0.02</v>
      </c>
      <c r="I133">
        <f>STDEV(I120:I121)/SQRT(COUNT(I120:I121))/1000</f>
        <v>0.02</v>
      </c>
      <c r="J133">
        <f>STDEV(J120:J121)/SQRT(COUNT(J120:J121))/1000</f>
        <v>1.441600000000003E-4</v>
      </c>
      <c r="K133">
        <f>STDEV(K120:K121)/SQRT(COUNT(K120:K121))/1000</f>
        <v>1.4416000000000022E-4</v>
      </c>
      <c r="L133">
        <f>STDEV(L120:L121)/SQRT(COUNT(L120:L121))</f>
        <v>0.28299999999999853</v>
      </c>
      <c r="M133">
        <f>STDEV(M120:M121)/SQRT(COUNT(M120:M121))</f>
        <v>0.28300000000000008</v>
      </c>
      <c r="N133">
        <f t="shared" ref="N133:O133" si="44">STDEV(N120:N121)/SQRT(COUNT(N120:N121))</f>
        <v>5.2499999999999984E-2</v>
      </c>
      <c r="O133">
        <f t="shared" si="44"/>
        <v>5.2500000000000019E-2</v>
      </c>
    </row>
    <row r="134" spans="2:15" x14ac:dyDescent="0.25">
      <c r="C134" s="20" t="s">
        <v>179</v>
      </c>
      <c r="D134" t="s">
        <v>186</v>
      </c>
      <c r="E134">
        <f>STDEV(E122:E123)/SQRT(COUNT(E122:E123))</f>
        <v>9.9999999999997868E-3</v>
      </c>
      <c r="F134">
        <f>STDEV(F122:F123)/SQRT(COUNT(F122:F123))</f>
        <v>7.4999999999995737E-2</v>
      </c>
      <c r="G134">
        <v>1.4999999999999679E-2</v>
      </c>
      <c r="H134">
        <f>STDEV(H122:H123)/SQRT(COUNT(H122:H123))/1000</f>
        <v>0.02</v>
      </c>
      <c r="I134">
        <f>STDEV(I122:I123)/SQRT(COUNT(I122:I123))/1000</f>
        <v>0.02</v>
      </c>
      <c r="J134">
        <f>STDEV(J122:J123)/SQRT(COUNT(J122:J123))/1000</f>
        <v>1.960576E-2</v>
      </c>
      <c r="K134">
        <f>STDEV(K122:K123)/SQRT(COUNT(K122:K123))/1000</f>
        <v>1.9605760000000007E-2</v>
      </c>
      <c r="L134">
        <f>STDEV(L122:L123)/SQRT(COUNT(L122:L123))</f>
        <v>0.36750000000000227</v>
      </c>
      <c r="M134">
        <f>STDEV(M122:M123)/SQRT(COUNT(M122:M123))</f>
        <v>0.36749999999999988</v>
      </c>
      <c r="N134">
        <f t="shared" ref="N134:O134" si="45">STDEV(N122:N123)/SQRT(COUNT(N122:N123))</f>
        <v>2.1500000000000071E-2</v>
      </c>
      <c r="O134">
        <f t="shared" si="45"/>
        <v>2.1500000000000071E-2</v>
      </c>
    </row>
    <row r="135" spans="2:15" x14ac:dyDescent="0.25">
      <c r="C135" s="20" t="s">
        <v>180</v>
      </c>
      <c r="D135" t="s">
        <v>186</v>
      </c>
      <c r="E135">
        <f>STDEV(E124:E125)/SQRT(COUNT(E124:E125))</f>
        <v>0.92999999999999927</v>
      </c>
      <c r="F135">
        <f>STDEV(F124:F125)/SQRT(COUNT(F124:F125))</f>
        <v>7.0949999999999829</v>
      </c>
      <c r="G135">
        <v>1.4999999999999679E-2</v>
      </c>
      <c r="H135">
        <f>STDEV(H124:H125)/SQRT(COUNT(H124:H125))/1000</f>
        <v>0.1225</v>
      </c>
      <c r="I135">
        <f>STDEV(I124:I125)/SQRT(COUNT(I124:I125))/1000</f>
        <v>0.1225</v>
      </c>
      <c r="J135">
        <f>STDEV(J124:J125)/SQRT(COUNT(J124:J125))/1000</f>
        <v>4.4329200000000013E-2</v>
      </c>
      <c r="K135">
        <f>STDEV(K124:K125)/SQRT(COUNT(K124:K125))/1000</f>
        <v>4.4329200000000013E-2</v>
      </c>
      <c r="L135">
        <f>STDEV(L124:L125)/SQRT(COUNT(L124:L125))</f>
        <v>0.3014999999999986</v>
      </c>
      <c r="M135">
        <f>STDEV(M124:M125)/SQRT(COUNT(M124:M125))</f>
        <v>1.5075000000000003</v>
      </c>
      <c r="N135">
        <f t="shared" ref="N135:O135" si="46">STDEV(N124:N125)/SQRT(COUNT(N124:N125))</f>
        <v>1.9599999999999975E-2</v>
      </c>
      <c r="O135">
        <f t="shared" si="46"/>
        <v>9.7999999999999865E-2</v>
      </c>
    </row>
    <row r="136" spans="2:15" x14ac:dyDescent="0.25">
      <c r="C136" s="20" t="s">
        <v>181</v>
      </c>
      <c r="D136" t="s">
        <v>186</v>
      </c>
      <c r="E136">
        <f>STDEV(E126:E127)/SQRT(COUNT(E126:E127))</f>
        <v>3.0000000000000023E-2</v>
      </c>
      <c r="F136">
        <f>STDEV(F126:F127)/SQRT(COUNT(F126:F127))</f>
        <v>0.22999999999999995</v>
      </c>
      <c r="G136">
        <v>1.0000000000000231E-2</v>
      </c>
      <c r="H136">
        <f>STDEV(H126:H127)/SQRT(COUNT(H126:H127))/1000</f>
        <v>8.7500000000000008E-3</v>
      </c>
      <c r="I136">
        <f>STDEV(I126:I127)/SQRT(COUNT(I126:I127))/1000</f>
        <v>8.7500000000000008E-3</v>
      </c>
      <c r="J136">
        <f>STDEV(J126:J127)/SQRT(COUNT(J126:J127))/1000</f>
        <v>0.52618399999999976</v>
      </c>
      <c r="K136">
        <f>STDEV(K126:K127)/SQRT(COUNT(K126:K127))/1000</f>
        <v>0.52618399999999976</v>
      </c>
      <c r="L136">
        <f>STDEV(L126:L127)/SQRT(COUNT(L126:L127))</f>
        <v>1.4110000000000011</v>
      </c>
      <c r="M136">
        <f>STDEV(M126:M127)/SQRT(COUNT(M126:M127))</f>
        <v>70.55000000000004</v>
      </c>
      <c r="N136">
        <f t="shared" ref="N136:O136" si="47">STDEV(N126:N127)/SQRT(COUNT(N126:N127))</f>
        <v>1.0725000000000023E-2</v>
      </c>
      <c r="O136">
        <f t="shared" si="47"/>
        <v>0.53624999999999967</v>
      </c>
    </row>
    <row r="137" spans="2:15" x14ac:dyDescent="0.25">
      <c r="C137" s="20"/>
      <c r="D137" s="20"/>
    </row>
    <row r="138" spans="2:15" x14ac:dyDescent="0.25">
      <c r="C138" s="20"/>
      <c r="D138" s="20"/>
    </row>
    <row r="139" spans="2:15" x14ac:dyDescent="0.25">
      <c r="C139" s="20"/>
      <c r="D139" s="20"/>
    </row>
    <row r="140" spans="2:15" x14ac:dyDescent="0.25">
      <c r="E140" t="s">
        <v>75</v>
      </c>
      <c r="F140" t="s">
        <v>189</v>
      </c>
      <c r="G140" t="s">
        <v>170</v>
      </c>
      <c r="H140" t="s">
        <v>193</v>
      </c>
      <c r="I140" t="s">
        <v>194</v>
      </c>
      <c r="J140" t="s">
        <v>195</v>
      </c>
      <c r="K140" t="s">
        <v>196</v>
      </c>
      <c r="L140" t="s">
        <v>78</v>
      </c>
      <c r="M140" t="s">
        <v>197</v>
      </c>
      <c r="N140" t="s">
        <v>4</v>
      </c>
      <c r="O140" t="s">
        <v>198</v>
      </c>
    </row>
    <row r="141" spans="2:15" x14ac:dyDescent="0.25">
      <c r="B141" t="s">
        <v>184</v>
      </c>
      <c r="C141" t="s">
        <v>178</v>
      </c>
      <c r="D141" t="s">
        <v>199</v>
      </c>
      <c r="E141">
        <v>9.48</v>
      </c>
      <c r="F141">
        <v>72.31</v>
      </c>
      <c r="G141">
        <v>7.42</v>
      </c>
      <c r="H141">
        <v>2050</v>
      </c>
      <c r="I141">
        <v>240</v>
      </c>
      <c r="J141">
        <v>7.2925999999999984</v>
      </c>
      <c r="K141">
        <v>1.5857599999999996</v>
      </c>
      <c r="L141">
        <v>3.2229999999999999</v>
      </c>
      <c r="M141">
        <f>L141-2.815</f>
        <v>0.40799999999999992</v>
      </c>
      <c r="N141">
        <v>2.4169999999999998</v>
      </c>
      <c r="O141">
        <f>N141-2.323</f>
        <v>9.3999999999999861E-2</v>
      </c>
    </row>
    <row r="142" spans="2:15" x14ac:dyDescent="0.25">
      <c r="D142" t="s">
        <v>200</v>
      </c>
      <c r="E142">
        <v>9.4600000000000009</v>
      </c>
      <c r="F142">
        <v>72.16</v>
      </c>
      <c r="G142">
        <v>7.41</v>
      </c>
      <c r="H142">
        <v>2045</v>
      </c>
      <c r="I142">
        <v>235</v>
      </c>
      <c r="J142">
        <v>12.91484</v>
      </c>
      <c r="K142">
        <v>7.2080000000000011</v>
      </c>
      <c r="L142">
        <v>4.2350000000000003</v>
      </c>
      <c r="M142">
        <f>L142-2.815</f>
        <v>1.4200000000000004</v>
      </c>
      <c r="N142">
        <v>2.9809999999999999</v>
      </c>
      <c r="O142">
        <f>N142-2.323</f>
        <v>0.65799999999999992</v>
      </c>
    </row>
    <row r="143" spans="2:15" x14ac:dyDescent="0.25">
      <c r="C143" s="20" t="s">
        <v>179</v>
      </c>
      <c r="D143" t="s">
        <v>199</v>
      </c>
      <c r="E143">
        <v>8.3800000000000008</v>
      </c>
      <c r="F143">
        <v>63.92</v>
      </c>
      <c r="G143">
        <v>7.32</v>
      </c>
      <c r="H143">
        <v>1985</v>
      </c>
      <c r="I143">
        <v>175</v>
      </c>
      <c r="J143">
        <v>172.35579999999996</v>
      </c>
      <c r="K143">
        <v>166.64895999999996</v>
      </c>
      <c r="L143">
        <v>4.9089999999999998</v>
      </c>
      <c r="M143">
        <f>L143-2.815</f>
        <v>2.0939999999999999</v>
      </c>
      <c r="N143">
        <v>2.3839999999999999</v>
      </c>
      <c r="O143">
        <f>N143-2.323</f>
        <v>6.0999999999999943E-2</v>
      </c>
    </row>
    <row r="144" spans="2:15" x14ac:dyDescent="0.25">
      <c r="C144" s="20"/>
      <c r="D144" t="s">
        <v>200</v>
      </c>
      <c r="E144">
        <v>8.7100000000000009</v>
      </c>
      <c r="F144">
        <v>66.44</v>
      </c>
      <c r="G144">
        <v>7.3100000000000005</v>
      </c>
      <c r="H144">
        <v>2015</v>
      </c>
      <c r="I144">
        <v>205</v>
      </c>
      <c r="J144">
        <v>243.715</v>
      </c>
      <c r="K144">
        <v>238.00816</v>
      </c>
      <c r="L144">
        <v>7.0919999999999996</v>
      </c>
      <c r="M144">
        <f>L144-2.815</f>
        <v>4.2769999999999992</v>
      </c>
      <c r="N144">
        <v>2.76</v>
      </c>
      <c r="O144">
        <f>N144-2.323</f>
        <v>0.43699999999999983</v>
      </c>
    </row>
    <row r="145" spans="3:15" x14ac:dyDescent="0.25">
      <c r="C145" s="20" t="s">
        <v>180</v>
      </c>
      <c r="D145" t="s">
        <v>199</v>
      </c>
      <c r="E145">
        <v>7.65</v>
      </c>
      <c r="F145">
        <v>58.35</v>
      </c>
      <c r="G145">
        <v>7.14</v>
      </c>
      <c r="H145">
        <v>1802.5</v>
      </c>
      <c r="I145">
        <v>-7.5</v>
      </c>
      <c r="J145">
        <v>701.40099999999984</v>
      </c>
      <c r="K145">
        <v>695.6941599999999</v>
      </c>
      <c r="L145">
        <v>1.86</v>
      </c>
      <c r="M145">
        <f>L145*5-2.815</f>
        <v>6.4850000000000012</v>
      </c>
      <c r="N145">
        <v>0.45900000000000002</v>
      </c>
      <c r="O145">
        <f>N145*5-2.323</f>
        <v>-2.8000000000000025E-2</v>
      </c>
    </row>
    <row r="146" spans="3:15" x14ac:dyDescent="0.25">
      <c r="C146" s="20"/>
      <c r="D146" t="s">
        <v>200</v>
      </c>
      <c r="E146">
        <v>5.61</v>
      </c>
      <c r="F146">
        <v>42.79</v>
      </c>
      <c r="G146">
        <v>7.12</v>
      </c>
      <c r="H146">
        <v>1760</v>
      </c>
      <c r="I146">
        <v>-50</v>
      </c>
      <c r="J146">
        <v>886.28619999999978</v>
      </c>
      <c r="K146">
        <v>880.57935999999984</v>
      </c>
      <c r="L146">
        <v>1.9750000000000001</v>
      </c>
      <c r="M146">
        <f>L146*5-2.815</f>
        <v>7.0600000000000005</v>
      </c>
      <c r="N146">
        <v>0.44829999999999998</v>
      </c>
      <c r="O146">
        <f>N146*5-2.323</f>
        <v>-8.1500000000000128E-2</v>
      </c>
    </row>
    <row r="147" spans="3:15" x14ac:dyDescent="0.25">
      <c r="C147" s="20" t="s">
        <v>181</v>
      </c>
      <c r="D147" t="s">
        <v>199</v>
      </c>
      <c r="E147">
        <v>0.83</v>
      </c>
      <c r="F147">
        <v>6.33</v>
      </c>
      <c r="G147">
        <v>6.06</v>
      </c>
      <c r="H147">
        <v>139.5</v>
      </c>
      <c r="I147">
        <v>-1670.5</v>
      </c>
      <c r="J147">
        <v>3774.0139999999997</v>
      </c>
      <c r="K147">
        <v>3768.3071599999998</v>
      </c>
      <c r="L147">
        <v>5.6609999999999996</v>
      </c>
      <c r="M147">
        <f>L147*50-2.815</f>
        <v>280.23499999999996</v>
      </c>
      <c r="N147">
        <v>6.1559999999999997E-2</v>
      </c>
      <c r="O147">
        <f>N147*50-2.323</f>
        <v>0.75499999999999989</v>
      </c>
    </row>
    <row r="148" spans="3:15" x14ac:dyDescent="0.25">
      <c r="C148" s="20"/>
      <c r="D148" t="s">
        <v>200</v>
      </c>
      <c r="E148">
        <v>0.79</v>
      </c>
      <c r="F148">
        <v>6.03</v>
      </c>
      <c r="G148">
        <v>6</v>
      </c>
      <c r="H148">
        <v>158</v>
      </c>
      <c r="I148">
        <v>-1652</v>
      </c>
      <c r="J148">
        <v>2836.9740000000002</v>
      </c>
      <c r="K148">
        <v>2831.2671600000003</v>
      </c>
      <c r="L148">
        <v>4.5510000000000002</v>
      </c>
      <c r="M148">
        <f>L148*50-2.815</f>
        <v>224.73500000000001</v>
      </c>
      <c r="N148">
        <v>7.0569999999999994E-2</v>
      </c>
      <c r="O148">
        <f>N148*50-2.323</f>
        <v>1.2054999999999998</v>
      </c>
    </row>
    <row r="150" spans="3:15" x14ac:dyDescent="0.25">
      <c r="C150" t="s">
        <v>178</v>
      </c>
      <c r="D150" t="s">
        <v>185</v>
      </c>
      <c r="E150">
        <f>AVERAGE(E141:E142)</f>
        <v>9.4700000000000006</v>
      </c>
      <c r="F150">
        <f>AVERAGE(F141:F142)</f>
        <v>72.234999999999999</v>
      </c>
      <c r="G150">
        <v>7.415</v>
      </c>
      <c r="H150">
        <f>AVERAGE(H141:H142)/1000</f>
        <v>2.0474999999999999</v>
      </c>
      <c r="I150">
        <f>AVERAGE(I141:I142)/1000</f>
        <v>0.23749999999999999</v>
      </c>
      <c r="J150">
        <f>AVERAGE(J141:J142)/1000</f>
        <v>1.0103719999999998E-2</v>
      </c>
      <c r="K150">
        <f>AVERAGE(K141:K142)/1000</f>
        <v>4.3968800000000006E-3</v>
      </c>
      <c r="L150">
        <f>AVERAGE(L141:L142)</f>
        <v>3.7290000000000001</v>
      </c>
      <c r="M150">
        <f>AVERAGE(M141:M142)</f>
        <v>0.91400000000000015</v>
      </c>
      <c r="N150">
        <f t="shared" ref="N150:O150" si="48">AVERAGE(N141:N142)</f>
        <v>2.6989999999999998</v>
      </c>
      <c r="O150">
        <f t="shared" si="48"/>
        <v>0.37599999999999989</v>
      </c>
    </row>
    <row r="151" spans="3:15" x14ac:dyDescent="0.25">
      <c r="C151" s="20" t="s">
        <v>179</v>
      </c>
      <c r="D151" t="s">
        <v>185</v>
      </c>
      <c r="E151">
        <f>AVERAGE(E143:E144)</f>
        <v>8.5450000000000017</v>
      </c>
      <c r="F151">
        <f>AVERAGE(F143:F144)</f>
        <v>65.180000000000007</v>
      </c>
      <c r="G151">
        <v>7.3150000000000004</v>
      </c>
      <c r="H151">
        <f>AVERAGE(H143:H144)/1000</f>
        <v>2</v>
      </c>
      <c r="I151">
        <f>AVERAGE(I143:I144)/1000</f>
        <v>0.19</v>
      </c>
      <c r="J151">
        <f>AVERAGE(J143:J144)/1000</f>
        <v>0.20803539999999998</v>
      </c>
      <c r="K151">
        <f>AVERAGE(K143:K144)/1000</f>
        <v>0.20232855999999999</v>
      </c>
      <c r="L151">
        <f>AVERAGE(L143:L144)</f>
        <v>6.0004999999999997</v>
      </c>
      <c r="M151">
        <f>AVERAGE(M143:M144)</f>
        <v>3.1854999999999993</v>
      </c>
      <c r="N151">
        <f t="shared" ref="N151:O151" si="49">AVERAGE(N143:N144)</f>
        <v>2.5720000000000001</v>
      </c>
      <c r="O151">
        <f t="shared" si="49"/>
        <v>0.24899999999999989</v>
      </c>
    </row>
    <row r="152" spans="3:15" x14ac:dyDescent="0.25">
      <c r="C152" s="20" t="s">
        <v>180</v>
      </c>
      <c r="D152" t="s">
        <v>185</v>
      </c>
      <c r="E152">
        <f>AVERAGE(E145:E146)</f>
        <v>6.6300000000000008</v>
      </c>
      <c r="F152">
        <f>AVERAGE(F145:F146)</f>
        <v>50.57</v>
      </c>
      <c r="G152">
        <v>7.13</v>
      </c>
      <c r="H152">
        <f>AVERAGE(H145:H146)/1000</f>
        <v>1.78125</v>
      </c>
      <c r="I152">
        <f>AVERAGE(I145:I146)/1000</f>
        <v>-2.8750000000000001E-2</v>
      </c>
      <c r="J152">
        <f>AVERAGE(J145:J146)/1000</f>
        <v>0.79384359999999976</v>
      </c>
      <c r="K152">
        <f>AVERAGE(K145:K146)/1000</f>
        <v>0.78813675999999988</v>
      </c>
      <c r="L152">
        <f>AVERAGE(L145:L146)</f>
        <v>1.9175</v>
      </c>
      <c r="M152">
        <f>AVERAGE(M145:M146)</f>
        <v>6.7725000000000009</v>
      </c>
      <c r="N152">
        <f t="shared" ref="N152:O152" si="50">AVERAGE(N145:N146)</f>
        <v>0.45365</v>
      </c>
      <c r="O152">
        <f t="shared" si="50"/>
        <v>-5.4750000000000076E-2</v>
      </c>
    </row>
    <row r="153" spans="3:15" x14ac:dyDescent="0.25">
      <c r="C153" s="20" t="s">
        <v>181</v>
      </c>
      <c r="D153" t="s">
        <v>185</v>
      </c>
      <c r="E153">
        <f>AVERAGE(E147:E148)</f>
        <v>0.81</v>
      </c>
      <c r="F153">
        <f>AVERAGE(F147:F148)</f>
        <v>6.18</v>
      </c>
      <c r="G153">
        <v>6.0299999999999994</v>
      </c>
      <c r="H153">
        <f>AVERAGE(H147:H148)/1000</f>
        <v>0.14874999999999999</v>
      </c>
      <c r="I153">
        <f>AVERAGE(I147:I148)/1000</f>
        <v>-1.6612499999999999</v>
      </c>
      <c r="J153">
        <f>AVERAGE(J147:J148)/1000</f>
        <v>3.3054939999999995</v>
      </c>
      <c r="K153">
        <f>AVERAGE(K147:K148)/1000</f>
        <v>3.2997871599999997</v>
      </c>
      <c r="L153">
        <f>AVERAGE(L147:L148)</f>
        <v>5.1059999999999999</v>
      </c>
      <c r="M153">
        <f>AVERAGE(M147:M148)</f>
        <v>252.48499999999999</v>
      </c>
      <c r="N153">
        <f t="shared" ref="N153:O153" si="51">AVERAGE(N147:N148)</f>
        <v>6.6064999999999999E-2</v>
      </c>
      <c r="O153">
        <f t="shared" si="51"/>
        <v>0.98024999999999984</v>
      </c>
    </row>
    <row r="154" spans="3:15" x14ac:dyDescent="0.25">
      <c r="C154" t="s">
        <v>178</v>
      </c>
      <c r="D154" t="s">
        <v>186</v>
      </c>
      <c r="E154">
        <f>STDEV(E141:E142)/SQRT(COUNT(E141:E142))</f>
        <v>9.9999999999997868E-3</v>
      </c>
      <c r="F154">
        <f>STDEV(F141:F142)/SQRT(COUNT(F141:F142))</f>
        <v>7.5000000000002842E-2</v>
      </c>
      <c r="G154">
        <v>4.9999999999998934E-3</v>
      </c>
      <c r="H154">
        <f>STDEV(H141:H142)/SQRT(COUNT(H141:H142))/1000</f>
        <v>2.5000000000000001E-3</v>
      </c>
      <c r="I154">
        <f>STDEV(I141:I142)/SQRT(COUNT(I141:I142))/1000</f>
        <v>2.5000000000000001E-3</v>
      </c>
      <c r="J154">
        <f>STDEV(J141:J142)/SQRT(COUNT(J141:J142))/1000</f>
        <v>2.8111200000000016E-3</v>
      </c>
      <c r="K154">
        <f>STDEV(K141:K142)/SQRT(COUNT(K141:K142))/1000</f>
        <v>2.8111200000000003E-3</v>
      </c>
      <c r="L154">
        <f>STDEV(L141:L142)/SQRT(COUNT(L141:L142))</f>
        <v>0.50599999999999989</v>
      </c>
      <c r="M154">
        <f>STDEV(M141:M142)/SQRT(COUNT(M141:M142))</f>
        <v>0.50600000000000012</v>
      </c>
      <c r="N154">
        <f t="shared" ref="N154:O154" si="52">STDEV(N141:N142)/SQRT(COUNT(N141:N142))</f>
        <v>0.28200000000000025</v>
      </c>
      <c r="O154">
        <f t="shared" si="52"/>
        <v>0.28200000000000003</v>
      </c>
    </row>
    <row r="155" spans="3:15" x14ac:dyDescent="0.25">
      <c r="C155" s="20" t="s">
        <v>179</v>
      </c>
      <c r="D155" t="s">
        <v>186</v>
      </c>
      <c r="E155">
        <f>STDEV(E143:E144)/SQRT(COUNT(E143:E144))</f>
        <v>0.16500000000000004</v>
      </c>
      <c r="F155">
        <f>STDEV(F143:F144)/SQRT(COUNT(F143:F144))</f>
        <v>1.259999999999998</v>
      </c>
      <c r="G155">
        <v>4.9999999999998934E-3</v>
      </c>
      <c r="H155">
        <f>STDEV(H143:H144)/SQRT(COUNT(H143:H144))/1000</f>
        <v>1.4999999999999999E-2</v>
      </c>
      <c r="I155">
        <f>STDEV(I143:I144)/SQRT(COUNT(I143:I144))/1000</f>
        <v>1.4999999999999999E-2</v>
      </c>
      <c r="J155">
        <f>STDEV(J143:J144)/SQRT(COUNT(J143:J144))/1000</f>
        <v>3.5679599999999999E-2</v>
      </c>
      <c r="K155">
        <f>STDEV(K143:K144)/SQRT(COUNT(K143:K144))/1000</f>
        <v>3.5679599999999999E-2</v>
      </c>
      <c r="L155">
        <f>STDEV(L143:L144)/SQRT(COUNT(L143:L144))</f>
        <v>1.091499999999997</v>
      </c>
      <c r="M155">
        <f>STDEV(M143:M144)/SQRT(COUNT(M143:M144))</f>
        <v>1.0915000000000001</v>
      </c>
      <c r="N155">
        <f t="shared" ref="N155:O155" si="53">STDEV(N143:N144)/SQRT(COUNT(N143:N144))</f>
        <v>0.18799999999999994</v>
      </c>
      <c r="O155">
        <f t="shared" si="53"/>
        <v>0.18799999999999994</v>
      </c>
    </row>
    <row r="156" spans="3:15" x14ac:dyDescent="0.25">
      <c r="C156" s="20" t="s">
        <v>180</v>
      </c>
      <c r="D156" t="s">
        <v>186</v>
      </c>
      <c r="E156">
        <f>STDEV(E145:E146)/SQRT(COUNT(E145:E146))</f>
        <v>1.0199999999999989</v>
      </c>
      <c r="F156">
        <f>STDEV(F145:F146)/SQRT(COUNT(F145:F146))</f>
        <v>7.7800000000000082</v>
      </c>
      <c r="G156">
        <v>9.9999999999997868E-3</v>
      </c>
      <c r="H156">
        <f>STDEV(H145:H146)/SQRT(COUNT(H145:H146))/1000</f>
        <v>2.1250000000000002E-2</v>
      </c>
      <c r="I156">
        <f>STDEV(I145:I146)/SQRT(COUNT(I145:I146))/1000</f>
        <v>2.1250000000000002E-2</v>
      </c>
      <c r="J156">
        <f>STDEV(J145:J146)/SQRT(COUNT(J145:J146))/1000</f>
        <v>9.2442599999999708E-2</v>
      </c>
      <c r="K156">
        <f>STDEV(K145:K146)/SQRT(COUNT(K145:K146))/1000</f>
        <v>9.2442599999999708E-2</v>
      </c>
      <c r="L156">
        <f>STDEV(L145:L146)/SQRT(COUNT(L145:L146))</f>
        <v>5.7499999999999989E-2</v>
      </c>
      <c r="M156">
        <f>STDEV(M145:M146)/SQRT(COUNT(M145:M146))</f>
        <v>0.28749999999999959</v>
      </c>
      <c r="N156">
        <f t="shared" ref="N156:O156" si="54">STDEV(N145:N146)/SQRT(COUNT(N145:N146))</f>
        <v>5.3500000000000214E-3</v>
      </c>
      <c r="O156">
        <f t="shared" si="54"/>
        <v>2.6750000000000045E-2</v>
      </c>
    </row>
    <row r="157" spans="3:15" x14ac:dyDescent="0.25">
      <c r="C157" s="20" t="s">
        <v>181</v>
      </c>
      <c r="D157" t="s">
        <v>186</v>
      </c>
      <c r="E157">
        <f>STDEV(E147:E148)/SQRT(COUNT(E147:E148))</f>
        <v>1.9999999999999962E-2</v>
      </c>
      <c r="F157">
        <f>STDEV(F147:F148)/SQRT(COUNT(F147:F148))</f>
        <v>0.14999999999999988</v>
      </c>
      <c r="G157">
        <v>2.9999999999999805E-2</v>
      </c>
      <c r="H157">
        <f>STDEV(H147:H148)/SQRT(COUNT(H147:H148))/1000</f>
        <v>9.2499999999999995E-3</v>
      </c>
      <c r="I157">
        <f>STDEV(I147:I148)/SQRT(COUNT(I147:I148))/1000</f>
        <v>9.2499999999999995E-3</v>
      </c>
      <c r="J157">
        <f>STDEV(J147:J148)/SQRT(COUNT(J147:J148))/1000</f>
        <v>0.46852000000000149</v>
      </c>
      <c r="K157">
        <f>STDEV(K147:K148)/SQRT(COUNT(K147:K148))/1000</f>
        <v>0.46852000000000149</v>
      </c>
      <c r="L157">
        <f>STDEV(L147:L148)/SQRT(COUNT(L147:L148))</f>
        <v>0.55500000000000049</v>
      </c>
      <c r="M157">
        <f>STDEV(M147:M148)/SQRT(COUNT(M147:M148))</f>
        <v>27.749999999999996</v>
      </c>
      <c r="N157">
        <f t="shared" ref="N157:O157" si="55">STDEV(N147:N148)/SQRT(COUNT(N147:N148))</f>
        <v>4.5049999999999986E-3</v>
      </c>
      <c r="O157">
        <f t="shared" si="55"/>
        <v>0.22525000000000034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summer2016</vt:lpstr>
      <vt:lpstr>Fall2016</vt:lpstr>
      <vt:lpstr>winter2017</vt:lpstr>
      <vt:lpstr>spring2017</vt:lpstr>
      <vt:lpstr>lab 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2018-05-03T13:19:27Z</dcterms:created>
  <dcterms:modified xsi:type="dcterms:W3CDTF">2018-05-07T20:06:56Z</dcterms:modified>
</cp:coreProperties>
</file>