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K-Q\mlewan02\Net MyDocuments\Forms\QA Documents\ScienceHub\"/>
    </mc:Choice>
  </mc:AlternateContent>
  <bookViews>
    <workbookView xWindow="0" yWindow="0" windowWidth="19200" windowHeight="11370" tabRatio="747"/>
  </bookViews>
  <sheets>
    <sheet name="Figure 1" sheetId="1" r:id="rId1"/>
    <sheet name="Figure 2" sheetId="2" r:id="rId2"/>
    <sheet name="Figure 3" sheetId="3" r:id="rId3"/>
    <sheet name="Figure S2" sheetId="4" r:id="rId4"/>
    <sheet name="Figure S3" sheetId="9" r:id="rId5"/>
    <sheet name="Figure S5" sheetId="6" r:id="rId6"/>
    <sheet name="Figure S6" sheetId="7" r:id="rId7"/>
    <sheet name="Figure S7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G133" i="4" l="1"/>
  <c r="G60" i="1"/>
  <c r="G30" i="6"/>
  <c r="G120" i="6"/>
  <c r="G119" i="6"/>
  <c r="H100" i="6"/>
  <c r="G100" i="6"/>
  <c r="H99" i="6"/>
  <c r="G99" i="6"/>
  <c r="H98" i="6"/>
  <c r="G98" i="6"/>
  <c r="H97" i="6"/>
  <c r="G97" i="6"/>
  <c r="H96" i="6"/>
  <c r="G96" i="6"/>
  <c r="H95" i="6"/>
  <c r="G95" i="6"/>
  <c r="H12" i="6"/>
  <c r="G12" i="6"/>
  <c r="G29" i="6"/>
  <c r="G60" i="6"/>
  <c r="G59" i="6"/>
  <c r="G90" i="6"/>
  <c r="G89" i="6"/>
  <c r="H70" i="6"/>
  <c r="G70" i="6"/>
  <c r="H69" i="6"/>
  <c r="G69" i="6"/>
  <c r="H68" i="6"/>
  <c r="G68" i="6"/>
  <c r="H67" i="6"/>
  <c r="G67" i="6"/>
  <c r="H66" i="6"/>
  <c r="G66" i="6"/>
  <c r="H65" i="6"/>
  <c r="G65" i="6"/>
  <c r="H40" i="6"/>
  <c r="G40" i="6"/>
  <c r="H39" i="6"/>
  <c r="G39" i="6"/>
  <c r="H38" i="6"/>
  <c r="G38" i="6"/>
  <c r="H37" i="6"/>
  <c r="G37" i="6"/>
  <c r="H36" i="6"/>
  <c r="G36" i="6"/>
  <c r="H35" i="6"/>
  <c r="G35" i="6"/>
  <c r="H11" i="6"/>
  <c r="G11" i="6"/>
  <c r="H10" i="6"/>
  <c r="G10" i="6"/>
  <c r="H9" i="6"/>
  <c r="G9" i="6"/>
  <c r="H8" i="6"/>
  <c r="G8" i="6"/>
  <c r="H7" i="6"/>
  <c r="G7" i="6"/>
  <c r="G132" i="4"/>
  <c r="H116" i="4"/>
  <c r="G116" i="4"/>
  <c r="H115" i="4"/>
  <c r="G115" i="4"/>
  <c r="H114" i="4"/>
  <c r="G114" i="4"/>
  <c r="H113" i="4"/>
  <c r="G113" i="4"/>
  <c r="H112" i="4"/>
  <c r="G112" i="4"/>
  <c r="G107" i="4"/>
  <c r="G106" i="4"/>
  <c r="H90" i="4"/>
  <c r="G90" i="4"/>
  <c r="H89" i="4"/>
  <c r="G89" i="4"/>
  <c r="H88" i="4"/>
  <c r="G88" i="4"/>
  <c r="H87" i="4"/>
  <c r="G87" i="4"/>
  <c r="H86" i="4"/>
  <c r="G86" i="4"/>
  <c r="G81" i="4"/>
  <c r="G80" i="4"/>
  <c r="H64" i="4"/>
  <c r="G64" i="4"/>
  <c r="H63" i="4"/>
  <c r="G63" i="4"/>
  <c r="H62" i="4"/>
  <c r="G62" i="4"/>
  <c r="H61" i="4"/>
  <c r="G61" i="4"/>
  <c r="H60" i="4"/>
  <c r="G60" i="4"/>
  <c r="G55" i="4"/>
  <c r="G54" i="4"/>
  <c r="H38" i="4"/>
  <c r="G38" i="4"/>
  <c r="H37" i="4"/>
  <c r="G37" i="4"/>
  <c r="H36" i="4"/>
  <c r="G36" i="4"/>
  <c r="H35" i="4"/>
  <c r="G35" i="4"/>
  <c r="H34" i="4"/>
  <c r="G34" i="4"/>
  <c r="G29" i="4"/>
  <c r="G28" i="4"/>
  <c r="H12" i="4"/>
  <c r="G12" i="4"/>
  <c r="H11" i="4"/>
  <c r="G11" i="4"/>
  <c r="H10" i="4"/>
  <c r="G10" i="4"/>
  <c r="H9" i="4"/>
  <c r="G9" i="4"/>
  <c r="H8" i="4"/>
  <c r="G8" i="4"/>
  <c r="G307" i="1"/>
  <c r="G308" i="1"/>
  <c r="H294" i="1"/>
  <c r="G294" i="1"/>
  <c r="H293" i="1"/>
  <c r="G293" i="1"/>
  <c r="H292" i="1"/>
  <c r="G292" i="1"/>
  <c r="H291" i="1"/>
  <c r="G291" i="1"/>
  <c r="G285" i="1"/>
  <c r="G286" i="1"/>
  <c r="H272" i="1"/>
  <c r="G272" i="1"/>
  <c r="H271" i="1"/>
  <c r="G271" i="1"/>
  <c r="H270" i="1"/>
  <c r="G270" i="1"/>
  <c r="H269" i="1"/>
  <c r="G269" i="1"/>
  <c r="G263" i="1"/>
  <c r="G264" i="1"/>
  <c r="H247" i="1"/>
  <c r="G247" i="1"/>
  <c r="H246" i="1"/>
  <c r="G246" i="1"/>
  <c r="H245" i="1"/>
  <c r="G245" i="1"/>
  <c r="H244" i="1"/>
  <c r="G244" i="1"/>
  <c r="H243" i="1"/>
  <c r="G243" i="1"/>
  <c r="G235" i="1"/>
  <c r="G236" i="1"/>
  <c r="H219" i="1"/>
  <c r="G219" i="1"/>
  <c r="H218" i="1"/>
  <c r="G218" i="1"/>
  <c r="H217" i="1"/>
  <c r="G217" i="1"/>
  <c r="H216" i="1"/>
  <c r="G216" i="1"/>
  <c r="H215" i="1"/>
  <c r="G215" i="1"/>
  <c r="G209" i="1"/>
  <c r="G210" i="1"/>
  <c r="H193" i="1"/>
  <c r="G193" i="1"/>
  <c r="H192" i="1"/>
  <c r="G192" i="1"/>
  <c r="H191" i="1"/>
  <c r="G191" i="1"/>
  <c r="H190" i="1"/>
  <c r="G190" i="1"/>
  <c r="H189" i="1"/>
  <c r="G189" i="1"/>
  <c r="G183" i="1"/>
  <c r="G184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G153" i="1"/>
  <c r="G154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G124" i="1"/>
  <c r="G91" i="1"/>
  <c r="G123" i="1"/>
  <c r="H101" i="1"/>
  <c r="G101" i="1"/>
  <c r="H100" i="1"/>
  <c r="G100" i="1"/>
  <c r="H99" i="1"/>
  <c r="G99" i="1"/>
  <c r="H98" i="1"/>
  <c r="G98" i="1"/>
  <c r="H97" i="1"/>
  <c r="G97" i="1"/>
  <c r="G90" i="1"/>
  <c r="H71" i="1"/>
  <c r="G71" i="1"/>
  <c r="H70" i="1"/>
  <c r="G70" i="1"/>
  <c r="H69" i="1"/>
  <c r="G69" i="1"/>
  <c r="H68" i="1"/>
  <c r="G68" i="1"/>
  <c r="H67" i="1"/>
  <c r="G67" i="1"/>
  <c r="H66" i="1"/>
  <c r="G66" i="1"/>
  <c r="H43" i="1"/>
  <c r="G43" i="1"/>
  <c r="G61" i="1"/>
  <c r="H42" i="1"/>
  <c r="G42" i="1"/>
  <c r="H41" i="1"/>
  <c r="G41" i="1"/>
  <c r="H40" i="1"/>
  <c r="G40" i="1"/>
  <c r="H39" i="1"/>
  <c r="G39" i="1"/>
  <c r="H38" i="1"/>
  <c r="G38" i="1"/>
  <c r="H13" i="1"/>
  <c r="H12" i="1"/>
  <c r="H11" i="1"/>
  <c r="H10" i="1"/>
  <c r="H9" i="1"/>
  <c r="H8" i="1"/>
  <c r="G13" i="1"/>
  <c r="G12" i="1"/>
  <c r="G11" i="1"/>
  <c r="G10" i="1"/>
  <c r="G9" i="1"/>
  <c r="G8" i="1"/>
  <c r="G32" i="1"/>
  <c r="G33" i="1"/>
</calcChain>
</file>

<file path=xl/sharedStrings.xml><?xml version="1.0" encoding="utf-8"?>
<sst xmlns="http://schemas.openxmlformats.org/spreadsheetml/2006/main" count="262" uniqueCount="82">
  <si>
    <t>Benzene</t>
  </si>
  <si>
    <t>Exposure (h)</t>
  </si>
  <si>
    <t>Toluene</t>
  </si>
  <si>
    <t>Ethylbenzene</t>
  </si>
  <si>
    <t>o-Xylene</t>
  </si>
  <si>
    <t>m-Xylene</t>
  </si>
  <si>
    <t>p-Xylene</t>
  </si>
  <si>
    <t>1,2,4-Trimethylbenzene</t>
  </si>
  <si>
    <t>Rev/plate</t>
  </si>
  <si>
    <t>Std Error</t>
  </si>
  <si>
    <t>1,3,5-Trimethylbenzene</t>
  </si>
  <si>
    <t>m-Cresol</t>
  </si>
  <si>
    <t>Naphthalene</t>
  </si>
  <si>
    <t>Clean Air</t>
  </si>
  <si>
    <t>dark-1</t>
  </si>
  <si>
    <t>dark-2</t>
  </si>
  <si>
    <t>dark-3</t>
  </si>
  <si>
    <t>dark-4</t>
  </si>
  <si>
    <t>dark-5</t>
  </si>
  <si>
    <t>3.5-hour</t>
  </si>
  <si>
    <t>5-hour</t>
  </si>
  <si>
    <t>7-hour</t>
  </si>
  <si>
    <t>9-hour</t>
  </si>
  <si>
    <t>benzene</t>
  </si>
  <si>
    <t>toluene</t>
  </si>
  <si>
    <t>ethylbenzene</t>
  </si>
  <si>
    <r>
      <rPr>
        <i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-xylene</t>
    </r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</si>
  <si>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-xylene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</si>
  <si>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-xylene</t>
    </r>
  </si>
  <si>
    <t>1,2,4-TMB</t>
  </si>
  <si>
    <t>1,3,5-TMB</t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</si>
  <si>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-cresol</t>
    </r>
  </si>
  <si>
    <t>naphthalene</t>
  </si>
  <si>
    <t>-</t>
  </si>
  <si>
    <t>Precursor VOC</t>
  </si>
  <si>
    <r>
      <t>rev 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 xml:space="preserve"> mgC</t>
    </r>
    <r>
      <rPr>
        <b/>
        <u/>
        <vertAlign val="superscript"/>
        <sz val="11"/>
        <color theme="1"/>
        <rFont val="Calibri"/>
        <family val="2"/>
        <scheme val="minor"/>
      </rPr>
      <t>-1</t>
    </r>
    <r>
      <rPr>
        <b/>
        <u/>
        <sz val="11"/>
        <color theme="1"/>
        <rFont val="Calibri"/>
        <family val="2"/>
        <scheme val="minor"/>
      </rPr>
      <t xml:space="preserve"> h</t>
    </r>
    <r>
      <rPr>
        <b/>
        <u/>
        <vertAlign val="superscript"/>
        <sz val="11"/>
        <color theme="1"/>
        <rFont val="Calibri"/>
        <family val="2"/>
        <scheme val="minor"/>
      </rPr>
      <t>-1</t>
    </r>
  </si>
  <si>
    <t>I(C3H4O4)-</t>
  </si>
  <si>
    <t>I(C4H8O4)-</t>
  </si>
  <si>
    <t>I(C4H2O3)-</t>
  </si>
  <si>
    <t>I(C4H3NO5)-</t>
  </si>
  <si>
    <t>I(HNO3)-</t>
  </si>
  <si>
    <t>I(C3H4O3)-</t>
  </si>
  <si>
    <t>I(HNO4)-</t>
  </si>
  <si>
    <t>I(C8H8O3)-</t>
  </si>
  <si>
    <t>I(C4H6O5)-</t>
  </si>
  <si>
    <t>o-xylene</t>
  </si>
  <si>
    <t>m-xylene</t>
  </si>
  <si>
    <t>p-xylene</t>
  </si>
  <si>
    <t>m-cresol</t>
  </si>
  <si>
    <t>clean air</t>
  </si>
  <si>
    <r>
      <t>2</t>
    </r>
    <r>
      <rPr>
        <b/>
        <u/>
        <sz val="11"/>
        <color theme="1"/>
        <rFont val="Symbol"/>
        <family val="1"/>
        <charset val="2"/>
      </rPr>
      <t>s</t>
    </r>
  </si>
  <si>
    <r>
      <t>2</t>
    </r>
    <r>
      <rPr>
        <b/>
        <sz val="11"/>
        <color theme="1"/>
        <rFont val="Symbol"/>
        <family val="1"/>
        <charset val="2"/>
      </rPr>
      <t>s</t>
    </r>
  </si>
  <si>
    <t>Residence Time (h)</t>
  </si>
  <si>
    <t>ethylbenzene (ppmC)</t>
  </si>
  <si>
    <t>a)</t>
  </si>
  <si>
    <t>Hour of Day</t>
  </si>
  <si>
    <t>Signal</t>
  </si>
  <si>
    <t>b)</t>
  </si>
  <si>
    <t>Data</t>
  </si>
  <si>
    <t>m/Q Data</t>
  </si>
  <si>
    <t>m/Q Isotopes</t>
  </si>
  <si>
    <t>Isotopes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</si>
  <si>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</si>
  <si>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t>s:</t>
  </si>
  <si>
    <t>Figure 1--Mutagenic samples</t>
  </si>
  <si>
    <t>Average</t>
  </si>
  <si>
    <t>Figure 1--Non-mutagenic samples</t>
  </si>
  <si>
    <t>Figure 2</t>
  </si>
  <si>
    <t>Figure 3</t>
  </si>
  <si>
    <t>Rev/hr</t>
  </si>
  <si>
    <t xml:space="preserve">dark-1 </t>
  </si>
  <si>
    <t>(benzene + 1,2,4-trimethylbenzene + o-xylene)</t>
  </si>
  <si>
    <t>(toluene + m-cresol + m-xylene)</t>
  </si>
  <si>
    <t>(ethylbenzene + 1,3,5-trimethylbenzene + p-xylene)</t>
  </si>
  <si>
    <t>(benzene + naphthalene)</t>
  </si>
  <si>
    <t>(1,2,4-trimethylbenzene + o-xylene)</t>
  </si>
  <si>
    <t>I(HONO)-</t>
  </si>
  <si>
    <t>Figure S2--Dark exposures</t>
  </si>
  <si>
    <t>Figure S3</t>
  </si>
  <si>
    <t>Figure S5--ethylbenzene/NO residence time experiments</t>
  </si>
  <si>
    <t>Figure S6</t>
  </si>
  <si>
    <t>Figure 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</si>
</sst>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E+00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b/>
      <u/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8"/>
  <sheetViews>
    <sheetView tabSelected="1" workbookViewId="0"/>
  </sheetViews>
  <sheetFormatPr defaultRowHeight="15" x14ac:dyDescent="0.25"/>
  <cols>
    <col min="1" max="2" width="4.7109375" style="10" customWidth="1"/>
    <col min="3" max="3" width="13.140625" customWidth="1"/>
    <col min="4" max="4" width="12.42578125" customWidth="1"/>
    <col min="5" max="5" width="8.5703125" bestFit="1" customWidth="1"/>
    <col min="6" max="6" width="12.140625" bestFit="1" customWidth="1"/>
    <col min="7" max="7" width="9.7109375" bestFit="1" customWidth="1"/>
    <col min="8" max="8" width="8.5703125" bestFit="1" customWidth="1"/>
  </cols>
  <sheetData>
    <row r="1" spans="2:11" s="10" customFormat="1" x14ac:dyDescent="0.25"/>
    <row r="2" spans="2:11" s="10" customFormat="1" x14ac:dyDescent="0.25"/>
    <row r="3" spans="2:11" s="10" customFormat="1" x14ac:dyDescent="0.25">
      <c r="B3" s="10" t="s">
        <v>64</v>
      </c>
    </row>
    <row r="4" spans="2:11" s="10" customFormat="1" x14ac:dyDescent="0.25"/>
    <row r="5" spans="2:11" x14ac:dyDescent="0.25">
      <c r="C5" s="3" t="s">
        <v>0</v>
      </c>
    </row>
    <row r="6" spans="2:11" s="10" customFormat="1" x14ac:dyDescent="0.25">
      <c r="C6" s="12"/>
      <c r="G6" s="15" t="s">
        <v>65</v>
      </c>
    </row>
    <row r="7" spans="2:11" x14ac:dyDescent="0.25">
      <c r="C7" s="17" t="s">
        <v>1</v>
      </c>
      <c r="D7" s="17" t="s">
        <v>8</v>
      </c>
      <c r="F7" s="17" t="s">
        <v>1</v>
      </c>
      <c r="G7" s="17" t="s">
        <v>8</v>
      </c>
      <c r="H7" s="17" t="s">
        <v>9</v>
      </c>
    </row>
    <row r="8" spans="2:11" x14ac:dyDescent="0.25">
      <c r="C8" s="15">
        <v>0</v>
      </c>
      <c r="D8" s="15">
        <v>104</v>
      </c>
      <c r="F8" s="15">
        <v>0</v>
      </c>
      <c r="G8" s="15">
        <f>AVERAGE(D8:D10,D21:D23)</f>
        <v>95.5</v>
      </c>
      <c r="H8" s="16">
        <f>STDEV(D8:D10,D21:D23)/SQRT(COUNT(D8:D10,D21:D23))</f>
        <v>3.3441491194821644</v>
      </c>
    </row>
    <row r="9" spans="2:11" x14ac:dyDescent="0.25">
      <c r="C9" s="15">
        <v>0</v>
      </c>
      <c r="D9" s="15">
        <v>93</v>
      </c>
      <c r="F9" s="15">
        <v>1</v>
      </c>
      <c r="G9" s="16">
        <f>AVERAGE(D11:D12,D24:D25)</f>
        <v>110.75</v>
      </c>
      <c r="H9" s="16">
        <f>STDEV(D11:D12,D24:D25)/SQRT(COUNT(D11:D12,D24:D25))</f>
        <v>11.848874770767617</v>
      </c>
      <c r="K9" s="6"/>
    </row>
    <row r="10" spans="2:11" x14ac:dyDescent="0.25">
      <c r="C10" s="15">
        <v>0</v>
      </c>
      <c r="D10" s="15">
        <v>84</v>
      </c>
      <c r="F10" s="15">
        <v>2</v>
      </c>
      <c r="G10" s="16">
        <f>AVERAGE(D13:D14,D26:D27)</f>
        <v>93.25</v>
      </c>
      <c r="H10" s="16">
        <f>STDEV(D13:D14,D26:D27)/SQRT(COUNT(D13:D14,D26:D27))</f>
        <v>3.7941841459440702</v>
      </c>
      <c r="K10" s="6"/>
    </row>
    <row r="11" spans="2:11" x14ac:dyDescent="0.25">
      <c r="C11" s="15">
        <v>1</v>
      </c>
      <c r="D11" s="15">
        <v>112</v>
      </c>
      <c r="F11" s="15">
        <v>4</v>
      </c>
      <c r="G11" s="16">
        <f>AVERAGE(D15:D16,D28:D29)</f>
        <v>108.25</v>
      </c>
      <c r="H11" s="16">
        <f>STDEV(D15:D16,D28:D29)/SQRT(COUNT(D15:D16,D28:D29))</f>
        <v>8.5281396955412649</v>
      </c>
      <c r="K11" s="6"/>
    </row>
    <row r="12" spans="2:11" x14ac:dyDescent="0.25">
      <c r="C12" s="15">
        <v>1</v>
      </c>
      <c r="D12" s="15">
        <v>139</v>
      </c>
      <c r="F12" s="15">
        <v>8</v>
      </c>
      <c r="G12" s="16">
        <f>AVERAGE(D17:D18,D30:D31)</f>
        <v>129.75</v>
      </c>
      <c r="H12" s="16">
        <f>STDEV(D17:D18,D30:D31)/SQRT(COUNT(D17:D18,D30:D31))</f>
        <v>2.8394541729001368</v>
      </c>
      <c r="K12" s="6"/>
    </row>
    <row r="13" spans="2:11" x14ac:dyDescent="0.25">
      <c r="C13" s="15">
        <v>2</v>
      </c>
      <c r="D13" s="15">
        <v>93</v>
      </c>
      <c r="F13" s="15">
        <v>16</v>
      </c>
      <c r="G13" s="16">
        <f>AVERAGE(D19:D20,D32:D33)</f>
        <v>176.5</v>
      </c>
      <c r="H13" s="16">
        <f>STDEV(D19:D20,D32:D33)/SQRT(COUNT(D19:D20,D32:D33))</f>
        <v>13.726495061255319</v>
      </c>
      <c r="K13" s="6"/>
    </row>
    <row r="14" spans="2:11" x14ac:dyDescent="0.25">
      <c r="C14" s="15">
        <v>2</v>
      </c>
      <c r="D14" s="15">
        <v>101</v>
      </c>
    </row>
    <row r="15" spans="2:11" x14ac:dyDescent="0.25">
      <c r="C15" s="15">
        <v>4</v>
      </c>
      <c r="D15" s="15">
        <v>126</v>
      </c>
    </row>
    <row r="16" spans="2:11" x14ac:dyDescent="0.25">
      <c r="C16" s="15">
        <v>4</v>
      </c>
      <c r="D16" s="15">
        <v>88</v>
      </c>
    </row>
    <row r="17" spans="3:7" x14ac:dyDescent="0.25">
      <c r="C17" s="15">
        <v>8</v>
      </c>
      <c r="D17" s="15">
        <v>138</v>
      </c>
    </row>
    <row r="18" spans="3:7" x14ac:dyDescent="0.25">
      <c r="C18" s="15">
        <v>8</v>
      </c>
      <c r="D18" s="15">
        <v>126</v>
      </c>
    </row>
    <row r="19" spans="3:7" x14ac:dyDescent="0.25">
      <c r="C19" s="15">
        <v>16</v>
      </c>
      <c r="D19" s="15">
        <v>145</v>
      </c>
    </row>
    <row r="20" spans="3:7" x14ac:dyDescent="0.25">
      <c r="C20" s="15">
        <v>16</v>
      </c>
      <c r="D20" s="15">
        <v>167</v>
      </c>
      <c r="F20" s="2"/>
    </row>
    <row r="21" spans="3:7" x14ac:dyDescent="0.25">
      <c r="C21" s="15">
        <v>0</v>
      </c>
      <c r="D21" s="15">
        <v>94</v>
      </c>
    </row>
    <row r="22" spans="3:7" x14ac:dyDescent="0.25">
      <c r="C22" s="15">
        <v>0</v>
      </c>
      <c r="D22" s="15">
        <v>92</v>
      </c>
    </row>
    <row r="23" spans="3:7" x14ac:dyDescent="0.25">
      <c r="C23" s="15">
        <v>0</v>
      </c>
      <c r="D23" s="15">
        <v>106</v>
      </c>
    </row>
    <row r="24" spans="3:7" x14ac:dyDescent="0.25">
      <c r="C24" s="15">
        <v>1</v>
      </c>
      <c r="D24" s="15">
        <v>81</v>
      </c>
    </row>
    <row r="25" spans="3:7" x14ac:dyDescent="0.25">
      <c r="C25" s="15">
        <v>1</v>
      </c>
      <c r="D25" s="15">
        <v>111</v>
      </c>
    </row>
    <row r="26" spans="3:7" x14ac:dyDescent="0.25">
      <c r="C26" s="15">
        <v>2</v>
      </c>
      <c r="D26" s="15">
        <v>83</v>
      </c>
    </row>
    <row r="27" spans="3:7" x14ac:dyDescent="0.25">
      <c r="C27" s="15">
        <v>2</v>
      </c>
      <c r="D27" s="15">
        <v>96</v>
      </c>
    </row>
    <row r="28" spans="3:7" x14ac:dyDescent="0.25">
      <c r="C28" s="15">
        <v>4</v>
      </c>
      <c r="D28" s="15">
        <v>118</v>
      </c>
    </row>
    <row r="29" spans="3:7" x14ac:dyDescent="0.25">
      <c r="C29" s="15">
        <v>4</v>
      </c>
      <c r="D29" s="15">
        <v>101</v>
      </c>
    </row>
    <row r="30" spans="3:7" x14ac:dyDescent="0.25">
      <c r="C30" s="15">
        <v>8</v>
      </c>
      <c r="D30" s="15">
        <v>126</v>
      </c>
    </row>
    <row r="31" spans="3:7" x14ac:dyDescent="0.25">
      <c r="C31" s="15">
        <v>8</v>
      </c>
      <c r="D31" s="15">
        <v>129</v>
      </c>
    </row>
    <row r="32" spans="3:7" ht="17.25" x14ac:dyDescent="0.25">
      <c r="C32" s="15">
        <v>16</v>
      </c>
      <c r="D32" s="15">
        <v>210</v>
      </c>
      <c r="F32" s="15" t="s">
        <v>62</v>
      </c>
      <c r="G32" s="18">
        <f>RSQ(D8:D33,C8:C33)</f>
        <v>0.74076790545510307</v>
      </c>
    </row>
    <row r="33" spans="3:17" x14ac:dyDescent="0.25">
      <c r="C33" s="15">
        <v>16</v>
      </c>
      <c r="D33" s="15">
        <v>184</v>
      </c>
      <c r="F33" s="15" t="s">
        <v>63</v>
      </c>
      <c r="G33" s="16">
        <f>SLOPE(D8:D33,C8:C33)</f>
        <v>4.966447630426126</v>
      </c>
    </row>
    <row r="35" spans="3:17" x14ac:dyDescent="0.25">
      <c r="C35" s="3" t="s">
        <v>2</v>
      </c>
      <c r="Q35" s="1"/>
    </row>
    <row r="36" spans="3:17" s="10" customFormat="1" x14ac:dyDescent="0.25">
      <c r="C36" s="12"/>
      <c r="G36" s="15" t="s">
        <v>65</v>
      </c>
      <c r="Q36" s="1"/>
    </row>
    <row r="37" spans="3:17" x14ac:dyDescent="0.25">
      <c r="C37" s="17" t="s">
        <v>1</v>
      </c>
      <c r="D37" s="17" t="s">
        <v>8</v>
      </c>
      <c r="F37" s="17" t="s">
        <v>1</v>
      </c>
      <c r="G37" s="17" t="s">
        <v>8</v>
      </c>
      <c r="H37" s="17" t="s">
        <v>9</v>
      </c>
      <c r="J37" s="4"/>
      <c r="K37" s="4"/>
      <c r="L37" s="4"/>
      <c r="Q37" s="1"/>
    </row>
    <row r="38" spans="3:17" x14ac:dyDescent="0.25">
      <c r="C38" s="15">
        <v>0</v>
      </c>
      <c r="D38" s="15">
        <v>117</v>
      </c>
      <c r="F38" s="15">
        <v>0</v>
      </c>
      <c r="G38" s="15">
        <f>AVERAGE(D38:D40,D51:D53)</f>
        <v>113</v>
      </c>
      <c r="H38" s="16">
        <f>STDEV(D38:D40,D51:D53)/SQRT(COUNT(D38:D40,D51:D53))</f>
        <v>5.2345009313209605</v>
      </c>
      <c r="J38" s="5"/>
      <c r="K38" s="2"/>
      <c r="L38" s="2"/>
      <c r="Q38" s="1"/>
    </row>
    <row r="39" spans="3:17" x14ac:dyDescent="0.25">
      <c r="C39" s="15">
        <v>0</v>
      </c>
      <c r="D39" s="15">
        <v>123</v>
      </c>
      <c r="F39" s="15">
        <v>1</v>
      </c>
      <c r="G39" s="16">
        <f>AVERAGE(D41:D42,D54:D55)</f>
        <v>119.75</v>
      </c>
      <c r="H39" s="16">
        <f>STDEV(D41:D42,D54:D55)/SQRT(COUNT(D41:D42,D54:D55))</f>
        <v>5.9494397495338447</v>
      </c>
      <c r="J39" s="5"/>
      <c r="K39" s="2"/>
      <c r="L39" s="2"/>
      <c r="Q39" s="1"/>
    </row>
    <row r="40" spans="3:17" x14ac:dyDescent="0.25">
      <c r="C40" s="15">
        <v>0</v>
      </c>
      <c r="D40" s="15">
        <v>102</v>
      </c>
      <c r="F40" s="15">
        <v>2</v>
      </c>
      <c r="G40" s="16">
        <f>AVERAGE(D43:D44,D56:D57)</f>
        <v>131</v>
      </c>
      <c r="H40" s="16">
        <f>STDEV(D43:D44,D56:D57)/SQRT(COUNT(D43:D44,D56:D57))</f>
        <v>5.2440442408507577</v>
      </c>
      <c r="J40" s="5"/>
      <c r="K40" s="2"/>
      <c r="L40" s="2"/>
      <c r="Q40" s="1"/>
    </row>
    <row r="41" spans="3:17" x14ac:dyDescent="0.25">
      <c r="C41" s="15">
        <v>1</v>
      </c>
      <c r="D41" s="15">
        <v>130</v>
      </c>
      <c r="F41" s="15">
        <v>4</v>
      </c>
      <c r="G41" s="16">
        <f>AVERAGE(D45:D46,D58:D59)</f>
        <v>144.5</v>
      </c>
      <c r="H41" s="16">
        <f>STDEV(D45:D46,D58:D59)/SQRT(COUNT(D45:D46,D58:D59))</f>
        <v>9.3139680050985785</v>
      </c>
      <c r="J41" s="5"/>
      <c r="K41" s="2"/>
      <c r="L41" s="2"/>
      <c r="Q41" s="1"/>
    </row>
    <row r="42" spans="3:17" x14ac:dyDescent="0.25">
      <c r="C42" s="15">
        <v>1</v>
      </c>
      <c r="D42" s="15">
        <v>130</v>
      </c>
      <c r="F42" s="15">
        <v>8</v>
      </c>
      <c r="G42" s="16">
        <f>AVERAGE(D47:D48,D60:D61)</f>
        <v>202</v>
      </c>
      <c r="H42" s="16">
        <f>STDEV(D47:D48,D60:D61)/SQRT(COUNT(D47:D48,D60:D61))</f>
        <v>13.178264933847197</v>
      </c>
      <c r="J42" s="5"/>
      <c r="K42" s="2"/>
      <c r="L42" s="2"/>
    </row>
    <row r="43" spans="3:17" x14ac:dyDescent="0.25">
      <c r="C43" s="15">
        <v>2</v>
      </c>
      <c r="D43" s="15">
        <v>122</v>
      </c>
      <c r="F43" s="15">
        <v>16</v>
      </c>
      <c r="G43" s="16">
        <f>AVERAGE(D49:D50)</f>
        <v>305.5</v>
      </c>
      <c r="H43" s="16">
        <f>STDEV(D49:D50)/SQRT(COUNT(D49:D50))</f>
        <v>0.5</v>
      </c>
      <c r="J43" s="5"/>
      <c r="K43" s="2"/>
      <c r="L43" s="2"/>
    </row>
    <row r="44" spans="3:17" x14ac:dyDescent="0.25">
      <c r="C44" s="15">
        <v>2</v>
      </c>
      <c r="D44" s="15">
        <v>135</v>
      </c>
    </row>
    <row r="45" spans="3:17" x14ac:dyDescent="0.25">
      <c r="C45" s="15">
        <v>4</v>
      </c>
      <c r="D45" s="15">
        <v>162</v>
      </c>
    </row>
    <row r="46" spans="3:17" x14ac:dyDescent="0.25">
      <c r="C46" s="15">
        <v>4</v>
      </c>
      <c r="D46" s="15">
        <v>135</v>
      </c>
    </row>
    <row r="47" spans="3:17" x14ac:dyDescent="0.25">
      <c r="C47" s="15">
        <v>8</v>
      </c>
      <c r="D47" s="15">
        <v>195</v>
      </c>
    </row>
    <row r="48" spans="3:17" x14ac:dyDescent="0.25">
      <c r="C48" s="15">
        <v>8</v>
      </c>
      <c r="D48" s="15">
        <v>241</v>
      </c>
    </row>
    <row r="49" spans="3:7" x14ac:dyDescent="0.25">
      <c r="C49" s="15">
        <v>16</v>
      </c>
      <c r="D49" s="15">
        <v>305</v>
      </c>
    </row>
    <row r="50" spans="3:7" x14ac:dyDescent="0.25">
      <c r="C50" s="15">
        <v>16</v>
      </c>
      <c r="D50" s="15">
        <v>306</v>
      </c>
      <c r="F50" s="2"/>
    </row>
    <row r="51" spans="3:7" x14ac:dyDescent="0.25">
      <c r="C51" s="15">
        <v>0</v>
      </c>
      <c r="D51" s="15">
        <v>107</v>
      </c>
    </row>
    <row r="52" spans="3:7" x14ac:dyDescent="0.25">
      <c r="C52" s="15">
        <v>0</v>
      </c>
      <c r="D52" s="15">
        <v>98</v>
      </c>
    </row>
    <row r="53" spans="3:7" x14ac:dyDescent="0.25">
      <c r="C53" s="15">
        <v>0</v>
      </c>
      <c r="D53" s="15">
        <v>131</v>
      </c>
    </row>
    <row r="54" spans="3:7" x14ac:dyDescent="0.25">
      <c r="C54" s="15">
        <v>1</v>
      </c>
      <c r="D54" s="15">
        <v>108</v>
      </c>
    </row>
    <row r="55" spans="3:7" x14ac:dyDescent="0.25">
      <c r="C55" s="15">
        <v>1</v>
      </c>
      <c r="D55" s="15">
        <v>111</v>
      </c>
    </row>
    <row r="56" spans="3:7" x14ac:dyDescent="0.25">
      <c r="C56" s="15">
        <v>2</v>
      </c>
      <c r="D56" s="15">
        <v>123</v>
      </c>
    </row>
    <row r="57" spans="3:7" x14ac:dyDescent="0.25">
      <c r="C57" s="15">
        <v>2</v>
      </c>
      <c r="D57" s="15">
        <v>144</v>
      </c>
    </row>
    <row r="58" spans="3:7" x14ac:dyDescent="0.25">
      <c r="C58" s="15">
        <v>4</v>
      </c>
      <c r="D58" s="15">
        <v>123</v>
      </c>
    </row>
    <row r="59" spans="3:7" x14ac:dyDescent="0.25">
      <c r="C59" s="15">
        <v>4</v>
      </c>
      <c r="D59" s="15">
        <v>158</v>
      </c>
    </row>
    <row r="60" spans="3:7" ht="17.25" x14ac:dyDescent="0.25">
      <c r="C60" s="15">
        <v>8</v>
      </c>
      <c r="D60" s="15">
        <v>187</v>
      </c>
      <c r="F60" s="15" t="s">
        <v>62</v>
      </c>
      <c r="G60" s="18">
        <f>RSQ(D38:D61,C38:C61)</f>
        <v>0.92930322501946705</v>
      </c>
    </row>
    <row r="61" spans="3:7" x14ac:dyDescent="0.25">
      <c r="C61" s="15">
        <v>8</v>
      </c>
      <c r="D61" s="15">
        <v>185</v>
      </c>
      <c r="F61" s="15" t="s">
        <v>63</v>
      </c>
      <c r="G61" s="16">
        <f>SLOPE(D38:D62,C38:C62)</f>
        <v>11.975967957276371</v>
      </c>
    </row>
    <row r="63" spans="3:7" x14ac:dyDescent="0.25">
      <c r="C63" s="3" t="s">
        <v>3</v>
      </c>
    </row>
    <row r="64" spans="3:7" s="10" customFormat="1" x14ac:dyDescent="0.25">
      <c r="C64" s="12"/>
      <c r="G64" s="15" t="s">
        <v>65</v>
      </c>
    </row>
    <row r="65" spans="3:13" x14ac:dyDescent="0.25">
      <c r="C65" s="17" t="s">
        <v>1</v>
      </c>
      <c r="D65" s="17" t="s">
        <v>8</v>
      </c>
      <c r="E65" s="15"/>
      <c r="F65" s="17" t="s">
        <v>1</v>
      </c>
      <c r="G65" s="17" t="s">
        <v>8</v>
      </c>
      <c r="H65" s="17" t="s">
        <v>9</v>
      </c>
      <c r="K65" s="4"/>
      <c r="L65" s="4"/>
      <c r="M65" s="4"/>
    </row>
    <row r="66" spans="3:13" x14ac:dyDescent="0.25">
      <c r="C66" s="15">
        <v>0</v>
      </c>
      <c r="D66" s="15">
        <v>121</v>
      </c>
      <c r="E66" s="15"/>
      <c r="F66" s="15">
        <v>0</v>
      </c>
      <c r="G66" s="16">
        <f>AVERAGE(D66:D68,D79:D81)</f>
        <v>122.83333333333333</v>
      </c>
      <c r="H66" s="16">
        <f>STDEV(D66:D68,D79:D81)/SQRT(COUNT(D66:D68,D79:D81))</f>
        <v>4.8125992053266931</v>
      </c>
      <c r="K66" s="5"/>
      <c r="L66" s="2"/>
      <c r="M66" s="2"/>
    </row>
    <row r="67" spans="3:13" x14ac:dyDescent="0.25">
      <c r="C67" s="15">
        <v>0</v>
      </c>
      <c r="D67" s="15">
        <v>112</v>
      </c>
      <c r="E67" s="15"/>
      <c r="F67" s="15">
        <v>1</v>
      </c>
      <c r="G67" s="16">
        <f>AVERAGE(D69:D70,D82:D83)</f>
        <v>119.25</v>
      </c>
      <c r="H67" s="16">
        <f>STDEV(D69:D70,D82:D83)/SQRT(COUNT(D69:D70,D82:D83))</f>
        <v>6.6630198358802248</v>
      </c>
      <c r="K67" s="5"/>
      <c r="L67" s="2"/>
      <c r="M67" s="2"/>
    </row>
    <row r="68" spans="3:13" x14ac:dyDescent="0.25">
      <c r="C68" s="15">
        <v>0</v>
      </c>
      <c r="D68" s="15">
        <v>119</v>
      </c>
      <c r="E68" s="15"/>
      <c r="F68" s="15">
        <v>2</v>
      </c>
      <c r="G68" s="16">
        <f>AVERAGE(D71:D72,D84:D85)</f>
        <v>128</v>
      </c>
      <c r="H68" s="16">
        <f>STDEV(D71:D72,D84:D85)/SQRT(COUNT(D71:D72,D84:D85))</f>
        <v>11.726039399558575</v>
      </c>
      <c r="K68" s="5"/>
      <c r="L68" s="2"/>
      <c r="M68" s="2"/>
    </row>
    <row r="69" spans="3:13" x14ac:dyDescent="0.25">
      <c r="C69" s="15">
        <v>1</v>
      </c>
      <c r="D69" s="15">
        <v>137</v>
      </c>
      <c r="E69" s="15"/>
      <c r="F69" s="15">
        <v>4</v>
      </c>
      <c r="G69" s="16">
        <f>AVERAGE(D73:D74,D86:D87)</f>
        <v>150.25</v>
      </c>
      <c r="H69" s="16">
        <f>STDEV(D73:D74,D86:D87)/SQRT(COUNT(D73:D74,D86:D87))</f>
        <v>4.1907636535600528</v>
      </c>
      <c r="K69" s="5"/>
      <c r="L69" s="2"/>
      <c r="M69" s="2"/>
    </row>
    <row r="70" spans="3:13" x14ac:dyDescent="0.25">
      <c r="C70" s="15">
        <v>1</v>
      </c>
      <c r="D70" s="15">
        <v>121</v>
      </c>
      <c r="E70" s="15"/>
      <c r="F70" s="15">
        <v>8</v>
      </c>
      <c r="G70" s="16">
        <f>AVERAGE(D75:D76,D88:D89)</f>
        <v>174.75</v>
      </c>
      <c r="H70" s="16">
        <f>STDEV(D75:D76,D88:D89)/SQRT(COUNT(D75:D76,D88:D89))</f>
        <v>14.25</v>
      </c>
      <c r="K70" s="5"/>
      <c r="L70" s="2"/>
      <c r="M70" s="2"/>
    </row>
    <row r="71" spans="3:13" x14ac:dyDescent="0.25">
      <c r="C71" s="15">
        <v>2</v>
      </c>
      <c r="D71" s="15">
        <v>102</v>
      </c>
      <c r="E71" s="15"/>
      <c r="F71" s="15">
        <v>16</v>
      </c>
      <c r="G71" s="16">
        <f>AVERAGE(D77:D78,D90:D91)</f>
        <v>294</v>
      </c>
      <c r="H71" s="16">
        <f>STDEV(D77:D78,D90:D91)/SQRT(COUNT(D77:D78,D90:D91))</f>
        <v>13.850391089544487</v>
      </c>
      <c r="K71" s="5"/>
      <c r="L71" s="2"/>
      <c r="M71" s="2"/>
    </row>
    <row r="72" spans="3:13" x14ac:dyDescent="0.25">
      <c r="C72" s="15">
        <v>2</v>
      </c>
      <c r="D72" s="15">
        <v>125</v>
      </c>
      <c r="E72" s="15"/>
      <c r="F72" s="15"/>
      <c r="G72" s="15"/>
      <c r="H72" s="15"/>
    </row>
    <row r="73" spans="3:13" x14ac:dyDescent="0.25">
      <c r="C73" s="15">
        <v>4</v>
      </c>
      <c r="D73" s="15">
        <v>155</v>
      </c>
      <c r="E73" s="15"/>
      <c r="F73" s="15"/>
      <c r="G73" s="15"/>
      <c r="H73" s="15"/>
    </row>
    <row r="74" spans="3:13" x14ac:dyDescent="0.25">
      <c r="C74" s="15">
        <v>4</v>
      </c>
      <c r="D74" s="15">
        <v>139</v>
      </c>
      <c r="E74" s="15"/>
      <c r="F74" s="15"/>
      <c r="G74" s="15"/>
      <c r="H74" s="15"/>
    </row>
    <row r="75" spans="3:13" x14ac:dyDescent="0.25">
      <c r="C75" s="15">
        <v>8</v>
      </c>
      <c r="D75" s="15">
        <v>213</v>
      </c>
      <c r="E75" s="15"/>
      <c r="F75" s="15"/>
      <c r="G75" s="15"/>
      <c r="H75" s="15"/>
    </row>
    <row r="76" spans="3:13" x14ac:dyDescent="0.25">
      <c r="C76" s="15">
        <v>8</v>
      </c>
      <c r="D76" s="15">
        <v>171</v>
      </c>
      <c r="E76" s="15"/>
      <c r="F76" s="15"/>
      <c r="G76" s="15"/>
      <c r="H76" s="15"/>
    </row>
    <row r="77" spans="3:13" x14ac:dyDescent="0.25">
      <c r="C77" s="15">
        <v>16</v>
      </c>
      <c r="D77" s="15">
        <v>253</v>
      </c>
      <c r="E77" s="15"/>
      <c r="F77" s="15"/>
      <c r="G77" s="15"/>
      <c r="H77" s="15"/>
    </row>
    <row r="78" spans="3:13" x14ac:dyDescent="0.25">
      <c r="C78" s="15">
        <v>16</v>
      </c>
      <c r="D78" s="15">
        <v>304</v>
      </c>
      <c r="E78" s="15"/>
      <c r="F78" s="16"/>
      <c r="G78" s="15"/>
      <c r="H78" s="15"/>
    </row>
    <row r="79" spans="3:13" x14ac:dyDescent="0.25">
      <c r="C79" s="15">
        <v>0</v>
      </c>
      <c r="D79" s="15">
        <v>120</v>
      </c>
      <c r="E79" s="15"/>
      <c r="F79" s="15"/>
      <c r="G79" s="15"/>
      <c r="H79" s="15"/>
    </row>
    <row r="80" spans="3:13" x14ac:dyDescent="0.25">
      <c r="C80" s="15">
        <v>0</v>
      </c>
      <c r="D80" s="15">
        <v>119</v>
      </c>
      <c r="E80" s="15"/>
      <c r="F80" s="15"/>
      <c r="G80" s="15"/>
      <c r="H80" s="15"/>
    </row>
    <row r="81" spans="3:11" x14ac:dyDescent="0.25">
      <c r="C81" s="15">
        <v>0</v>
      </c>
      <c r="D81" s="15">
        <v>146</v>
      </c>
      <c r="E81" s="15"/>
      <c r="F81" s="15"/>
      <c r="G81" s="15"/>
      <c r="H81" s="15"/>
    </row>
    <row r="82" spans="3:11" x14ac:dyDescent="0.25">
      <c r="C82" s="15">
        <v>1</v>
      </c>
      <c r="D82" s="15">
        <v>113</v>
      </c>
      <c r="E82" s="15"/>
      <c r="F82" s="15"/>
      <c r="G82" s="15"/>
      <c r="H82" s="15"/>
    </row>
    <row r="83" spans="3:11" x14ac:dyDescent="0.25">
      <c r="C83" s="15">
        <v>1</v>
      </c>
      <c r="D83" s="15">
        <v>106</v>
      </c>
      <c r="E83" s="15"/>
      <c r="F83" s="15"/>
      <c r="G83" s="15"/>
      <c r="H83" s="15"/>
    </row>
    <row r="84" spans="3:11" x14ac:dyDescent="0.25">
      <c r="C84" s="15">
        <v>2</v>
      </c>
      <c r="D84" s="15">
        <v>126</v>
      </c>
      <c r="E84" s="15"/>
      <c r="F84" s="15"/>
      <c r="G84" s="15"/>
      <c r="H84" s="15"/>
    </row>
    <row r="85" spans="3:11" x14ac:dyDescent="0.25">
      <c r="C85" s="15">
        <v>2</v>
      </c>
      <c r="D85" s="15">
        <v>159</v>
      </c>
      <c r="E85" s="15"/>
      <c r="F85" s="15"/>
      <c r="G85" s="15"/>
      <c r="H85" s="15"/>
    </row>
    <row r="86" spans="3:11" x14ac:dyDescent="0.25">
      <c r="C86" s="15">
        <v>4</v>
      </c>
      <c r="D86" s="15">
        <v>149</v>
      </c>
      <c r="E86" s="15"/>
      <c r="F86" s="15"/>
      <c r="G86" s="15"/>
      <c r="H86" s="15"/>
    </row>
    <row r="87" spans="3:11" x14ac:dyDescent="0.25">
      <c r="C87" s="15">
        <v>4</v>
      </c>
      <c r="D87" s="15">
        <v>158</v>
      </c>
      <c r="E87" s="15"/>
      <c r="F87" s="15"/>
      <c r="G87" s="15"/>
      <c r="H87" s="15"/>
    </row>
    <row r="88" spans="3:11" x14ac:dyDescent="0.25">
      <c r="C88" s="15">
        <v>8</v>
      </c>
      <c r="D88" s="15">
        <v>144</v>
      </c>
      <c r="E88" s="15"/>
      <c r="F88" s="15"/>
      <c r="G88" s="15"/>
      <c r="H88" s="15"/>
    </row>
    <row r="89" spans="3:11" x14ac:dyDescent="0.25">
      <c r="C89" s="15">
        <v>8</v>
      </c>
      <c r="D89" s="15">
        <v>171</v>
      </c>
      <c r="E89" s="15"/>
      <c r="F89" s="15"/>
      <c r="G89" s="15"/>
      <c r="H89" s="15"/>
    </row>
    <row r="90" spans="3:11" ht="17.25" x14ac:dyDescent="0.25">
      <c r="C90" s="15">
        <v>16</v>
      </c>
      <c r="D90" s="15">
        <v>305</v>
      </c>
      <c r="E90" s="15"/>
      <c r="F90" s="15" t="s">
        <v>62</v>
      </c>
      <c r="G90" s="18">
        <f>RSQ(D66:D91,C66:C91)</f>
        <v>0.88702969857241176</v>
      </c>
      <c r="H90" s="15"/>
    </row>
    <row r="91" spans="3:11" x14ac:dyDescent="0.25">
      <c r="C91" s="15">
        <v>16</v>
      </c>
      <c r="D91" s="15">
        <v>314</v>
      </c>
      <c r="E91" s="15"/>
      <c r="F91" s="15" t="s">
        <v>63</v>
      </c>
      <c r="G91" s="16">
        <f>SLOPE(D66:D91,C66:C91)</f>
        <v>10.707387495021903</v>
      </c>
      <c r="H91" s="15"/>
    </row>
    <row r="93" spans="3:11" x14ac:dyDescent="0.25">
      <c r="C93" s="3" t="s">
        <v>4</v>
      </c>
    </row>
    <row r="94" spans="3:11" s="10" customFormat="1" x14ac:dyDescent="0.25">
      <c r="C94" s="19"/>
      <c r="D94" s="15"/>
      <c r="E94" s="15"/>
      <c r="F94" s="15"/>
      <c r="G94" s="15" t="s">
        <v>65</v>
      </c>
      <c r="H94" s="15"/>
    </row>
    <row r="95" spans="3:11" x14ac:dyDescent="0.25">
      <c r="C95" s="17" t="s">
        <v>1</v>
      </c>
      <c r="D95" s="17" t="s">
        <v>8</v>
      </c>
      <c r="E95" s="15"/>
      <c r="F95" s="17" t="s">
        <v>1</v>
      </c>
      <c r="G95" s="17" t="s">
        <v>8</v>
      </c>
      <c r="H95" s="17" t="s">
        <v>9</v>
      </c>
      <c r="I95" s="4"/>
      <c r="J95" s="4"/>
      <c r="K95" s="4"/>
    </row>
    <row r="96" spans="3:11" x14ac:dyDescent="0.25">
      <c r="C96" s="15">
        <v>0</v>
      </c>
      <c r="D96" s="15">
        <v>149</v>
      </c>
      <c r="E96" s="15"/>
      <c r="F96" s="15">
        <v>0</v>
      </c>
      <c r="G96" s="16">
        <f>AVERAGE(D96:D98,D109:D111,D120:D122)</f>
        <v>125.66666666666667</v>
      </c>
      <c r="H96" s="16">
        <f>STDEV(D96:D98,D109:D111,D120:D122)/SQRT(COUNT(D96:D98,D109:D111,D120:D122))</f>
        <v>4.3365372770858963</v>
      </c>
      <c r="I96" s="5"/>
      <c r="J96" s="2"/>
      <c r="K96" s="2"/>
    </row>
    <row r="97" spans="3:11" x14ac:dyDescent="0.25">
      <c r="C97" s="15">
        <v>0</v>
      </c>
      <c r="D97" s="15">
        <v>137</v>
      </c>
      <c r="E97" s="15"/>
      <c r="F97" s="15">
        <v>1</v>
      </c>
      <c r="G97" s="16">
        <f>AVERAGE(D99:D100,D112:D113)</f>
        <v>133.75</v>
      </c>
      <c r="H97" s="16">
        <f>STDEV(D99:D100,D112:D113)/SQRT(COUNT(D99:D100,D112:D113))</f>
        <v>3.4247870980057527</v>
      </c>
      <c r="I97" s="5"/>
      <c r="J97" s="2"/>
      <c r="K97" s="2"/>
    </row>
    <row r="98" spans="3:11" x14ac:dyDescent="0.25">
      <c r="C98" s="15">
        <v>0</v>
      </c>
      <c r="D98" s="15">
        <v>119</v>
      </c>
      <c r="E98" s="15"/>
      <c r="F98" s="15">
        <v>2</v>
      </c>
      <c r="G98" s="16">
        <f>AVERAGE(D101:D102,D114:D115)</f>
        <v>136.25</v>
      </c>
      <c r="H98" s="16">
        <f>STDEV(D101:D102,D114:D115)/SQRT(COUNT(D101:D102,D114:D115))</f>
        <v>3.8595120589698038</v>
      </c>
      <c r="I98" s="5"/>
      <c r="J98" s="2"/>
      <c r="K98" s="2"/>
    </row>
    <row r="99" spans="3:11" x14ac:dyDescent="0.25">
      <c r="C99" s="15">
        <v>1</v>
      </c>
      <c r="D99" s="15">
        <v>139</v>
      </c>
      <c r="E99" s="15"/>
      <c r="F99" s="15">
        <v>4</v>
      </c>
      <c r="G99" s="16">
        <f>AVERAGE(D103:D104,D116:D117)</f>
        <v>172</v>
      </c>
      <c r="H99" s="16">
        <f>STDEV(D103:D104,D116:D117)/SQRT(COUNT(D103:D104,D116:D117))</f>
        <v>9.574271077563381</v>
      </c>
      <c r="I99" s="5"/>
      <c r="J99" s="2"/>
      <c r="K99" s="2"/>
    </row>
    <row r="100" spans="3:11" x14ac:dyDescent="0.25">
      <c r="C100" s="15">
        <v>1</v>
      </c>
      <c r="D100" s="15">
        <v>134</v>
      </c>
      <c r="E100" s="15"/>
      <c r="F100" s="15">
        <v>8</v>
      </c>
      <c r="G100" s="16">
        <f>AVERAGE(D105:D106,D118:D119)</f>
        <v>254.5</v>
      </c>
      <c r="H100" s="16">
        <f>STDEV(D105:D106,D118:D119)/SQRT(COUNT(D105:D106,D118:D119))</f>
        <v>2.9580398915498081</v>
      </c>
      <c r="I100" s="5"/>
      <c r="J100" s="2"/>
      <c r="K100" s="2"/>
    </row>
    <row r="101" spans="3:11" x14ac:dyDescent="0.25">
      <c r="C101" s="15">
        <v>2</v>
      </c>
      <c r="D101" s="15">
        <v>133</v>
      </c>
      <c r="E101" s="15"/>
      <c r="F101" s="15">
        <v>16</v>
      </c>
      <c r="G101" s="16">
        <f>AVERAGE(D107:D108,D123:D124)</f>
        <v>284.75</v>
      </c>
      <c r="H101" s="16">
        <f>STDEV(D107:D108,D123:D124)/SQRT(COUNT(D107:D108,D123:D124))</f>
        <v>9.0127224891631208</v>
      </c>
      <c r="I101" s="5"/>
      <c r="J101" s="2"/>
      <c r="K101" s="2"/>
    </row>
    <row r="102" spans="3:11" x14ac:dyDescent="0.25">
      <c r="C102" s="15">
        <v>2</v>
      </c>
      <c r="D102" s="15">
        <v>141</v>
      </c>
      <c r="E102" s="15"/>
      <c r="F102" s="15"/>
      <c r="G102" s="15"/>
      <c r="H102" s="15"/>
    </row>
    <row r="103" spans="3:11" x14ac:dyDescent="0.25">
      <c r="C103" s="15">
        <v>4</v>
      </c>
      <c r="D103" s="15">
        <v>149</v>
      </c>
      <c r="E103" s="15"/>
      <c r="F103" s="15"/>
      <c r="G103" s="15"/>
      <c r="H103" s="15"/>
    </row>
    <row r="104" spans="3:11" x14ac:dyDescent="0.25">
      <c r="C104" s="15">
        <v>4</v>
      </c>
      <c r="D104" s="15">
        <v>165</v>
      </c>
      <c r="E104" s="15"/>
      <c r="F104" s="15"/>
      <c r="G104" s="15"/>
      <c r="H104" s="15"/>
    </row>
    <row r="105" spans="3:11" x14ac:dyDescent="0.25">
      <c r="C105" s="15">
        <v>8</v>
      </c>
      <c r="D105" s="15">
        <v>251</v>
      </c>
      <c r="E105" s="15"/>
      <c r="F105" s="15"/>
      <c r="G105" s="15"/>
      <c r="H105" s="15"/>
    </row>
    <row r="106" spans="3:11" x14ac:dyDescent="0.25">
      <c r="C106" s="15">
        <v>8</v>
      </c>
      <c r="D106" s="15">
        <v>250</v>
      </c>
      <c r="E106" s="15"/>
      <c r="F106" s="15"/>
      <c r="G106" s="15"/>
      <c r="H106" s="15"/>
    </row>
    <row r="107" spans="3:11" x14ac:dyDescent="0.25">
      <c r="C107" s="15">
        <v>16</v>
      </c>
      <c r="D107" s="15">
        <v>267</v>
      </c>
      <c r="E107" s="15"/>
      <c r="F107" s="15"/>
      <c r="G107" s="15"/>
      <c r="H107" s="15"/>
    </row>
    <row r="108" spans="3:11" x14ac:dyDescent="0.25">
      <c r="C108" s="15">
        <v>16</v>
      </c>
      <c r="D108" s="15">
        <v>296</v>
      </c>
      <c r="E108" s="15"/>
      <c r="F108" s="16"/>
      <c r="G108" s="15"/>
      <c r="H108" s="15"/>
    </row>
    <row r="109" spans="3:11" x14ac:dyDescent="0.25">
      <c r="C109" s="15">
        <v>0</v>
      </c>
      <c r="D109" s="15">
        <v>119</v>
      </c>
      <c r="E109" s="15"/>
      <c r="F109" s="15"/>
      <c r="G109" s="15"/>
      <c r="H109" s="15"/>
    </row>
    <row r="110" spans="3:11" x14ac:dyDescent="0.25">
      <c r="C110" s="15">
        <v>0</v>
      </c>
      <c r="D110" s="15">
        <v>126</v>
      </c>
      <c r="E110" s="15"/>
      <c r="F110" s="15"/>
      <c r="G110" s="15"/>
      <c r="H110" s="15"/>
    </row>
    <row r="111" spans="3:11" x14ac:dyDescent="0.25">
      <c r="C111" s="15">
        <v>0</v>
      </c>
      <c r="D111" s="15">
        <v>139</v>
      </c>
      <c r="E111" s="15"/>
      <c r="F111" s="15"/>
      <c r="G111" s="15"/>
      <c r="H111" s="15"/>
    </row>
    <row r="112" spans="3:11" x14ac:dyDescent="0.25">
      <c r="C112" s="15">
        <v>1</v>
      </c>
      <c r="D112" s="15">
        <v>124</v>
      </c>
      <c r="E112" s="15"/>
      <c r="F112" s="15"/>
      <c r="G112" s="15"/>
      <c r="H112" s="15"/>
    </row>
    <row r="113" spans="3:17" x14ac:dyDescent="0.25">
      <c r="C113" s="15">
        <v>1</v>
      </c>
      <c r="D113" s="15">
        <v>138</v>
      </c>
      <c r="E113" s="15"/>
      <c r="F113" s="15"/>
      <c r="G113" s="15"/>
      <c r="H113" s="15"/>
    </row>
    <row r="114" spans="3:17" x14ac:dyDescent="0.25">
      <c r="C114" s="15">
        <v>2</v>
      </c>
      <c r="D114" s="15">
        <v>127</v>
      </c>
      <c r="E114" s="15"/>
      <c r="F114" s="15"/>
      <c r="G114" s="15"/>
      <c r="H114" s="15"/>
    </row>
    <row r="115" spans="3:17" x14ac:dyDescent="0.25">
      <c r="C115" s="15">
        <v>2</v>
      </c>
      <c r="D115" s="15">
        <v>144</v>
      </c>
      <c r="E115" s="15"/>
      <c r="F115" s="15"/>
      <c r="G115" s="15"/>
      <c r="H115" s="15"/>
    </row>
    <row r="116" spans="3:17" x14ac:dyDescent="0.25">
      <c r="C116" s="15">
        <v>4</v>
      </c>
      <c r="D116" s="15">
        <v>181</v>
      </c>
      <c r="E116" s="15"/>
      <c r="F116" s="15"/>
      <c r="G116" s="15"/>
      <c r="H116" s="15"/>
    </row>
    <row r="117" spans="3:17" x14ac:dyDescent="0.25">
      <c r="C117" s="15">
        <v>4</v>
      </c>
      <c r="D117" s="15">
        <v>193</v>
      </c>
      <c r="E117" s="15"/>
      <c r="F117" s="15"/>
      <c r="G117" s="15"/>
      <c r="H117" s="15"/>
    </row>
    <row r="118" spans="3:17" x14ac:dyDescent="0.25">
      <c r="C118" s="15">
        <v>8</v>
      </c>
      <c r="D118" s="15">
        <v>263</v>
      </c>
      <c r="E118" s="15"/>
      <c r="F118" s="15"/>
      <c r="G118" s="15"/>
      <c r="H118" s="15"/>
    </row>
    <row r="119" spans="3:17" x14ac:dyDescent="0.25">
      <c r="C119" s="15">
        <v>8</v>
      </c>
      <c r="D119" s="15">
        <v>254</v>
      </c>
      <c r="E119" s="15"/>
      <c r="F119" s="15"/>
      <c r="G119" s="15"/>
      <c r="H119" s="15"/>
    </row>
    <row r="120" spans="3:17" s="10" customFormat="1" x14ac:dyDescent="0.25">
      <c r="C120" s="15">
        <v>0</v>
      </c>
      <c r="D120" s="15">
        <v>113</v>
      </c>
      <c r="Q120" s="28"/>
    </row>
    <row r="121" spans="3:17" s="10" customFormat="1" x14ac:dyDescent="0.25">
      <c r="C121" s="15">
        <v>0</v>
      </c>
      <c r="D121" s="15">
        <v>113</v>
      </c>
      <c r="Q121" s="28"/>
    </row>
    <row r="122" spans="3:17" s="10" customFormat="1" x14ac:dyDescent="0.25">
      <c r="C122" s="15">
        <v>0</v>
      </c>
      <c r="D122" s="15">
        <v>116</v>
      </c>
      <c r="E122" s="11"/>
      <c r="Q122" s="28"/>
    </row>
    <row r="123" spans="3:17" ht="17.25" x14ac:dyDescent="0.25">
      <c r="C123" s="15">
        <v>16</v>
      </c>
      <c r="D123" s="15">
        <v>304</v>
      </c>
      <c r="E123" s="15"/>
      <c r="F123" s="15" t="s">
        <v>62</v>
      </c>
      <c r="G123" s="18">
        <f>RSQ(D96:D124,C96:C124)</f>
        <v>0.89144817715434277</v>
      </c>
      <c r="H123" s="15"/>
    </row>
    <row r="124" spans="3:17" x14ac:dyDescent="0.25">
      <c r="C124" s="15">
        <v>16</v>
      </c>
      <c r="D124" s="15">
        <v>272</v>
      </c>
      <c r="E124" s="15"/>
      <c r="F124" s="15" t="s">
        <v>63</v>
      </c>
      <c r="G124" s="29">
        <f>SLOPE(D96:D124,C96:C124)</f>
        <v>10.945450785773364</v>
      </c>
      <c r="H124" s="15"/>
    </row>
    <row r="126" spans="3:17" x14ac:dyDescent="0.25">
      <c r="C126" s="3" t="s">
        <v>5</v>
      </c>
    </row>
    <row r="127" spans="3:17" s="10" customFormat="1" x14ac:dyDescent="0.25">
      <c r="C127" s="19"/>
      <c r="D127" s="15"/>
      <c r="E127" s="15"/>
      <c r="F127" s="15"/>
      <c r="G127" s="15" t="s">
        <v>65</v>
      </c>
      <c r="H127" s="15"/>
    </row>
    <row r="128" spans="3:17" x14ac:dyDescent="0.25">
      <c r="C128" s="17" t="s">
        <v>1</v>
      </c>
      <c r="D128" s="17" t="s">
        <v>8</v>
      </c>
      <c r="E128" s="15"/>
      <c r="F128" s="17" t="s">
        <v>1</v>
      </c>
      <c r="G128" s="17" t="s">
        <v>8</v>
      </c>
      <c r="H128" s="17" t="s">
        <v>9</v>
      </c>
      <c r="I128" s="4"/>
      <c r="J128" s="4"/>
      <c r="K128" s="4"/>
    </row>
    <row r="129" spans="3:11" x14ac:dyDescent="0.25">
      <c r="C129" s="15">
        <v>0</v>
      </c>
      <c r="D129" s="15">
        <v>141</v>
      </c>
      <c r="E129" s="15"/>
      <c r="F129" s="15">
        <v>0</v>
      </c>
      <c r="G129" s="16">
        <f>AVERAGE(D129:D131,D142:D144)</f>
        <v>120.16666666666667</v>
      </c>
      <c r="H129" s="16">
        <f>STDEV(D129:D131,D142:D144)/SQRT(COUNT(D129:D131,D142:D144))</f>
        <v>5.5582771111599225</v>
      </c>
      <c r="I129" s="5"/>
      <c r="J129" s="2"/>
      <c r="K129" s="2"/>
    </row>
    <row r="130" spans="3:11" x14ac:dyDescent="0.25">
      <c r="C130" s="15">
        <v>0</v>
      </c>
      <c r="D130" s="15">
        <v>120</v>
      </c>
      <c r="E130" s="15"/>
      <c r="F130" s="15">
        <v>1</v>
      </c>
      <c r="G130" s="16">
        <f>AVERAGE(D132:D133,D145:D146)</f>
        <v>137.5</v>
      </c>
      <c r="H130" s="16">
        <f>STDEV(D132:D133,D145:D146)/SQRT(COUNT(D132:D133,D145:D146))</f>
        <v>8.703447592764606</v>
      </c>
      <c r="I130" s="5"/>
      <c r="J130" s="2"/>
      <c r="K130" s="2"/>
    </row>
    <row r="131" spans="3:11" x14ac:dyDescent="0.25">
      <c r="C131" s="15">
        <v>0</v>
      </c>
      <c r="D131" s="15">
        <v>121</v>
      </c>
      <c r="E131" s="15"/>
      <c r="F131" s="15">
        <v>2</v>
      </c>
      <c r="G131" s="16">
        <f>AVERAGE(D134:D135,D147:D148)</f>
        <v>137.5</v>
      </c>
      <c r="H131" s="16">
        <f>STDEV(D134:D135,D147:D148)/SQRT(COUNT(D134:D135,D147:D148))</f>
        <v>10.649726131063966</v>
      </c>
      <c r="I131" s="5"/>
      <c r="J131" s="2"/>
      <c r="K131" s="2"/>
    </row>
    <row r="132" spans="3:11" x14ac:dyDescent="0.25">
      <c r="C132" s="15">
        <v>1</v>
      </c>
      <c r="D132" s="15">
        <v>144</v>
      </c>
      <c r="E132" s="15"/>
      <c r="F132" s="15">
        <v>4</v>
      </c>
      <c r="G132" s="16">
        <f>AVERAGE(D136:D137,D149:D150)</f>
        <v>152.25</v>
      </c>
      <c r="H132" s="16">
        <f>STDEV(D136:D137,D149:D150)/SQRT(COUNT(D136:D137,D149:D150))</f>
        <v>5.4524459343185301</v>
      </c>
      <c r="I132" s="5"/>
      <c r="J132" s="2"/>
      <c r="K132" s="2"/>
    </row>
    <row r="133" spans="3:11" x14ac:dyDescent="0.25">
      <c r="C133" s="15">
        <v>1</v>
      </c>
      <c r="D133" s="15">
        <v>159</v>
      </c>
      <c r="E133" s="15"/>
      <c r="F133" s="15">
        <v>8</v>
      </c>
      <c r="G133" s="16">
        <f>AVERAGE(D138:D139,D151:D152)</f>
        <v>197.75</v>
      </c>
      <c r="H133" s="16">
        <f>STDEV(D138:D139,D151:D152)/SQRT(COUNT(D138:D139,D151:D152))</f>
        <v>13.331510292036182</v>
      </c>
      <c r="I133" s="5"/>
      <c r="J133" s="2"/>
      <c r="K133" s="2"/>
    </row>
    <row r="134" spans="3:11" x14ac:dyDescent="0.25">
      <c r="C134" s="15">
        <v>2</v>
      </c>
      <c r="D134" s="15">
        <v>118</v>
      </c>
      <c r="E134" s="15"/>
      <c r="F134" s="15">
        <v>16</v>
      </c>
      <c r="G134" s="16">
        <f>AVERAGE(D140:D141,D153:D154)</f>
        <v>239.75</v>
      </c>
      <c r="H134" s="16">
        <f>STDEV(D140:D141,D153:D154)/SQRT(COUNT(D140:D141,D153:D154))</f>
        <v>13.930631715755032</v>
      </c>
      <c r="I134" s="5"/>
      <c r="J134" s="2"/>
      <c r="K134" s="2"/>
    </row>
    <row r="135" spans="3:11" x14ac:dyDescent="0.25">
      <c r="C135" s="15">
        <v>2</v>
      </c>
      <c r="D135" s="15">
        <v>161</v>
      </c>
      <c r="E135" s="15"/>
      <c r="F135" s="15"/>
      <c r="G135" s="15"/>
      <c r="H135" s="15"/>
    </row>
    <row r="136" spans="3:11" x14ac:dyDescent="0.25">
      <c r="C136" s="15">
        <v>4</v>
      </c>
      <c r="D136" s="15">
        <v>151</v>
      </c>
      <c r="E136" s="15"/>
      <c r="F136" s="15"/>
      <c r="G136" s="15"/>
      <c r="H136" s="15"/>
    </row>
    <row r="137" spans="3:11" x14ac:dyDescent="0.25">
      <c r="C137" s="15">
        <v>4</v>
      </c>
      <c r="D137" s="15">
        <v>168</v>
      </c>
      <c r="E137" s="15"/>
      <c r="F137" s="15"/>
      <c r="G137" s="15"/>
      <c r="H137" s="15"/>
    </row>
    <row r="138" spans="3:11" x14ac:dyDescent="0.25">
      <c r="C138" s="15">
        <v>8</v>
      </c>
      <c r="D138" s="15">
        <v>218</v>
      </c>
      <c r="E138" s="15"/>
      <c r="F138" s="15"/>
      <c r="G138" s="15"/>
      <c r="H138" s="15"/>
    </row>
    <row r="139" spans="3:11" x14ac:dyDescent="0.25">
      <c r="C139" s="15">
        <v>8</v>
      </c>
      <c r="D139" s="15">
        <v>223</v>
      </c>
      <c r="E139" s="15"/>
      <c r="F139" s="15"/>
      <c r="G139" s="15"/>
      <c r="H139" s="15"/>
    </row>
    <row r="140" spans="3:11" x14ac:dyDescent="0.25">
      <c r="C140" s="15">
        <v>16</v>
      </c>
      <c r="D140" s="15">
        <v>254</v>
      </c>
      <c r="E140" s="15"/>
      <c r="F140" s="15"/>
      <c r="G140" s="15"/>
      <c r="H140" s="15"/>
    </row>
    <row r="141" spans="3:11" x14ac:dyDescent="0.25">
      <c r="C141" s="15">
        <v>16</v>
      </c>
      <c r="D141" s="15">
        <v>272</v>
      </c>
      <c r="E141" s="15"/>
      <c r="F141" s="16"/>
      <c r="G141" s="15"/>
      <c r="H141" s="15"/>
    </row>
    <row r="142" spans="3:11" x14ac:dyDescent="0.25">
      <c r="C142" s="15">
        <v>0</v>
      </c>
      <c r="D142" s="15">
        <v>106</v>
      </c>
      <c r="E142" s="15"/>
      <c r="F142" s="15"/>
      <c r="G142" s="15"/>
      <c r="H142" s="15"/>
    </row>
    <row r="143" spans="3:11" x14ac:dyDescent="0.25">
      <c r="C143" s="15">
        <v>0</v>
      </c>
      <c r="D143" s="15">
        <v>105</v>
      </c>
      <c r="E143" s="15"/>
      <c r="F143" s="15"/>
      <c r="G143" s="15"/>
      <c r="H143" s="15"/>
    </row>
    <row r="144" spans="3:11" x14ac:dyDescent="0.25">
      <c r="C144" s="15">
        <v>0</v>
      </c>
      <c r="D144" s="15">
        <v>128</v>
      </c>
      <c r="E144" s="15"/>
      <c r="F144" s="15"/>
      <c r="G144" s="15"/>
      <c r="H144" s="15"/>
    </row>
    <row r="145" spans="3:12" x14ac:dyDescent="0.25">
      <c r="C145" s="15">
        <v>1</v>
      </c>
      <c r="D145" s="15">
        <v>126</v>
      </c>
      <c r="E145" s="15"/>
      <c r="F145" s="15"/>
      <c r="G145" s="15"/>
      <c r="H145" s="15"/>
    </row>
    <row r="146" spans="3:12" x14ac:dyDescent="0.25">
      <c r="C146" s="15">
        <v>1</v>
      </c>
      <c r="D146" s="15">
        <v>121</v>
      </c>
      <c r="E146" s="15"/>
      <c r="F146" s="15"/>
      <c r="G146" s="15"/>
      <c r="H146" s="15"/>
    </row>
    <row r="147" spans="3:12" x14ac:dyDescent="0.25">
      <c r="C147" s="15">
        <v>2</v>
      </c>
      <c r="D147" s="15">
        <v>121</v>
      </c>
      <c r="E147" s="15"/>
      <c r="F147" s="15"/>
      <c r="G147" s="15"/>
      <c r="H147" s="15"/>
    </row>
    <row r="148" spans="3:12" x14ac:dyDescent="0.25">
      <c r="C148" s="15">
        <v>2</v>
      </c>
      <c r="D148" s="15">
        <v>150</v>
      </c>
      <c r="E148" s="15"/>
      <c r="F148" s="15"/>
      <c r="G148" s="15"/>
      <c r="H148" s="15"/>
    </row>
    <row r="149" spans="3:12" x14ac:dyDescent="0.25">
      <c r="C149" s="15">
        <v>4</v>
      </c>
      <c r="D149" s="15">
        <v>146</v>
      </c>
      <c r="E149" s="15"/>
      <c r="F149" s="15"/>
      <c r="G149" s="15"/>
      <c r="H149" s="15"/>
    </row>
    <row r="150" spans="3:12" x14ac:dyDescent="0.25">
      <c r="C150" s="15">
        <v>4</v>
      </c>
      <c r="D150" s="15">
        <v>144</v>
      </c>
      <c r="E150" s="15"/>
      <c r="F150" s="15"/>
      <c r="G150" s="15"/>
      <c r="H150" s="15"/>
    </row>
    <row r="151" spans="3:12" x14ac:dyDescent="0.25">
      <c r="C151" s="15">
        <v>8</v>
      </c>
      <c r="D151" s="15">
        <v>180</v>
      </c>
      <c r="E151" s="15"/>
      <c r="F151" s="15"/>
      <c r="G151" s="15"/>
      <c r="H151" s="15"/>
    </row>
    <row r="152" spans="3:12" x14ac:dyDescent="0.25">
      <c r="C152" s="15">
        <v>8</v>
      </c>
      <c r="D152" s="15">
        <v>170</v>
      </c>
      <c r="E152" s="15"/>
      <c r="F152" s="15"/>
      <c r="G152" s="15"/>
      <c r="H152" s="15"/>
    </row>
    <row r="153" spans="3:12" ht="17.25" x14ac:dyDescent="0.25">
      <c r="C153" s="15">
        <v>16</v>
      </c>
      <c r="D153" s="15">
        <v>218</v>
      </c>
      <c r="E153" s="15"/>
      <c r="F153" s="15" t="s">
        <v>62</v>
      </c>
      <c r="G153" s="18">
        <f>RSQ(D129:D154,C129:C154)</f>
        <v>0.82870859575562239</v>
      </c>
      <c r="H153" s="15"/>
    </row>
    <row r="154" spans="3:12" x14ac:dyDescent="0.25">
      <c r="C154" s="15">
        <v>16</v>
      </c>
      <c r="D154" s="15">
        <v>215</v>
      </c>
      <c r="E154" s="15"/>
      <c r="F154" s="15" t="s">
        <v>63</v>
      </c>
      <c r="G154" s="16">
        <f>SLOPE(D129:D154,C129:C154)</f>
        <v>7.5362405416168867</v>
      </c>
      <c r="H154" s="15"/>
    </row>
    <row r="156" spans="3:12" x14ac:dyDescent="0.25">
      <c r="C156" s="3" t="s">
        <v>6</v>
      </c>
    </row>
    <row r="157" spans="3:12" s="10" customFormat="1" x14ac:dyDescent="0.25">
      <c r="C157" s="19"/>
      <c r="D157" s="15"/>
      <c r="E157" s="15"/>
      <c r="F157" s="15"/>
      <c r="G157" s="15" t="s">
        <v>65</v>
      </c>
      <c r="H157" s="15"/>
    </row>
    <row r="158" spans="3:12" x14ac:dyDescent="0.25">
      <c r="C158" s="17" t="s">
        <v>1</v>
      </c>
      <c r="D158" s="17" t="s">
        <v>8</v>
      </c>
      <c r="E158" s="15"/>
      <c r="F158" s="17" t="s">
        <v>1</v>
      </c>
      <c r="G158" s="17" t="s">
        <v>8</v>
      </c>
      <c r="H158" s="17" t="s">
        <v>9</v>
      </c>
      <c r="J158" s="4"/>
      <c r="K158" s="4"/>
      <c r="L158" s="4"/>
    </row>
    <row r="159" spans="3:12" x14ac:dyDescent="0.25">
      <c r="C159" s="15">
        <v>0</v>
      </c>
      <c r="D159" s="15">
        <v>127</v>
      </c>
      <c r="E159" s="15"/>
      <c r="F159" s="15">
        <v>0</v>
      </c>
      <c r="G159" s="16">
        <f>AVERAGE(D159:D161,D172:D174)</f>
        <v>144.33333333333334</v>
      </c>
      <c r="H159" s="16">
        <f>STDEV(D159:D161,D172:D174)/SQRT(COUNT(D159:D161,D172:D174))</f>
        <v>5.463006905033569</v>
      </c>
      <c r="J159" s="5"/>
      <c r="K159" s="2"/>
      <c r="L159" s="2"/>
    </row>
    <row r="160" spans="3:12" x14ac:dyDescent="0.25">
      <c r="C160" s="15">
        <v>0</v>
      </c>
      <c r="D160" s="15">
        <v>156</v>
      </c>
      <c r="E160" s="15"/>
      <c r="F160" s="15">
        <v>1</v>
      </c>
      <c r="G160" s="16">
        <f>AVERAGE(D162:D163,D175:D176)</f>
        <v>162.75</v>
      </c>
      <c r="H160" s="16">
        <f>STDEV(D162:D163,D175:D176)/SQRT(COUNT(D162:D163,D175:D176))</f>
        <v>8.3703345213916034</v>
      </c>
      <c r="J160" s="5"/>
      <c r="K160" s="2"/>
      <c r="L160" s="2"/>
    </row>
    <row r="161" spans="3:12" x14ac:dyDescent="0.25">
      <c r="C161" s="15">
        <v>0</v>
      </c>
      <c r="D161" s="15">
        <v>147</v>
      </c>
      <c r="E161" s="15"/>
      <c r="F161" s="15">
        <v>2</v>
      </c>
      <c r="G161" s="16">
        <f>AVERAGE(D164:D165,D177:D178)</f>
        <v>149.5</v>
      </c>
      <c r="H161" s="16">
        <f>STDEV(D164:D165,D177:D178)/SQRT(COUNT(D164:D165,D177:D178))</f>
        <v>5.1720402163943007</v>
      </c>
      <c r="J161" s="5"/>
      <c r="K161" s="2"/>
      <c r="L161" s="2"/>
    </row>
    <row r="162" spans="3:12" x14ac:dyDescent="0.25">
      <c r="C162" s="15">
        <v>1</v>
      </c>
      <c r="D162" s="15">
        <v>165</v>
      </c>
      <c r="E162" s="15"/>
      <c r="F162" s="15">
        <v>4</v>
      </c>
      <c r="G162" s="16">
        <f>AVERAGE(D166:D167,D179:D180)</f>
        <v>150.75</v>
      </c>
      <c r="H162" s="16">
        <f>STDEV(D166:D167,D179:D180)/SQRT(COUNT(D166:D167,D179:D180))</f>
        <v>7.25</v>
      </c>
      <c r="J162" s="5"/>
      <c r="K162" s="2"/>
      <c r="L162" s="2"/>
    </row>
    <row r="163" spans="3:12" x14ac:dyDescent="0.25">
      <c r="C163" s="15">
        <v>1</v>
      </c>
      <c r="D163" s="15">
        <v>139</v>
      </c>
      <c r="E163" s="15"/>
      <c r="F163" s="15">
        <v>8</v>
      </c>
      <c r="G163" s="16">
        <f>AVERAGE(D168:D169,D181:D182)</f>
        <v>170.75</v>
      </c>
      <c r="H163" s="16">
        <f>STDEV(D168:D169,D181:D182)/SQRT(COUNT(D168:D169,D181:D182))</f>
        <v>13.75</v>
      </c>
      <c r="J163" s="5"/>
      <c r="K163" s="2"/>
      <c r="L163" s="2"/>
    </row>
    <row r="164" spans="3:12" x14ac:dyDescent="0.25">
      <c r="C164" s="15">
        <v>2</v>
      </c>
      <c r="D164" s="15">
        <v>138</v>
      </c>
      <c r="E164" s="15"/>
      <c r="F164" s="15">
        <v>16</v>
      </c>
      <c r="G164" s="16">
        <f>AVERAGE(D170:D171,D183:D184)</f>
        <v>197.25</v>
      </c>
      <c r="H164" s="16">
        <f>STDEV(D170:D171,D183:D184)/SQRT(COUNT(D170:D171,D183:D184))</f>
        <v>7.5649961445242431</v>
      </c>
      <c r="J164" s="5"/>
      <c r="K164" s="2"/>
      <c r="L164" s="2"/>
    </row>
    <row r="165" spans="3:12" x14ac:dyDescent="0.25">
      <c r="C165" s="15">
        <v>2</v>
      </c>
      <c r="D165" s="15">
        <v>153</v>
      </c>
      <c r="E165" s="15"/>
      <c r="F165" s="15"/>
      <c r="G165" s="15"/>
      <c r="H165" s="15"/>
    </row>
    <row r="166" spans="3:12" x14ac:dyDescent="0.25">
      <c r="C166" s="15">
        <v>4</v>
      </c>
      <c r="D166" s="15">
        <v>154</v>
      </c>
      <c r="E166" s="15"/>
      <c r="F166" s="15"/>
      <c r="G166" s="15"/>
      <c r="H166" s="15"/>
    </row>
    <row r="167" spans="3:12" x14ac:dyDescent="0.25">
      <c r="C167" s="15">
        <v>4</v>
      </c>
      <c r="D167" s="15">
        <v>168</v>
      </c>
      <c r="E167" s="15"/>
      <c r="F167" s="15"/>
      <c r="G167" s="15"/>
      <c r="H167" s="15"/>
    </row>
    <row r="168" spans="3:12" x14ac:dyDescent="0.25">
      <c r="C168" s="15">
        <v>8</v>
      </c>
      <c r="D168" s="15">
        <v>145</v>
      </c>
      <c r="E168" s="15"/>
      <c r="F168" s="15"/>
      <c r="G168" s="15"/>
      <c r="H168" s="15"/>
    </row>
    <row r="169" spans="3:12" x14ac:dyDescent="0.25">
      <c r="C169" s="15">
        <v>8</v>
      </c>
      <c r="D169" s="15">
        <v>149</v>
      </c>
      <c r="E169" s="15"/>
      <c r="F169" s="15"/>
      <c r="G169" s="15"/>
      <c r="H169" s="15"/>
    </row>
    <row r="170" spans="3:12" x14ac:dyDescent="0.25">
      <c r="C170" s="15">
        <v>16</v>
      </c>
      <c r="D170" s="15">
        <v>192</v>
      </c>
      <c r="E170" s="15"/>
      <c r="F170" s="15"/>
      <c r="G170" s="15"/>
      <c r="H170" s="15"/>
    </row>
    <row r="171" spans="3:12" x14ac:dyDescent="0.25">
      <c r="C171" s="15">
        <v>16</v>
      </c>
      <c r="D171" s="15">
        <v>204</v>
      </c>
      <c r="E171" s="15"/>
      <c r="F171" s="16"/>
      <c r="G171" s="15"/>
      <c r="H171" s="15"/>
    </row>
    <row r="172" spans="3:12" x14ac:dyDescent="0.25">
      <c r="C172" s="15">
        <v>0</v>
      </c>
      <c r="D172" s="15">
        <v>162</v>
      </c>
      <c r="E172" s="15"/>
      <c r="F172" s="15"/>
      <c r="G172" s="15"/>
      <c r="H172" s="15"/>
    </row>
    <row r="173" spans="3:12" x14ac:dyDescent="0.25">
      <c r="C173" s="15">
        <v>0</v>
      </c>
      <c r="D173" s="15">
        <v>141</v>
      </c>
      <c r="E173" s="15"/>
      <c r="F173" s="15"/>
      <c r="G173" s="15"/>
      <c r="H173" s="15"/>
    </row>
    <row r="174" spans="3:12" x14ac:dyDescent="0.25">
      <c r="C174" s="15">
        <v>0</v>
      </c>
      <c r="D174" s="15">
        <v>133</v>
      </c>
      <c r="E174" s="15"/>
      <c r="F174" s="15"/>
      <c r="G174" s="15"/>
      <c r="H174" s="15"/>
    </row>
    <row r="175" spans="3:12" x14ac:dyDescent="0.25">
      <c r="C175" s="15">
        <v>1</v>
      </c>
      <c r="D175" s="15">
        <v>178</v>
      </c>
      <c r="E175" s="15"/>
      <c r="F175" s="15"/>
      <c r="G175" s="15"/>
      <c r="H175" s="15"/>
    </row>
    <row r="176" spans="3:12" x14ac:dyDescent="0.25">
      <c r="C176" s="15">
        <v>1</v>
      </c>
      <c r="D176" s="15">
        <v>169</v>
      </c>
      <c r="E176" s="15"/>
      <c r="F176" s="15"/>
      <c r="G176" s="15"/>
      <c r="H176" s="15"/>
    </row>
    <row r="177" spans="3:13" x14ac:dyDescent="0.25">
      <c r="C177" s="15">
        <v>2</v>
      </c>
      <c r="D177" s="15">
        <v>145</v>
      </c>
      <c r="E177" s="15"/>
      <c r="F177" s="15"/>
      <c r="G177" s="15"/>
      <c r="H177" s="15"/>
    </row>
    <row r="178" spans="3:13" x14ac:dyDescent="0.25">
      <c r="C178" s="15">
        <v>2</v>
      </c>
      <c r="D178" s="15">
        <v>162</v>
      </c>
      <c r="E178" s="15"/>
      <c r="F178" s="15"/>
      <c r="G178" s="15"/>
      <c r="H178" s="15"/>
    </row>
    <row r="179" spans="3:13" x14ac:dyDescent="0.25">
      <c r="C179" s="15">
        <v>4</v>
      </c>
      <c r="D179" s="15">
        <v>133</v>
      </c>
      <c r="E179" s="15"/>
      <c r="F179" s="15"/>
      <c r="G179" s="15"/>
      <c r="H179" s="15"/>
    </row>
    <row r="180" spans="3:13" x14ac:dyDescent="0.25">
      <c r="C180" s="15">
        <v>4</v>
      </c>
      <c r="D180" s="15">
        <v>148</v>
      </c>
      <c r="E180" s="15"/>
      <c r="F180" s="15"/>
      <c r="G180" s="15"/>
      <c r="H180" s="15"/>
    </row>
    <row r="181" spans="3:13" x14ac:dyDescent="0.25">
      <c r="C181" s="15">
        <v>8</v>
      </c>
      <c r="D181" s="15">
        <v>196</v>
      </c>
      <c r="E181" s="15"/>
      <c r="F181" s="15"/>
      <c r="G181" s="15"/>
      <c r="H181" s="15"/>
    </row>
    <row r="182" spans="3:13" x14ac:dyDescent="0.25">
      <c r="C182" s="15">
        <v>8</v>
      </c>
      <c r="D182" s="15">
        <v>193</v>
      </c>
      <c r="E182" s="15"/>
      <c r="F182" s="15"/>
      <c r="G182" s="15"/>
      <c r="H182" s="15"/>
    </row>
    <row r="183" spans="3:13" ht="17.25" x14ac:dyDescent="0.25">
      <c r="C183" s="15">
        <v>16</v>
      </c>
      <c r="D183" s="15">
        <v>214</v>
      </c>
      <c r="E183" s="15"/>
      <c r="F183" s="15" t="s">
        <v>62</v>
      </c>
      <c r="G183" s="18">
        <f>RSQ(D159:D184,C159:C184)</f>
        <v>0.52006528307681466</v>
      </c>
      <c r="H183" s="15"/>
    </row>
    <row r="184" spans="3:13" x14ac:dyDescent="0.25">
      <c r="C184" s="15">
        <v>16</v>
      </c>
      <c r="D184" s="15">
        <v>179</v>
      </c>
      <c r="E184" s="15"/>
      <c r="F184" s="15" t="s">
        <v>63</v>
      </c>
      <c r="G184" s="16">
        <f>SLOPE(D159:D184,C159:C184)</f>
        <v>3.0596375945838319</v>
      </c>
      <c r="H184" s="15"/>
    </row>
    <row r="186" spans="3:13" x14ac:dyDescent="0.25">
      <c r="C186" s="3" t="s">
        <v>7</v>
      </c>
    </row>
    <row r="187" spans="3:13" s="10" customFormat="1" x14ac:dyDescent="0.25">
      <c r="C187" s="19"/>
      <c r="D187" s="15"/>
      <c r="E187" s="15"/>
      <c r="F187" s="15"/>
      <c r="G187" s="15" t="s">
        <v>65</v>
      </c>
      <c r="H187" s="15"/>
    </row>
    <row r="188" spans="3:13" x14ac:dyDescent="0.25">
      <c r="C188" s="17" t="s">
        <v>1</v>
      </c>
      <c r="D188" s="17" t="s">
        <v>8</v>
      </c>
      <c r="E188" s="15"/>
      <c r="F188" s="17" t="s">
        <v>1</v>
      </c>
      <c r="G188" s="17" t="s">
        <v>8</v>
      </c>
      <c r="H188" s="17" t="s">
        <v>9</v>
      </c>
      <c r="K188" s="4"/>
      <c r="L188" s="4"/>
      <c r="M188" s="4"/>
    </row>
    <row r="189" spans="3:13" x14ac:dyDescent="0.25">
      <c r="C189" s="15">
        <v>0</v>
      </c>
      <c r="D189" s="15">
        <v>118</v>
      </c>
      <c r="E189" s="15"/>
      <c r="F189" s="15">
        <v>0</v>
      </c>
      <c r="G189" s="16">
        <f>AVERAGE(D189:D191,D200:D202)</f>
        <v>129</v>
      </c>
      <c r="H189" s="16">
        <f>STDEV(D189:D191,D200:D202)/SQRT(COUNT(D189:D191,D200:D202))</f>
        <v>4</v>
      </c>
      <c r="K189" s="5"/>
      <c r="L189" s="2"/>
      <c r="M189" s="2"/>
    </row>
    <row r="190" spans="3:13" x14ac:dyDescent="0.25">
      <c r="C190" s="15">
        <v>0</v>
      </c>
      <c r="D190" s="15">
        <v>129</v>
      </c>
      <c r="E190" s="15"/>
      <c r="F190" s="15">
        <v>1</v>
      </c>
      <c r="G190" s="16">
        <f>AVERAGE(D192:D193,D203:D204)</f>
        <v>137</v>
      </c>
      <c r="H190" s="16">
        <f>STDEV(D192:D193,D203:D204)/SQRT(COUNT(D192:D193,D203:D204))</f>
        <v>6.3508529610858835</v>
      </c>
      <c r="K190" s="5"/>
      <c r="L190" s="2"/>
      <c r="M190" s="2"/>
    </row>
    <row r="191" spans="3:13" x14ac:dyDescent="0.25">
      <c r="C191" s="15">
        <v>0</v>
      </c>
      <c r="D191" s="15">
        <v>124</v>
      </c>
      <c r="E191" s="15"/>
      <c r="F191" s="15">
        <v>2</v>
      </c>
      <c r="G191" s="16">
        <f>AVERAGE(D194:D195,D205:D206)</f>
        <v>139</v>
      </c>
      <c r="H191" s="16">
        <f>STDEV(D194:D195,D205:D206)/SQRT(COUNT(D194:D195,D205:D206))</f>
        <v>12.17237309100681</v>
      </c>
      <c r="K191" s="5"/>
      <c r="L191" s="2"/>
      <c r="M191" s="2"/>
    </row>
    <row r="192" spans="3:13" x14ac:dyDescent="0.25">
      <c r="C192" s="15">
        <v>1</v>
      </c>
      <c r="D192" s="15">
        <v>136</v>
      </c>
      <c r="E192" s="15"/>
      <c r="F192" s="15">
        <v>4</v>
      </c>
      <c r="G192" s="16">
        <f>AVERAGE(D196:D197,D207:D208)</f>
        <v>152.25</v>
      </c>
      <c r="H192" s="16">
        <f>STDEV(D196:D197,D207:D208)/SQRT(COUNT(D196:D197,D207:D208))</f>
        <v>5.3131127097650266</v>
      </c>
      <c r="K192" s="5"/>
      <c r="L192" s="2"/>
      <c r="M192" s="2"/>
    </row>
    <row r="193" spans="3:13" x14ac:dyDescent="0.25">
      <c r="C193" s="15">
        <v>1</v>
      </c>
      <c r="D193" s="15">
        <v>142</v>
      </c>
      <c r="E193" s="15"/>
      <c r="F193" s="15">
        <v>8</v>
      </c>
      <c r="G193" s="16">
        <f>AVERAGE(D198:D199,D209:D210)</f>
        <v>186.5</v>
      </c>
      <c r="H193" s="16">
        <f>STDEV(D198:D199,D209:D210)/SQRT(COUNT(D198:D199,D209:D210))</f>
        <v>2.2546248764114472</v>
      </c>
      <c r="K193" s="5"/>
      <c r="L193" s="2"/>
      <c r="M193" s="2"/>
    </row>
    <row r="194" spans="3:13" x14ac:dyDescent="0.25">
      <c r="C194" s="15">
        <v>2</v>
      </c>
      <c r="D194" s="15">
        <v>146</v>
      </c>
      <c r="E194" s="15"/>
      <c r="F194" s="15"/>
      <c r="G194" s="16"/>
      <c r="H194" s="16"/>
    </row>
    <row r="195" spans="3:13" x14ac:dyDescent="0.25">
      <c r="C195" s="15">
        <v>2</v>
      </c>
      <c r="D195" s="15">
        <v>112</v>
      </c>
      <c r="E195" s="15"/>
      <c r="F195" s="15"/>
      <c r="G195" s="15"/>
      <c r="H195" s="15"/>
    </row>
    <row r="196" spans="3:13" x14ac:dyDescent="0.25">
      <c r="C196" s="15">
        <v>4</v>
      </c>
      <c r="D196" s="15">
        <v>157</v>
      </c>
      <c r="E196" s="15"/>
      <c r="F196" s="15"/>
      <c r="G196" s="15"/>
      <c r="H196" s="15"/>
    </row>
    <row r="197" spans="3:13" x14ac:dyDescent="0.25">
      <c r="C197" s="15">
        <v>4</v>
      </c>
      <c r="D197" s="15">
        <v>144</v>
      </c>
      <c r="E197" s="15"/>
      <c r="F197" s="15"/>
      <c r="G197" s="15"/>
      <c r="H197" s="15"/>
    </row>
    <row r="198" spans="3:13" x14ac:dyDescent="0.25">
      <c r="C198" s="15">
        <v>8</v>
      </c>
      <c r="D198" s="15">
        <v>180</v>
      </c>
      <c r="E198" s="15"/>
      <c r="F198" s="15"/>
      <c r="G198" s="15"/>
      <c r="H198" s="15"/>
    </row>
    <row r="199" spans="3:13" x14ac:dyDescent="0.25">
      <c r="C199" s="15">
        <v>8</v>
      </c>
      <c r="D199" s="15">
        <v>190</v>
      </c>
      <c r="E199" s="15"/>
      <c r="F199" s="15"/>
      <c r="G199" s="15"/>
      <c r="H199" s="15"/>
    </row>
    <row r="200" spans="3:13" x14ac:dyDescent="0.25">
      <c r="C200" s="15">
        <v>0</v>
      </c>
      <c r="D200" s="15">
        <v>147</v>
      </c>
      <c r="E200" s="15"/>
      <c r="F200" s="15"/>
      <c r="G200" s="15"/>
      <c r="H200" s="15"/>
    </row>
    <row r="201" spans="3:13" x14ac:dyDescent="0.25">
      <c r="C201" s="15">
        <v>0</v>
      </c>
      <c r="D201" s="15">
        <v>130</v>
      </c>
      <c r="E201" s="15"/>
      <c r="F201" s="15"/>
      <c r="G201" s="15"/>
      <c r="H201" s="15"/>
    </row>
    <row r="202" spans="3:13" x14ac:dyDescent="0.25">
      <c r="C202" s="15">
        <v>0</v>
      </c>
      <c r="D202" s="15">
        <v>126</v>
      </c>
      <c r="E202" s="15"/>
      <c r="F202" s="15"/>
      <c r="G202" s="15"/>
      <c r="H202" s="15"/>
    </row>
    <row r="203" spans="3:13" x14ac:dyDescent="0.25">
      <c r="C203" s="15">
        <v>1</v>
      </c>
      <c r="D203" s="15">
        <v>150</v>
      </c>
      <c r="E203" s="15"/>
      <c r="F203" s="15"/>
      <c r="G203" s="15"/>
      <c r="H203" s="15"/>
    </row>
    <row r="204" spans="3:13" x14ac:dyDescent="0.25">
      <c r="C204" s="15">
        <v>1</v>
      </c>
      <c r="D204" s="15">
        <v>120</v>
      </c>
      <c r="E204" s="15"/>
      <c r="F204" s="15"/>
      <c r="G204" s="15"/>
      <c r="H204" s="15"/>
    </row>
    <row r="205" spans="3:13" x14ac:dyDescent="0.25">
      <c r="C205" s="15">
        <v>2</v>
      </c>
      <c r="D205" s="15">
        <v>129</v>
      </c>
      <c r="E205" s="15"/>
      <c r="F205" s="15"/>
      <c r="G205" s="15"/>
      <c r="H205" s="15"/>
    </row>
    <row r="206" spans="3:13" x14ac:dyDescent="0.25">
      <c r="C206" s="15">
        <v>2</v>
      </c>
      <c r="D206" s="15">
        <v>169</v>
      </c>
      <c r="E206" s="15"/>
      <c r="F206" s="15"/>
      <c r="G206" s="15"/>
      <c r="H206" s="15"/>
    </row>
    <row r="207" spans="3:13" x14ac:dyDescent="0.25">
      <c r="C207" s="15">
        <v>4</v>
      </c>
      <c r="D207" s="15">
        <v>165</v>
      </c>
      <c r="E207" s="15"/>
      <c r="F207" s="15"/>
      <c r="G207" s="15"/>
      <c r="H207" s="15"/>
    </row>
    <row r="208" spans="3:13" x14ac:dyDescent="0.25">
      <c r="C208" s="15">
        <v>4</v>
      </c>
      <c r="D208" s="15">
        <v>143</v>
      </c>
      <c r="E208" s="15"/>
      <c r="F208" s="15"/>
      <c r="G208" s="15"/>
      <c r="H208" s="15"/>
    </row>
    <row r="209" spans="3:13" ht="17.25" x14ac:dyDescent="0.25">
      <c r="C209" s="15">
        <v>8</v>
      </c>
      <c r="D209" s="15">
        <v>189</v>
      </c>
      <c r="E209" s="15"/>
      <c r="F209" s="15" t="s">
        <v>62</v>
      </c>
      <c r="G209" s="18">
        <f>RSQ(D189:D211,C189:C211)</f>
        <v>0.72878840549608592</v>
      </c>
      <c r="H209" s="15"/>
    </row>
    <row r="210" spans="3:13" x14ac:dyDescent="0.25">
      <c r="C210" s="15">
        <v>8</v>
      </c>
      <c r="D210" s="15">
        <v>187</v>
      </c>
      <c r="E210" s="15"/>
      <c r="F210" s="15" t="s">
        <v>63</v>
      </c>
      <c r="G210" s="16">
        <f>SLOPE(D189:D211,C189:C211)</f>
        <v>7.0690721649484516</v>
      </c>
      <c r="H210" s="15"/>
    </row>
    <row r="212" spans="3:13" x14ac:dyDescent="0.25">
      <c r="C212" s="3" t="s">
        <v>10</v>
      </c>
    </row>
    <row r="213" spans="3:13" s="10" customFormat="1" x14ac:dyDescent="0.25">
      <c r="C213" s="19"/>
      <c r="D213" s="15"/>
      <c r="E213" s="15"/>
      <c r="F213" s="15"/>
      <c r="G213" s="15" t="s">
        <v>65</v>
      </c>
      <c r="H213" s="15"/>
    </row>
    <row r="214" spans="3:13" x14ac:dyDescent="0.25">
      <c r="C214" s="17" t="s">
        <v>1</v>
      </c>
      <c r="D214" s="17" t="s">
        <v>8</v>
      </c>
      <c r="E214" s="15"/>
      <c r="F214" s="17" t="s">
        <v>1</v>
      </c>
      <c r="G214" s="17" t="s">
        <v>8</v>
      </c>
      <c r="H214" s="17" t="s">
        <v>9</v>
      </c>
      <c r="K214" s="4"/>
      <c r="L214" s="4"/>
      <c r="M214" s="4"/>
    </row>
    <row r="215" spans="3:13" x14ac:dyDescent="0.25">
      <c r="C215" s="15">
        <v>0</v>
      </c>
      <c r="D215" s="15">
        <v>109</v>
      </c>
      <c r="E215" s="15"/>
      <c r="F215" s="15">
        <v>0</v>
      </c>
      <c r="G215" s="16">
        <f>AVERAGE(D215:D217,D226:D228)</f>
        <v>117.16666666666667</v>
      </c>
      <c r="H215" s="16">
        <f>STDEV(D215:D217,D226:D228)/SQRT(COUNT(D215:D217,D226:D228))</f>
        <v>4.5417813441179424</v>
      </c>
      <c r="K215" s="5"/>
      <c r="L215" s="2"/>
      <c r="M215" s="2"/>
    </row>
    <row r="216" spans="3:13" x14ac:dyDescent="0.25">
      <c r="C216" s="15">
        <v>0</v>
      </c>
      <c r="D216" s="15">
        <v>139</v>
      </c>
      <c r="E216" s="15"/>
      <c r="F216" s="15">
        <v>1</v>
      </c>
      <c r="G216" s="16">
        <f>AVERAGE(D218:D219,D229:D230)</f>
        <v>129.25</v>
      </c>
      <c r="H216" s="16">
        <f>STDEV(D218:D219,D229:D230)/SQRT(COUNT(D218:D219,D229:D230))</f>
        <v>5.8789880081524233</v>
      </c>
      <c r="K216" s="5"/>
      <c r="L216" s="2"/>
      <c r="M216" s="2"/>
    </row>
    <row r="217" spans="3:13" x14ac:dyDescent="0.25">
      <c r="C217" s="15">
        <v>0</v>
      </c>
      <c r="D217" s="15">
        <v>114</v>
      </c>
      <c r="E217" s="15"/>
      <c r="F217" s="15">
        <v>2</v>
      </c>
      <c r="G217" s="16">
        <f>AVERAGE(D220:D221,D231:D232)</f>
        <v>157.25</v>
      </c>
      <c r="H217" s="16">
        <f>STDEV(D220:D221,D231:D232)/SQRT(COUNT(D220:D221,D231:D232))</f>
        <v>6.25</v>
      </c>
      <c r="K217" s="5"/>
      <c r="L217" s="2"/>
      <c r="M217" s="2"/>
    </row>
    <row r="218" spans="3:13" x14ac:dyDescent="0.25">
      <c r="C218" s="15">
        <v>1</v>
      </c>
      <c r="D218" s="15">
        <v>138</v>
      </c>
      <c r="E218" s="15"/>
      <c r="F218" s="15">
        <v>4</v>
      </c>
      <c r="G218" s="16">
        <f>AVERAGE(D222:D223,D233:D234)</f>
        <v>162</v>
      </c>
      <c r="H218" s="16">
        <f>STDEV(D222:D223,D233:D234)/SQRT(COUNT(D222:D223,D233:D234))</f>
        <v>7.268654162452175</v>
      </c>
      <c r="K218" s="5"/>
      <c r="L218" s="2"/>
      <c r="M218" s="2"/>
    </row>
    <row r="219" spans="3:13" x14ac:dyDescent="0.25">
      <c r="C219" s="15">
        <v>1</v>
      </c>
      <c r="D219" s="15">
        <v>112</v>
      </c>
      <c r="E219" s="15"/>
      <c r="F219" s="15">
        <v>8</v>
      </c>
      <c r="G219" s="16">
        <f>AVERAGE(D224:D225,D235:D236)</f>
        <v>204.75</v>
      </c>
      <c r="H219" s="16">
        <f>STDEV(D224:D225,D235:D236)/SQRT(COUNT(D224:D225,D235:D236))</f>
        <v>12.432316759156356</v>
      </c>
      <c r="K219" s="5"/>
      <c r="L219" s="2"/>
      <c r="M219" s="2"/>
    </row>
    <row r="220" spans="3:13" x14ac:dyDescent="0.25">
      <c r="C220" s="15">
        <v>2</v>
      </c>
      <c r="D220" s="15">
        <v>171</v>
      </c>
      <c r="E220" s="15"/>
      <c r="F220" s="15"/>
      <c r="G220" s="16"/>
      <c r="H220" s="16"/>
    </row>
    <row r="221" spans="3:13" x14ac:dyDescent="0.25">
      <c r="C221" s="15">
        <v>2</v>
      </c>
      <c r="D221" s="15">
        <v>141</v>
      </c>
      <c r="E221" s="15"/>
      <c r="F221" s="15"/>
      <c r="G221" s="15"/>
      <c r="H221" s="15"/>
    </row>
    <row r="222" spans="3:13" x14ac:dyDescent="0.25">
      <c r="C222" s="15">
        <v>4</v>
      </c>
      <c r="D222" s="15">
        <v>176</v>
      </c>
      <c r="E222" s="15"/>
      <c r="F222" s="15"/>
      <c r="G222" s="15"/>
      <c r="H222" s="15"/>
    </row>
    <row r="223" spans="3:13" x14ac:dyDescent="0.25">
      <c r="C223" s="15">
        <v>4</v>
      </c>
      <c r="D223" s="15">
        <v>148</v>
      </c>
      <c r="E223" s="15"/>
      <c r="F223" s="15"/>
      <c r="G223" s="15"/>
      <c r="H223" s="15"/>
    </row>
    <row r="224" spans="3:13" x14ac:dyDescent="0.25">
      <c r="C224" s="15">
        <v>8</v>
      </c>
      <c r="D224" s="15">
        <v>227</v>
      </c>
      <c r="E224" s="15"/>
      <c r="F224" s="15"/>
      <c r="G224" s="15"/>
      <c r="H224" s="15"/>
    </row>
    <row r="225" spans="2:8" x14ac:dyDescent="0.25">
      <c r="C225" s="15">
        <v>8</v>
      </c>
      <c r="D225" s="15">
        <v>224</v>
      </c>
      <c r="E225" s="15"/>
      <c r="F225" s="15"/>
      <c r="G225" s="15"/>
      <c r="H225" s="15"/>
    </row>
    <row r="226" spans="2:8" x14ac:dyDescent="0.25">
      <c r="C226" s="15">
        <v>0</v>
      </c>
      <c r="D226" s="15">
        <v>112</v>
      </c>
      <c r="E226" s="15"/>
      <c r="F226" s="15"/>
      <c r="G226" s="15"/>
      <c r="H226" s="15"/>
    </row>
    <row r="227" spans="2:8" x14ac:dyDescent="0.25">
      <c r="C227" s="15">
        <v>0</v>
      </c>
      <c r="D227" s="15">
        <v>118</v>
      </c>
      <c r="E227" s="15"/>
      <c r="F227" s="15"/>
      <c r="G227" s="15"/>
      <c r="H227" s="15"/>
    </row>
    <row r="228" spans="2:8" x14ac:dyDescent="0.25">
      <c r="C228" s="15">
        <v>0</v>
      </c>
      <c r="D228" s="15">
        <v>111</v>
      </c>
      <c r="E228" s="15"/>
      <c r="F228" s="15"/>
      <c r="G228" s="15"/>
      <c r="H228" s="15"/>
    </row>
    <row r="229" spans="2:8" x14ac:dyDescent="0.25">
      <c r="C229" s="15">
        <v>1</v>
      </c>
      <c r="D229" s="15">
        <v>135</v>
      </c>
      <c r="E229" s="15"/>
      <c r="F229" s="15"/>
      <c r="G229" s="15"/>
      <c r="H229" s="15"/>
    </row>
    <row r="230" spans="2:8" x14ac:dyDescent="0.25">
      <c r="C230" s="15">
        <v>1</v>
      </c>
      <c r="D230" s="15">
        <v>132</v>
      </c>
      <c r="E230" s="15"/>
      <c r="F230" s="15"/>
      <c r="G230" s="15"/>
      <c r="H230" s="15"/>
    </row>
    <row r="231" spans="2:8" x14ac:dyDescent="0.25">
      <c r="C231" s="15">
        <v>2</v>
      </c>
      <c r="D231" s="15">
        <v>156</v>
      </c>
      <c r="E231" s="15"/>
      <c r="F231" s="15"/>
      <c r="G231" s="15"/>
      <c r="H231" s="15"/>
    </row>
    <row r="232" spans="2:8" x14ac:dyDescent="0.25">
      <c r="C232" s="15">
        <v>2</v>
      </c>
      <c r="D232" s="15">
        <v>161</v>
      </c>
      <c r="E232" s="15"/>
      <c r="F232" s="15"/>
      <c r="G232" s="15"/>
      <c r="H232" s="15"/>
    </row>
    <row r="233" spans="2:8" x14ac:dyDescent="0.25">
      <c r="C233" s="15">
        <v>4</v>
      </c>
      <c r="D233" s="15">
        <v>151</v>
      </c>
      <c r="E233" s="15"/>
      <c r="F233" s="15"/>
      <c r="G233" s="15"/>
      <c r="H233" s="15"/>
    </row>
    <row r="234" spans="2:8" x14ac:dyDescent="0.25">
      <c r="C234" s="15">
        <v>4</v>
      </c>
      <c r="D234" s="15">
        <v>173</v>
      </c>
      <c r="E234" s="15"/>
      <c r="F234" s="15"/>
      <c r="G234" s="15"/>
      <c r="H234" s="15"/>
    </row>
    <row r="235" spans="2:8" ht="17.25" x14ac:dyDescent="0.25">
      <c r="C235" s="15">
        <v>8</v>
      </c>
      <c r="D235" s="15">
        <v>192</v>
      </c>
      <c r="E235" s="15"/>
      <c r="F235" s="15" t="s">
        <v>62</v>
      </c>
      <c r="G235" s="18">
        <f>RSQ(D215:D237,C215:C237)</f>
        <v>0.79938259478536366</v>
      </c>
      <c r="H235" s="15"/>
    </row>
    <row r="236" spans="2:8" x14ac:dyDescent="0.25">
      <c r="C236" s="15">
        <v>8</v>
      </c>
      <c r="D236" s="15">
        <v>176</v>
      </c>
      <c r="E236" s="15"/>
      <c r="F236" s="15" t="s">
        <v>63</v>
      </c>
      <c r="G236" s="16">
        <f>SLOPE(D215:D237,C215:C237)</f>
        <v>10.633505154639177</v>
      </c>
      <c r="H236" s="15"/>
    </row>
    <row r="238" spans="2:8" s="10" customFormat="1" x14ac:dyDescent="0.25">
      <c r="B238" s="10" t="s">
        <v>66</v>
      </c>
    </row>
    <row r="239" spans="2:8" s="10" customFormat="1" x14ac:dyDescent="0.25"/>
    <row r="240" spans="2:8" x14ac:dyDescent="0.25">
      <c r="C240" s="3" t="s">
        <v>11</v>
      </c>
    </row>
    <row r="241" spans="3:13" s="10" customFormat="1" x14ac:dyDescent="0.25">
      <c r="C241" s="19"/>
      <c r="D241" s="15"/>
      <c r="E241" s="15"/>
      <c r="F241" s="15"/>
      <c r="G241" s="15" t="s">
        <v>65</v>
      </c>
      <c r="H241" s="15"/>
    </row>
    <row r="242" spans="3:13" x14ac:dyDescent="0.25">
      <c r="C242" s="17" t="s">
        <v>1</v>
      </c>
      <c r="D242" s="17" t="s">
        <v>8</v>
      </c>
      <c r="E242" s="15"/>
      <c r="F242" s="17" t="s">
        <v>1</v>
      </c>
      <c r="G242" s="17" t="s">
        <v>8</v>
      </c>
      <c r="H242" s="17" t="s">
        <v>9</v>
      </c>
      <c r="K242" s="4"/>
      <c r="L242" s="4"/>
      <c r="M242" s="4"/>
    </row>
    <row r="243" spans="3:13" x14ac:dyDescent="0.25">
      <c r="C243" s="15">
        <v>0</v>
      </c>
      <c r="D243" s="15">
        <v>100</v>
      </c>
      <c r="E243" s="15"/>
      <c r="F243" s="15">
        <v>0</v>
      </c>
      <c r="G243" s="16">
        <f>AVERAGE(D243:D245,D254:D256)</f>
        <v>108.33333333333333</v>
      </c>
      <c r="H243" s="16">
        <f>STDEV(D243:D245,D254:D256)/SQRT(COUNT(D243:D245,D254:D256))</f>
        <v>2.9739610697593952</v>
      </c>
      <c r="K243" s="5"/>
      <c r="L243" s="2"/>
      <c r="M243" s="2"/>
    </row>
    <row r="244" spans="3:13" x14ac:dyDescent="0.25">
      <c r="C244" s="15">
        <v>0</v>
      </c>
      <c r="D244" s="15">
        <v>106</v>
      </c>
      <c r="E244" s="15"/>
      <c r="F244" s="15">
        <v>1</v>
      </c>
      <c r="G244" s="16">
        <f>AVERAGE(D246:D247,D257:D258)</f>
        <v>100.5</v>
      </c>
      <c r="H244" s="16">
        <f>STDEV(D246:D247,D257:D258)/SQRT(COUNT(D246:D247,D257:D258))</f>
        <v>4.5184805705753197</v>
      </c>
      <c r="K244" s="5"/>
      <c r="L244" s="2"/>
      <c r="M244" s="2"/>
    </row>
    <row r="245" spans="3:13" x14ac:dyDescent="0.25">
      <c r="C245" s="15">
        <v>0</v>
      </c>
      <c r="D245" s="15">
        <v>101</v>
      </c>
      <c r="E245" s="15"/>
      <c r="F245" s="15">
        <v>2</v>
      </c>
      <c r="G245" s="16">
        <f>AVERAGE(D248:D249,D259:D260)</f>
        <v>113</v>
      </c>
      <c r="H245" s="16">
        <f>STDEV(D248:D249,D259:D260)/SQRT(COUNT(D248:D249,D259:D260))</f>
        <v>1.1547005383792515</v>
      </c>
      <c r="K245" s="5"/>
      <c r="L245" s="2"/>
      <c r="M245" s="2"/>
    </row>
    <row r="246" spans="3:13" x14ac:dyDescent="0.25">
      <c r="C246" s="15">
        <v>1</v>
      </c>
      <c r="D246" s="15">
        <v>94</v>
      </c>
      <c r="E246" s="15"/>
      <c r="F246" s="15">
        <v>4</v>
      </c>
      <c r="G246" s="16">
        <f>AVERAGE(D250:D251,D261:D262)</f>
        <v>113</v>
      </c>
      <c r="H246" s="16">
        <f>STDEV(D250:D251,D261:D262)/SQRT(COUNT(D250:D251,D261:D262))</f>
        <v>4.8476798574163293</v>
      </c>
      <c r="K246" s="5"/>
      <c r="L246" s="2"/>
      <c r="M246" s="2"/>
    </row>
    <row r="247" spans="3:13" x14ac:dyDescent="0.25">
      <c r="C247" s="15">
        <v>1</v>
      </c>
      <c r="D247" s="15">
        <v>111</v>
      </c>
      <c r="E247" s="15"/>
      <c r="F247" s="15">
        <v>8</v>
      </c>
      <c r="G247" s="16">
        <f>AVERAGE(D252:D253,D263:D264)</f>
        <v>102.5</v>
      </c>
      <c r="H247" s="16">
        <f>STDEV(D252:D253,D263:D264)/SQRT(COUNT(D252:D253,D263:D264))</f>
        <v>5.9511903571190414</v>
      </c>
      <c r="K247" s="5"/>
      <c r="L247" s="2"/>
      <c r="M247" s="2"/>
    </row>
    <row r="248" spans="3:13" x14ac:dyDescent="0.25">
      <c r="C248" s="15">
        <v>2</v>
      </c>
      <c r="D248" s="15">
        <v>111</v>
      </c>
      <c r="E248" s="15"/>
      <c r="F248" s="15"/>
      <c r="G248" s="16"/>
      <c r="H248" s="16"/>
    </row>
    <row r="249" spans="3:13" x14ac:dyDescent="0.25">
      <c r="C249" s="15">
        <v>2</v>
      </c>
      <c r="D249" s="15">
        <v>115</v>
      </c>
      <c r="E249" s="15"/>
      <c r="F249" s="15"/>
      <c r="G249" s="15"/>
      <c r="H249" s="15"/>
    </row>
    <row r="250" spans="3:13" x14ac:dyDescent="0.25">
      <c r="C250" s="15">
        <v>4</v>
      </c>
      <c r="D250" s="15">
        <v>119</v>
      </c>
      <c r="E250" s="15"/>
      <c r="F250" s="15"/>
      <c r="G250" s="15"/>
      <c r="H250" s="15"/>
    </row>
    <row r="251" spans="3:13" x14ac:dyDescent="0.25">
      <c r="C251" s="15">
        <v>4</v>
      </c>
      <c r="D251" s="15">
        <v>114</v>
      </c>
      <c r="E251" s="15"/>
      <c r="F251" s="15"/>
      <c r="G251" s="15"/>
      <c r="H251" s="15"/>
    </row>
    <row r="252" spans="3:13" x14ac:dyDescent="0.25">
      <c r="C252" s="15">
        <v>8</v>
      </c>
      <c r="D252" s="15">
        <v>89</v>
      </c>
      <c r="E252" s="15"/>
      <c r="F252" s="15"/>
      <c r="G252" s="15"/>
      <c r="H252" s="15"/>
    </row>
    <row r="253" spans="3:13" x14ac:dyDescent="0.25">
      <c r="C253" s="15">
        <v>8</v>
      </c>
      <c r="D253" s="15">
        <v>102</v>
      </c>
      <c r="E253" s="15"/>
      <c r="F253" s="15"/>
      <c r="G253" s="15"/>
      <c r="H253" s="15"/>
    </row>
    <row r="254" spans="3:13" x14ac:dyDescent="0.25">
      <c r="C254" s="15">
        <v>0</v>
      </c>
      <c r="D254" s="15">
        <v>116</v>
      </c>
      <c r="E254" s="15"/>
      <c r="F254" s="15"/>
      <c r="G254" s="15"/>
      <c r="H254" s="15"/>
    </row>
    <row r="255" spans="3:13" x14ac:dyDescent="0.25">
      <c r="C255" s="15">
        <v>0</v>
      </c>
      <c r="D255" s="15">
        <v>110</v>
      </c>
      <c r="E255" s="15"/>
      <c r="F255" s="15"/>
      <c r="G255" s="15"/>
      <c r="H255" s="15"/>
    </row>
    <row r="256" spans="3:13" x14ac:dyDescent="0.25">
      <c r="C256" s="15">
        <v>0</v>
      </c>
      <c r="D256" s="15">
        <v>117</v>
      </c>
      <c r="E256" s="15"/>
      <c r="F256" s="15"/>
      <c r="G256" s="15"/>
      <c r="H256" s="15"/>
    </row>
    <row r="257" spans="3:13" x14ac:dyDescent="0.25">
      <c r="C257" s="15">
        <v>1</v>
      </c>
      <c r="D257" s="15">
        <v>105</v>
      </c>
      <c r="E257" s="15"/>
      <c r="F257" s="15"/>
      <c r="G257" s="15"/>
      <c r="H257" s="15"/>
    </row>
    <row r="258" spans="3:13" x14ac:dyDescent="0.25">
      <c r="C258" s="15">
        <v>1</v>
      </c>
      <c r="D258" s="15">
        <v>92</v>
      </c>
      <c r="E258" s="15"/>
      <c r="F258" s="15"/>
      <c r="G258" s="15"/>
      <c r="H258" s="15"/>
    </row>
    <row r="259" spans="3:13" x14ac:dyDescent="0.25">
      <c r="C259" s="15">
        <v>2</v>
      </c>
      <c r="D259" s="15">
        <v>111</v>
      </c>
      <c r="E259" s="15"/>
      <c r="F259" s="15"/>
      <c r="G259" s="15"/>
      <c r="H259" s="15"/>
    </row>
    <row r="260" spans="3:13" x14ac:dyDescent="0.25">
      <c r="C260" s="15">
        <v>2</v>
      </c>
      <c r="D260" s="15">
        <v>115</v>
      </c>
      <c r="E260" s="15"/>
      <c r="F260" s="15"/>
      <c r="G260" s="15"/>
      <c r="H260" s="15"/>
    </row>
    <row r="261" spans="3:13" x14ac:dyDescent="0.25">
      <c r="C261" s="15">
        <v>4</v>
      </c>
      <c r="D261" s="15">
        <v>120</v>
      </c>
      <c r="E261" s="15"/>
      <c r="F261" s="15"/>
      <c r="G261" s="15"/>
      <c r="H261" s="15"/>
    </row>
    <row r="262" spans="3:13" x14ac:dyDescent="0.25">
      <c r="C262" s="15">
        <v>4</v>
      </c>
      <c r="D262" s="15">
        <v>99</v>
      </c>
      <c r="E262" s="15"/>
      <c r="F262" s="15"/>
      <c r="G262" s="15"/>
      <c r="H262" s="15"/>
    </row>
    <row r="263" spans="3:13" ht="17.25" x14ac:dyDescent="0.25">
      <c r="C263" s="15">
        <v>8</v>
      </c>
      <c r="D263" s="15">
        <v>118</v>
      </c>
      <c r="E263" s="15"/>
      <c r="F263" s="15" t="s">
        <v>62</v>
      </c>
      <c r="G263" s="18">
        <f>RSQ(D243:D265,C243:C265)</f>
        <v>1.101440554051129E-2</v>
      </c>
      <c r="H263" s="15"/>
    </row>
    <row r="264" spans="3:13" x14ac:dyDescent="0.25">
      <c r="C264" s="15">
        <v>8</v>
      </c>
      <c r="D264" s="15">
        <v>101</v>
      </c>
      <c r="E264" s="15"/>
      <c r="F264" s="15" t="s">
        <v>63</v>
      </c>
      <c r="G264" s="18">
        <f>SLOPE(D243:D265,C243:C265)</f>
        <v>-0.33298969072164947</v>
      </c>
      <c r="H264" s="15"/>
    </row>
    <row r="266" spans="3:13" x14ac:dyDescent="0.25">
      <c r="C266" s="3" t="s">
        <v>12</v>
      </c>
    </row>
    <row r="267" spans="3:13" s="10" customFormat="1" x14ac:dyDescent="0.25">
      <c r="C267" s="19"/>
      <c r="D267" s="15"/>
      <c r="E267" s="15"/>
      <c r="F267" s="15"/>
      <c r="G267" s="15" t="s">
        <v>65</v>
      </c>
      <c r="H267" s="15"/>
    </row>
    <row r="268" spans="3:13" x14ac:dyDescent="0.25">
      <c r="C268" s="17" t="s">
        <v>1</v>
      </c>
      <c r="D268" s="17" t="s">
        <v>8</v>
      </c>
      <c r="E268" s="15"/>
      <c r="F268" s="17" t="s">
        <v>1</v>
      </c>
      <c r="G268" s="17" t="s">
        <v>8</v>
      </c>
      <c r="H268" s="17" t="s">
        <v>9</v>
      </c>
      <c r="K268" s="4"/>
      <c r="L268" s="4"/>
      <c r="M268" s="4"/>
    </row>
    <row r="269" spans="3:13" x14ac:dyDescent="0.25">
      <c r="C269" s="15">
        <v>0</v>
      </c>
      <c r="D269" s="15">
        <v>84</v>
      </c>
      <c r="E269" s="15"/>
      <c r="F269" s="15">
        <v>0</v>
      </c>
      <c r="G269" s="16">
        <f>AVERAGE(D269:D271,D278:D280)</f>
        <v>101.83333333333333</v>
      </c>
      <c r="H269" s="16">
        <f>STDEV(D269:D271,D278:D280)/SQRT(COUNT(D269:D271,D278:D280))</f>
        <v>5.6179276527124484</v>
      </c>
      <c r="K269" s="5"/>
      <c r="L269" s="2"/>
      <c r="M269" s="2"/>
    </row>
    <row r="270" spans="3:13" x14ac:dyDescent="0.25">
      <c r="C270" s="15">
        <v>0</v>
      </c>
      <c r="D270" s="15">
        <v>106</v>
      </c>
      <c r="E270" s="15"/>
      <c r="F270" s="15">
        <v>1</v>
      </c>
      <c r="G270" s="16">
        <f>AVERAGE(D272:D273,D281:D282)</f>
        <v>96.5</v>
      </c>
      <c r="H270" s="16">
        <f>STDEV(D272:D273,D281:D282)/SQRT(COUNT(D272:D273,D281:D282))</f>
        <v>5.9511903571190414</v>
      </c>
      <c r="K270" s="5"/>
      <c r="L270" s="2"/>
      <c r="M270" s="2"/>
    </row>
    <row r="271" spans="3:13" x14ac:dyDescent="0.25">
      <c r="C271" s="15">
        <v>0</v>
      </c>
      <c r="D271" s="15">
        <v>115</v>
      </c>
      <c r="E271" s="15"/>
      <c r="F271" s="15">
        <v>2</v>
      </c>
      <c r="G271" s="16">
        <f>AVERAGE(D274:D275,D283:D284)</f>
        <v>97.75</v>
      </c>
      <c r="H271" s="16">
        <f>STDEV(D274:D275,D283:D284)/SQRT(COUNT(D274:D275,D283:D284))</f>
        <v>3.3509948771471834</v>
      </c>
      <c r="K271" s="5"/>
      <c r="L271" s="2"/>
      <c r="M271" s="2"/>
    </row>
    <row r="272" spans="3:13" x14ac:dyDescent="0.25">
      <c r="C272" s="15">
        <v>1</v>
      </c>
      <c r="D272" s="15">
        <v>111</v>
      </c>
      <c r="E272" s="15"/>
      <c r="F272" s="15">
        <v>4</v>
      </c>
      <c r="G272" s="16">
        <f>AVERAGE(D276:D277,D285:D286)</f>
        <v>94.5</v>
      </c>
      <c r="H272" s="16">
        <f>STDEV(D276:D277,D285:D286)/SQRT(COUNT(D276:D277,D285:D286))</f>
        <v>2.3979157616563596</v>
      </c>
      <c r="K272" s="5"/>
      <c r="L272" s="2"/>
      <c r="M272" s="2"/>
    </row>
    <row r="273" spans="3:13" x14ac:dyDescent="0.25">
      <c r="C273" s="15">
        <v>1</v>
      </c>
      <c r="D273" s="15">
        <v>100</v>
      </c>
      <c r="E273" s="15"/>
      <c r="F273" s="15"/>
      <c r="G273" s="16"/>
      <c r="H273" s="16"/>
      <c r="K273" s="5"/>
      <c r="L273" s="2"/>
      <c r="M273" s="2"/>
    </row>
    <row r="274" spans="3:13" x14ac:dyDescent="0.25">
      <c r="C274" s="15">
        <v>2</v>
      </c>
      <c r="D274" s="15">
        <v>97</v>
      </c>
      <c r="E274" s="15"/>
      <c r="F274" s="15"/>
      <c r="G274" s="16"/>
      <c r="H274" s="16"/>
    </row>
    <row r="275" spans="3:13" x14ac:dyDescent="0.25">
      <c r="C275" s="15">
        <v>2</v>
      </c>
      <c r="D275" s="15">
        <v>105</v>
      </c>
      <c r="E275" s="15"/>
      <c r="F275" s="15"/>
      <c r="G275" s="15"/>
      <c r="H275" s="15"/>
    </row>
    <row r="276" spans="3:13" x14ac:dyDescent="0.25">
      <c r="C276" s="15">
        <v>4</v>
      </c>
      <c r="D276" s="15">
        <v>94</v>
      </c>
      <c r="E276" s="15"/>
      <c r="F276" s="15"/>
      <c r="G276" s="15"/>
      <c r="H276" s="15"/>
    </row>
    <row r="277" spans="3:13" x14ac:dyDescent="0.25">
      <c r="C277" s="15">
        <v>4</v>
      </c>
      <c r="D277" s="15">
        <v>88</v>
      </c>
      <c r="E277" s="15"/>
      <c r="F277" s="15"/>
      <c r="G277" s="15"/>
      <c r="H277" s="15"/>
    </row>
    <row r="278" spans="3:13" x14ac:dyDescent="0.25">
      <c r="C278" s="15">
        <v>0</v>
      </c>
      <c r="D278" s="15">
        <v>92</v>
      </c>
      <c r="E278" s="15"/>
      <c r="F278" s="15"/>
      <c r="G278" s="15"/>
      <c r="H278" s="15"/>
    </row>
    <row r="279" spans="3:13" x14ac:dyDescent="0.25">
      <c r="C279" s="15">
        <v>0</v>
      </c>
      <c r="D279" s="15">
        <v>95</v>
      </c>
      <c r="E279" s="15"/>
      <c r="F279" s="15"/>
      <c r="G279" s="15"/>
      <c r="H279" s="15"/>
    </row>
    <row r="280" spans="3:13" x14ac:dyDescent="0.25">
      <c r="C280" s="15">
        <v>0</v>
      </c>
      <c r="D280" s="15">
        <v>119</v>
      </c>
      <c r="E280" s="15"/>
      <c r="F280" s="15"/>
      <c r="G280" s="15"/>
      <c r="H280" s="15"/>
    </row>
    <row r="281" spans="3:13" x14ac:dyDescent="0.25">
      <c r="C281" s="15">
        <v>1</v>
      </c>
      <c r="D281" s="15">
        <v>83</v>
      </c>
      <c r="E281" s="15"/>
      <c r="F281" s="15"/>
      <c r="G281" s="15"/>
      <c r="H281" s="15"/>
    </row>
    <row r="282" spans="3:13" x14ac:dyDescent="0.25">
      <c r="C282" s="15">
        <v>1</v>
      </c>
      <c r="D282" s="15">
        <v>92</v>
      </c>
      <c r="E282" s="15"/>
      <c r="F282" s="15"/>
      <c r="G282" s="15"/>
      <c r="H282" s="15"/>
    </row>
    <row r="283" spans="3:13" x14ac:dyDescent="0.25">
      <c r="C283" s="15">
        <v>2</v>
      </c>
      <c r="D283" s="15">
        <v>100</v>
      </c>
      <c r="E283" s="15"/>
      <c r="F283" s="15"/>
      <c r="G283" s="15"/>
      <c r="H283" s="15"/>
    </row>
    <row r="284" spans="3:13" x14ac:dyDescent="0.25">
      <c r="C284" s="15">
        <v>2</v>
      </c>
      <c r="D284" s="15">
        <v>89</v>
      </c>
      <c r="E284" s="15"/>
      <c r="F284" s="15"/>
      <c r="G284" s="15"/>
      <c r="H284" s="15"/>
    </row>
    <row r="285" spans="3:13" ht="17.25" x14ac:dyDescent="0.25">
      <c r="C285" s="15">
        <v>4</v>
      </c>
      <c r="D285" s="15">
        <v>97</v>
      </c>
      <c r="E285" s="15"/>
      <c r="F285" s="15" t="s">
        <v>62</v>
      </c>
      <c r="G285" s="18">
        <f>RSQ(D269:D287,C269:C287)</f>
        <v>6.4677449550965216E-2</v>
      </c>
      <c r="H285" s="15"/>
    </row>
    <row r="286" spans="3:13" x14ac:dyDescent="0.25">
      <c r="C286" s="15">
        <v>4</v>
      </c>
      <c r="D286" s="15">
        <v>99</v>
      </c>
      <c r="E286" s="15"/>
      <c r="F286" s="15" t="s">
        <v>63</v>
      </c>
      <c r="G286" s="16">
        <f>SLOPE(D269:D287,C269:C287)</f>
        <v>-1.6593406593406581</v>
      </c>
      <c r="H286" s="15"/>
    </row>
    <row r="288" spans="3:13" x14ac:dyDescent="0.25">
      <c r="C288" s="3" t="s">
        <v>13</v>
      </c>
    </row>
    <row r="289" spans="3:12" s="10" customFormat="1" x14ac:dyDescent="0.25">
      <c r="C289" s="19"/>
      <c r="D289" s="15"/>
      <c r="E289" s="15"/>
      <c r="F289" s="15"/>
      <c r="G289" s="15" t="s">
        <v>65</v>
      </c>
      <c r="H289" s="15"/>
    </row>
    <row r="290" spans="3:12" x14ac:dyDescent="0.25">
      <c r="C290" s="17" t="s">
        <v>1</v>
      </c>
      <c r="D290" s="17" t="s">
        <v>8</v>
      </c>
      <c r="E290" s="15"/>
      <c r="F290" s="17" t="s">
        <v>1</v>
      </c>
      <c r="G290" s="17" t="s">
        <v>8</v>
      </c>
      <c r="H290" s="17" t="s">
        <v>9</v>
      </c>
      <c r="J290" s="4"/>
      <c r="K290" s="4"/>
      <c r="L290" s="4"/>
    </row>
    <row r="291" spans="3:12" x14ac:dyDescent="0.25">
      <c r="C291" s="15">
        <v>0</v>
      </c>
      <c r="D291" s="15">
        <v>85</v>
      </c>
      <c r="E291" s="15"/>
      <c r="F291" s="15">
        <v>0</v>
      </c>
      <c r="G291" s="16">
        <f>AVERAGE(D291:D293,D300:D302)</f>
        <v>85.166666666666671</v>
      </c>
      <c r="H291" s="16">
        <f>STDEV(D291:D293,D300:D302)/SQRT(COUNT(D291:D293,D300:D302))</f>
        <v>3.081305639569766</v>
      </c>
      <c r="J291" s="5"/>
      <c r="K291" s="2"/>
      <c r="L291" s="2"/>
    </row>
    <row r="292" spans="3:12" x14ac:dyDescent="0.25">
      <c r="C292" s="15">
        <v>0</v>
      </c>
      <c r="D292" s="15">
        <v>88</v>
      </c>
      <c r="E292" s="15"/>
      <c r="F292" s="15">
        <v>1</v>
      </c>
      <c r="G292" s="16">
        <f>AVERAGE(D294:D295,D303:D304)</f>
        <v>78.25</v>
      </c>
      <c r="H292" s="16">
        <f>STDEV(D294:D295,D303:D304)/SQRT(COUNT(D294:D295,D303:D304))</f>
        <v>5.7644745351737541</v>
      </c>
      <c r="J292" s="5"/>
      <c r="K292" s="2"/>
      <c r="L292" s="2"/>
    </row>
    <row r="293" spans="3:12" x14ac:dyDescent="0.25">
      <c r="C293" s="15">
        <v>0</v>
      </c>
      <c r="D293" s="15">
        <v>84</v>
      </c>
      <c r="E293" s="15"/>
      <c r="F293" s="15">
        <v>2</v>
      </c>
      <c r="G293" s="16">
        <f>AVERAGE(D296:D297,D305:D306)</f>
        <v>87</v>
      </c>
      <c r="H293" s="16">
        <f>STDEV(D296:D297,D305:D306)/SQRT(COUNT(D296:D297,D305:D306))</f>
        <v>8.7082336517420877</v>
      </c>
      <c r="J293" s="5"/>
      <c r="K293" s="2"/>
      <c r="L293" s="2"/>
    </row>
    <row r="294" spans="3:12" x14ac:dyDescent="0.25">
      <c r="C294" s="15">
        <v>1</v>
      </c>
      <c r="D294" s="15">
        <v>69</v>
      </c>
      <c r="E294" s="15"/>
      <c r="F294" s="15">
        <v>4</v>
      </c>
      <c r="G294" s="16">
        <f>AVERAGE(D298:D299,D307:D308)</f>
        <v>82.5</v>
      </c>
      <c r="H294" s="16">
        <f>STDEV(D298:D299,D307:D308)/SQRT(COUNT(D298:D299,D307:D308))</f>
        <v>7.7728158775740122</v>
      </c>
      <c r="J294" s="5"/>
      <c r="K294" s="2"/>
      <c r="L294" s="2"/>
    </row>
    <row r="295" spans="3:12" x14ac:dyDescent="0.25">
      <c r="C295" s="15">
        <v>1</v>
      </c>
      <c r="D295" s="15">
        <v>76</v>
      </c>
      <c r="E295" s="15"/>
      <c r="F295" s="15"/>
      <c r="G295" s="16"/>
      <c r="H295" s="16"/>
      <c r="J295" s="5"/>
      <c r="K295" s="2"/>
      <c r="L295" s="2"/>
    </row>
    <row r="296" spans="3:12" x14ac:dyDescent="0.25">
      <c r="C296" s="15">
        <v>2</v>
      </c>
      <c r="D296" s="15">
        <v>61</v>
      </c>
      <c r="E296" s="15"/>
      <c r="F296" s="15"/>
      <c r="G296" s="16"/>
      <c r="H296" s="16"/>
    </row>
    <row r="297" spans="3:12" x14ac:dyDescent="0.25">
      <c r="C297" s="15">
        <v>2</v>
      </c>
      <c r="D297" s="15">
        <v>94</v>
      </c>
      <c r="E297" s="15"/>
      <c r="F297" s="15"/>
      <c r="G297" s="15"/>
      <c r="H297" s="15"/>
    </row>
    <row r="298" spans="3:12" x14ac:dyDescent="0.25">
      <c r="C298" s="15">
        <v>4</v>
      </c>
      <c r="D298" s="15">
        <v>75</v>
      </c>
      <c r="E298" s="15"/>
      <c r="F298" s="15"/>
      <c r="G298" s="15"/>
      <c r="H298" s="15"/>
    </row>
    <row r="299" spans="3:12" x14ac:dyDescent="0.25">
      <c r="C299" s="15">
        <v>4</v>
      </c>
      <c r="D299" s="15">
        <v>65</v>
      </c>
      <c r="E299" s="15"/>
      <c r="F299" s="15"/>
      <c r="G299" s="15"/>
      <c r="H299" s="15"/>
    </row>
    <row r="300" spans="3:12" x14ac:dyDescent="0.25">
      <c r="C300" s="15">
        <v>0</v>
      </c>
      <c r="D300" s="15">
        <v>76</v>
      </c>
      <c r="E300" s="15"/>
      <c r="F300" s="15"/>
      <c r="G300" s="15"/>
      <c r="H300" s="15"/>
    </row>
    <row r="301" spans="3:12" x14ac:dyDescent="0.25">
      <c r="C301" s="15">
        <v>0</v>
      </c>
      <c r="D301" s="15">
        <v>80</v>
      </c>
      <c r="E301" s="15"/>
      <c r="F301" s="15"/>
      <c r="G301" s="15"/>
      <c r="H301" s="15"/>
    </row>
    <row r="302" spans="3:12" x14ac:dyDescent="0.25">
      <c r="C302" s="15">
        <v>0</v>
      </c>
      <c r="D302" s="15">
        <v>98</v>
      </c>
      <c r="E302" s="15"/>
      <c r="F302" s="15"/>
      <c r="G302" s="15"/>
      <c r="H302" s="15"/>
    </row>
    <row r="303" spans="3:12" x14ac:dyDescent="0.25">
      <c r="C303" s="15">
        <v>1</v>
      </c>
      <c r="D303" s="15">
        <v>73</v>
      </c>
      <c r="E303" s="15"/>
      <c r="F303" s="15"/>
      <c r="G303" s="15"/>
      <c r="H303" s="15"/>
    </row>
    <row r="304" spans="3:12" x14ac:dyDescent="0.25">
      <c r="C304" s="15">
        <v>1</v>
      </c>
      <c r="D304" s="15">
        <v>95</v>
      </c>
      <c r="E304" s="15"/>
      <c r="F304" s="15"/>
      <c r="G304" s="15"/>
      <c r="H304" s="15"/>
    </row>
    <row r="305" spans="3:8" x14ac:dyDescent="0.25">
      <c r="C305" s="15">
        <v>2</v>
      </c>
      <c r="D305" s="15">
        <v>95</v>
      </c>
      <c r="E305" s="15"/>
      <c r="F305" s="15"/>
      <c r="G305" s="15"/>
      <c r="H305" s="15"/>
    </row>
    <row r="306" spans="3:8" x14ac:dyDescent="0.25">
      <c r="C306" s="15">
        <v>2</v>
      </c>
      <c r="D306" s="15">
        <v>98</v>
      </c>
      <c r="E306" s="15"/>
      <c r="F306" s="15"/>
      <c r="G306" s="15"/>
      <c r="H306" s="15"/>
    </row>
    <row r="307" spans="3:8" ht="17.25" x14ac:dyDescent="0.25">
      <c r="C307" s="15">
        <v>4</v>
      </c>
      <c r="D307" s="15">
        <v>90</v>
      </c>
      <c r="E307" s="15"/>
      <c r="F307" s="15" t="s">
        <v>62</v>
      </c>
      <c r="G307" s="18">
        <f>RSQ(D291:D313,C291:C313)</f>
        <v>5.4844870507949923E-4</v>
      </c>
      <c r="H307" s="15"/>
    </row>
    <row r="308" spans="3:8" x14ac:dyDescent="0.25">
      <c r="C308" s="15">
        <v>4</v>
      </c>
      <c r="D308" s="15">
        <v>100</v>
      </c>
      <c r="E308" s="15"/>
      <c r="F308" s="15" t="s">
        <v>63</v>
      </c>
      <c r="G308" s="16">
        <f>SLOPE(D291:D313,C291:C313)</f>
        <v>-0.18406593406593433</v>
      </c>
      <c r="H308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2" width="4.7109375" style="10" customWidth="1"/>
    <col min="3" max="3" width="13.85546875" bestFit="1" customWidth="1"/>
    <col min="4" max="4" width="18" customWidth="1"/>
    <col min="5" max="5" width="12.5703125" customWidth="1"/>
  </cols>
  <sheetData>
    <row r="1" spans="2:5" s="10" customFormat="1" x14ac:dyDescent="0.25"/>
    <row r="2" spans="2:5" s="10" customFormat="1" x14ac:dyDescent="0.25">
      <c r="B2" s="10" t="s">
        <v>67</v>
      </c>
    </row>
    <row r="3" spans="2:5" s="10" customFormat="1" x14ac:dyDescent="0.25"/>
    <row r="4" spans="2:5" ht="17.25" x14ac:dyDescent="0.25">
      <c r="C4" s="21" t="s">
        <v>34</v>
      </c>
      <c r="D4" s="21" t="s">
        <v>35</v>
      </c>
      <c r="E4" s="21" t="s">
        <v>9</v>
      </c>
    </row>
    <row r="5" spans="2:5" x14ac:dyDescent="0.25">
      <c r="B5" s="20"/>
      <c r="C5" s="22" t="s">
        <v>23</v>
      </c>
      <c r="D5" s="16">
        <v>5</v>
      </c>
      <c r="E5" s="16">
        <v>0.6</v>
      </c>
    </row>
    <row r="6" spans="2:5" x14ac:dyDescent="0.25">
      <c r="B6" s="20"/>
      <c r="C6" s="22" t="s">
        <v>24</v>
      </c>
      <c r="D6" s="16">
        <v>12</v>
      </c>
      <c r="E6" s="16">
        <v>0.7</v>
      </c>
    </row>
    <row r="7" spans="2:5" x14ac:dyDescent="0.25">
      <c r="B7" s="20"/>
      <c r="C7" s="22" t="s">
        <v>25</v>
      </c>
      <c r="D7" s="16">
        <v>10.7</v>
      </c>
      <c r="E7" s="16">
        <v>0.8</v>
      </c>
    </row>
    <row r="8" spans="2:5" x14ac:dyDescent="0.25">
      <c r="B8" s="20"/>
      <c r="C8" s="22" t="s">
        <v>26</v>
      </c>
      <c r="D8" s="16">
        <v>11</v>
      </c>
      <c r="E8" s="16">
        <v>0.8</v>
      </c>
    </row>
    <row r="9" spans="2:5" x14ac:dyDescent="0.25">
      <c r="B9" s="20"/>
      <c r="C9" s="22" t="s">
        <v>27</v>
      </c>
      <c r="D9" s="16">
        <v>7.4</v>
      </c>
      <c r="E9" s="16">
        <v>0.8</v>
      </c>
    </row>
    <row r="10" spans="2:5" x14ac:dyDescent="0.25">
      <c r="B10" s="20"/>
      <c r="C10" s="22" t="s">
        <v>28</v>
      </c>
      <c r="D10" s="16">
        <v>3.1</v>
      </c>
      <c r="E10" s="16">
        <v>0.6</v>
      </c>
    </row>
    <row r="11" spans="2:5" x14ac:dyDescent="0.25">
      <c r="B11" s="20"/>
      <c r="C11" s="22" t="s">
        <v>29</v>
      </c>
      <c r="D11" s="16">
        <v>7.1</v>
      </c>
      <c r="E11" s="16">
        <v>1</v>
      </c>
    </row>
    <row r="12" spans="2:5" x14ac:dyDescent="0.25">
      <c r="B12" s="20"/>
      <c r="C12" s="22" t="s">
        <v>30</v>
      </c>
      <c r="D12" s="16">
        <v>10.7</v>
      </c>
      <c r="E12" s="16">
        <v>1.2</v>
      </c>
    </row>
    <row r="13" spans="2:5" x14ac:dyDescent="0.25">
      <c r="B13" s="20"/>
      <c r="C13" s="22" t="s">
        <v>31</v>
      </c>
      <c r="D13" s="16">
        <v>0</v>
      </c>
      <c r="E13" s="15" t="s">
        <v>33</v>
      </c>
    </row>
    <row r="14" spans="2:5" x14ac:dyDescent="0.25">
      <c r="B14" s="20"/>
      <c r="C14" s="22" t="s">
        <v>32</v>
      </c>
      <c r="D14" s="16">
        <v>0</v>
      </c>
      <c r="E14" s="15" t="s">
        <v>33</v>
      </c>
    </row>
    <row r="15" spans="2:5" x14ac:dyDescent="0.25">
      <c r="C1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/>
  </sheetViews>
  <sheetFormatPr defaultRowHeight="15" x14ac:dyDescent="0.25"/>
  <cols>
    <col min="1" max="2" width="4.7109375" style="10" customWidth="1"/>
    <col min="3" max="3" width="13.85546875" style="15" bestFit="1" customWidth="1"/>
    <col min="4" max="4" width="2.7109375" style="15" customWidth="1"/>
    <col min="5" max="6" width="10.7109375" style="10" customWidth="1"/>
    <col min="7" max="7" width="2.7109375" style="10" customWidth="1"/>
    <col min="8" max="8" width="10.5703125" style="15" bestFit="1" customWidth="1"/>
    <col min="9" max="9" width="9.140625" style="15"/>
    <col min="10" max="10" width="10.5703125" style="15" bestFit="1" customWidth="1"/>
    <col min="11" max="11" width="9.140625" style="15"/>
    <col min="12" max="12" width="10.5703125" style="15" bestFit="1" customWidth="1"/>
    <col min="13" max="13" width="9.140625" style="15"/>
    <col min="14" max="14" width="12" style="15" bestFit="1" customWidth="1"/>
    <col min="15" max="15" width="9.140625" style="15"/>
    <col min="16" max="17" width="2.7109375" style="14" customWidth="1"/>
    <col min="18" max="18" width="8.85546875" style="15" bestFit="1" customWidth="1"/>
    <col min="19" max="19" width="9.140625" style="15"/>
    <col min="20" max="20" width="10.5703125" style="15" bestFit="1" customWidth="1"/>
    <col min="21" max="21" width="9.140625" style="15"/>
    <col min="22" max="22" width="8.85546875" style="15" bestFit="1" customWidth="1"/>
    <col min="23" max="23" width="9.140625" style="15"/>
    <col min="24" max="24" width="10.5703125" style="15" bestFit="1" customWidth="1"/>
    <col min="25" max="25" width="9.140625" style="15"/>
    <col min="26" max="26" width="10.5703125" style="15" bestFit="1" customWidth="1"/>
    <col min="27" max="27" width="9.140625" style="15"/>
  </cols>
  <sheetData>
    <row r="1" spans="2:27" s="10" customFormat="1" x14ac:dyDescent="0.25">
      <c r="C1" s="15"/>
      <c r="D1" s="15"/>
      <c r="H1" s="15"/>
      <c r="I1" s="15"/>
      <c r="J1" s="15"/>
      <c r="K1" s="15"/>
      <c r="L1" s="15"/>
      <c r="M1" s="15"/>
      <c r="N1" s="15"/>
      <c r="O1" s="15"/>
      <c r="P1" s="14"/>
      <c r="Q1" s="14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2:27" s="10" customFormat="1" x14ac:dyDescent="0.25">
      <c r="B2" s="10" t="s">
        <v>68</v>
      </c>
      <c r="C2" s="15"/>
      <c r="D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2:27" s="10" customFormat="1" x14ac:dyDescent="0.25">
      <c r="C3" s="15"/>
      <c r="D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x14ac:dyDescent="0.25">
      <c r="C4" s="21" t="s">
        <v>34</v>
      </c>
      <c r="D4" s="21"/>
      <c r="E4" s="21" t="s">
        <v>69</v>
      </c>
      <c r="F4" s="21" t="s">
        <v>9</v>
      </c>
      <c r="G4" s="17"/>
      <c r="H4" s="21" t="s">
        <v>36</v>
      </c>
      <c r="I4" s="21" t="s">
        <v>50</v>
      </c>
      <c r="J4" s="21" t="s">
        <v>37</v>
      </c>
      <c r="K4" s="21" t="s">
        <v>50</v>
      </c>
      <c r="L4" s="21" t="s">
        <v>38</v>
      </c>
      <c r="M4" s="21" t="s">
        <v>50</v>
      </c>
      <c r="N4" s="21" t="s">
        <v>39</v>
      </c>
      <c r="O4" s="21" t="s">
        <v>50</v>
      </c>
      <c r="P4" s="8"/>
      <c r="Q4" s="8"/>
      <c r="R4" s="21" t="s">
        <v>40</v>
      </c>
      <c r="S4" s="21" t="s">
        <v>50</v>
      </c>
      <c r="T4" s="21" t="s">
        <v>41</v>
      </c>
      <c r="U4" s="21" t="s">
        <v>50</v>
      </c>
      <c r="V4" s="21" t="s">
        <v>42</v>
      </c>
      <c r="W4" s="21" t="s">
        <v>50</v>
      </c>
      <c r="X4" s="21" t="s">
        <v>43</v>
      </c>
      <c r="Y4" s="21" t="s">
        <v>50</v>
      </c>
      <c r="Z4" s="21" t="s">
        <v>44</v>
      </c>
      <c r="AA4" s="19" t="s">
        <v>51</v>
      </c>
    </row>
    <row r="5" spans="2:27" x14ac:dyDescent="0.25">
      <c r="C5" s="24" t="s">
        <v>23</v>
      </c>
      <c r="D5" s="24"/>
      <c r="E5" s="24">
        <v>5</v>
      </c>
      <c r="F5" s="24">
        <v>0.6</v>
      </c>
      <c r="G5" s="24"/>
      <c r="H5" s="23">
        <v>1.5784334688057999E-3</v>
      </c>
      <c r="I5" s="23">
        <v>2.71757282065569E-5</v>
      </c>
      <c r="J5" s="23">
        <v>2.0172209606218001E-4</v>
      </c>
      <c r="K5" s="23">
        <v>7.5627566582728098E-6</v>
      </c>
      <c r="L5" s="23">
        <v>1.9916193415223998E-3</v>
      </c>
      <c r="M5" s="23">
        <v>3.02862308818591E-5</v>
      </c>
      <c r="N5" s="23">
        <v>2.6105994190813797E-4</v>
      </c>
      <c r="O5" s="23">
        <v>9.6862937798566293E-6</v>
      </c>
      <c r="P5" s="9"/>
      <c r="Q5" s="9"/>
      <c r="R5" s="23">
        <v>0.90500659110589898</v>
      </c>
      <c r="S5" s="23">
        <v>1.9653410100845099E-2</v>
      </c>
      <c r="T5" s="23">
        <v>3.51508678739589E-3</v>
      </c>
      <c r="U5" s="23">
        <v>5.91891274712542E-5</v>
      </c>
      <c r="V5" s="23">
        <v>3.3794537286798202E-3</v>
      </c>
      <c r="W5" s="23">
        <v>9.0014832543901802E-5</v>
      </c>
      <c r="X5" s="23">
        <v>2.3550580539075999E-5</v>
      </c>
      <c r="Y5" s="23">
        <v>2.5822510236174198E-6</v>
      </c>
      <c r="Z5" s="23">
        <v>2.42657767123766E-4</v>
      </c>
      <c r="AA5" s="23">
        <v>8.8262442689983998E-6</v>
      </c>
    </row>
    <row r="6" spans="2:27" x14ac:dyDescent="0.25">
      <c r="C6" s="24" t="s">
        <v>24</v>
      </c>
      <c r="D6" s="24"/>
      <c r="E6" s="24">
        <v>12</v>
      </c>
      <c r="F6" s="24">
        <v>0.7</v>
      </c>
      <c r="G6" s="24"/>
      <c r="H6" s="23">
        <v>4.1664522794356597E-3</v>
      </c>
      <c r="I6" s="23">
        <v>5.4595843131513203E-5</v>
      </c>
      <c r="J6" s="23">
        <v>5.4898750928867603E-4</v>
      </c>
      <c r="K6" s="23">
        <v>1.4751832807050199E-5</v>
      </c>
      <c r="L6" s="23">
        <v>2.2985841977122899E-3</v>
      </c>
      <c r="M6" s="23">
        <v>3.8060914191097502E-5</v>
      </c>
      <c r="N6" s="23">
        <v>1.0965413318275901E-3</v>
      </c>
      <c r="O6" s="23">
        <v>2.1661911288320098E-5</v>
      </c>
      <c r="P6" s="9"/>
      <c r="Q6" s="9"/>
      <c r="R6" s="23">
        <v>1.5706606465336601</v>
      </c>
      <c r="S6" s="23">
        <v>3.2407496856731902E-2</v>
      </c>
      <c r="T6" s="23">
        <v>1.62818083985545E-2</v>
      </c>
      <c r="U6" s="23">
        <v>1.2745778865784699E-4</v>
      </c>
      <c r="V6" s="23">
        <v>1.10970852215926E-2</v>
      </c>
      <c r="W6" s="23">
        <v>1.9660318245273901E-4</v>
      </c>
      <c r="X6" s="23">
        <v>1.3326464693058299E-3</v>
      </c>
      <c r="Y6" s="23">
        <v>2.55523889953367E-5</v>
      </c>
      <c r="Z6" s="23">
        <v>9.6524472849803195E-4</v>
      </c>
      <c r="AA6" s="23">
        <v>2.0460238153306999E-5</v>
      </c>
    </row>
    <row r="7" spans="2:27" x14ac:dyDescent="0.25">
      <c r="C7" s="24" t="s">
        <v>25</v>
      </c>
      <c r="D7" s="24"/>
      <c r="E7" s="24">
        <v>10.7</v>
      </c>
      <c r="F7" s="24">
        <v>0.8</v>
      </c>
      <c r="G7" s="24"/>
      <c r="H7" s="23">
        <v>6.2288503450585496E-3</v>
      </c>
      <c r="I7" s="23">
        <v>1.02233475921707E-4</v>
      </c>
      <c r="J7" s="23">
        <v>5.7946835545988004E-4</v>
      </c>
      <c r="K7" s="23">
        <v>1.73626082438831E-5</v>
      </c>
      <c r="L7" s="23">
        <v>1.6671142750831901E-3</v>
      </c>
      <c r="M7" s="23">
        <v>3.3550619324278902E-5</v>
      </c>
      <c r="N7" s="23">
        <v>1.13333818230941E-3</v>
      </c>
      <c r="O7" s="23">
        <v>1.9712353893296998E-5</v>
      </c>
      <c r="P7" s="9"/>
      <c r="Q7" s="9"/>
      <c r="R7" s="23">
        <v>1.48059870896627</v>
      </c>
      <c r="S7" s="23">
        <v>3.8140646205359202E-2</v>
      </c>
      <c r="T7" s="23">
        <v>5.4453747030729499E-3</v>
      </c>
      <c r="U7" s="23">
        <v>9.3584482992971604E-5</v>
      </c>
      <c r="V7" s="23">
        <v>9.6554692500424692E-3</v>
      </c>
      <c r="W7" s="23">
        <v>2.1431472353636001E-4</v>
      </c>
      <c r="X7" s="23">
        <v>2.9570917887723801E-4</v>
      </c>
      <c r="Y7" s="23">
        <v>1.1807245535028901E-5</v>
      </c>
      <c r="Z7" s="23">
        <v>5.1405951581768E-4</v>
      </c>
      <c r="AA7" s="23">
        <v>1.3771635884661699E-5</v>
      </c>
    </row>
    <row r="8" spans="2:27" x14ac:dyDescent="0.25">
      <c r="C8" s="24" t="s">
        <v>45</v>
      </c>
      <c r="D8" s="24"/>
      <c r="E8" s="24">
        <v>11</v>
      </c>
      <c r="F8" s="24">
        <v>0.8</v>
      </c>
      <c r="G8" s="24"/>
      <c r="H8" s="23">
        <v>6.3084610069710804E-3</v>
      </c>
      <c r="I8" s="23">
        <v>8.6930512677915403E-5</v>
      </c>
      <c r="J8" s="23">
        <v>6.0974216340645604E-4</v>
      </c>
      <c r="K8" s="23">
        <v>1.5546795019227398E-5</v>
      </c>
      <c r="L8" s="23">
        <v>2.6782647046785599E-3</v>
      </c>
      <c r="M8" s="23">
        <v>4.0171789799303302E-5</v>
      </c>
      <c r="N8" s="23">
        <v>2.5909053697432799E-3</v>
      </c>
      <c r="O8" s="23">
        <v>3.1920433961165803E-5</v>
      </c>
      <c r="P8" s="9"/>
      <c r="Q8" s="9"/>
      <c r="R8" s="23">
        <v>1.4541452444401399</v>
      </c>
      <c r="S8" s="23">
        <v>4.4143034772656499E-2</v>
      </c>
      <c r="T8" s="23">
        <v>1.6802308774057102E-2</v>
      </c>
      <c r="U8" s="23">
        <v>2.4795412298154199E-4</v>
      </c>
      <c r="V8" s="23">
        <v>1.6545968985982901E-2</v>
      </c>
      <c r="W8" s="23">
        <v>4.4999463874589098E-4</v>
      </c>
      <c r="X8" s="23">
        <v>1.2394850371376599E-3</v>
      </c>
      <c r="Y8" s="23">
        <v>2.4981928608365401E-5</v>
      </c>
      <c r="Z8" s="23">
        <v>1.6306060018129701E-3</v>
      </c>
      <c r="AA8" s="23">
        <v>3.1953826465535898E-5</v>
      </c>
    </row>
    <row r="9" spans="2:27" x14ac:dyDescent="0.25">
      <c r="C9" s="24" t="s">
        <v>46</v>
      </c>
      <c r="D9" s="24"/>
      <c r="E9" s="24">
        <v>7.4</v>
      </c>
      <c r="F9" s="24">
        <v>0.8</v>
      </c>
      <c r="G9" s="24"/>
      <c r="H9" s="23">
        <v>3.9043213567809898E-3</v>
      </c>
      <c r="I9" s="23">
        <v>4.6701429207861803E-5</v>
      </c>
      <c r="J9" s="23">
        <v>4.7094714053808599E-4</v>
      </c>
      <c r="K9" s="23">
        <v>1.33687344363584E-5</v>
      </c>
      <c r="L9" s="23">
        <v>1.3110083621571001E-3</v>
      </c>
      <c r="M9" s="23">
        <v>1.9284381272187301E-5</v>
      </c>
      <c r="N9" s="23">
        <v>1.75244033026701E-3</v>
      </c>
      <c r="O9" s="23">
        <v>2.2320379142670099E-5</v>
      </c>
      <c r="P9" s="9"/>
      <c r="Q9" s="9"/>
      <c r="R9" s="23">
        <v>0.98615516066669995</v>
      </c>
      <c r="S9" s="23">
        <v>1.94509042703448E-2</v>
      </c>
      <c r="T9" s="23">
        <v>8.3971008256787105E-3</v>
      </c>
      <c r="U9" s="23">
        <v>9.6009605717532496E-5</v>
      </c>
      <c r="V9" s="23">
        <v>8.1696987330172298E-3</v>
      </c>
      <c r="W9" s="23">
        <v>1.9001399249489001E-4</v>
      </c>
      <c r="X9" s="23">
        <v>5.6701633257372197E-4</v>
      </c>
      <c r="Y9" s="23">
        <v>7.7904996139832803E-6</v>
      </c>
      <c r="Z9" s="23">
        <v>1.3481963201314199E-3</v>
      </c>
      <c r="AA9" s="23">
        <v>2.26957644083878E-5</v>
      </c>
    </row>
    <row r="10" spans="2:27" x14ac:dyDescent="0.25">
      <c r="C10" s="24" t="s">
        <v>47</v>
      </c>
      <c r="D10" s="24"/>
      <c r="E10" s="24">
        <v>3.1</v>
      </c>
      <c r="F10" s="24">
        <v>0.6</v>
      </c>
      <c r="G10" s="24"/>
      <c r="H10" s="23">
        <v>4.97761929955316E-3</v>
      </c>
      <c r="I10" s="23">
        <v>5.93892702711405E-5</v>
      </c>
      <c r="J10" s="23">
        <v>5.91511126476904E-4</v>
      </c>
      <c r="K10" s="23">
        <v>1.6593217853151499E-5</v>
      </c>
      <c r="L10" s="23">
        <v>1.8077514707113599E-4</v>
      </c>
      <c r="M10" s="23">
        <v>8.3164680473132393E-6</v>
      </c>
      <c r="N10" s="23">
        <v>3.1620570645552701E-4</v>
      </c>
      <c r="O10" s="23">
        <v>1.09616853588744E-5</v>
      </c>
      <c r="P10" s="9"/>
      <c r="Q10" s="9"/>
      <c r="R10" s="23">
        <v>1.5097927337317201</v>
      </c>
      <c r="S10" s="23">
        <v>3.5841058997847203E-2</v>
      </c>
      <c r="T10" s="23">
        <v>8.2516952021575093E-3</v>
      </c>
      <c r="U10" s="23">
        <v>8.2163149229234106E-5</v>
      </c>
      <c r="V10" s="23">
        <v>1.3092943822915801E-2</v>
      </c>
      <c r="W10" s="23">
        <v>2.5995088466725802E-4</v>
      </c>
      <c r="X10" s="23">
        <v>4.3887241862885102E-4</v>
      </c>
      <c r="Y10" s="23">
        <v>8.2614823136643907E-6</v>
      </c>
      <c r="Z10" s="23">
        <v>8.4958505663111996E-4</v>
      </c>
      <c r="AA10" s="23">
        <v>1.9068040962331801E-5</v>
      </c>
    </row>
    <row r="11" spans="2:27" x14ac:dyDescent="0.25">
      <c r="C11" s="24" t="s">
        <v>29</v>
      </c>
      <c r="D11" s="24"/>
      <c r="E11" s="24">
        <v>7.1</v>
      </c>
      <c r="F11" s="24">
        <v>1</v>
      </c>
      <c r="G11" s="24"/>
      <c r="H11" s="23">
        <v>5.3418871697597098E-3</v>
      </c>
      <c r="I11" s="23">
        <v>5.9244138475256798E-5</v>
      </c>
      <c r="J11" s="23">
        <v>6.7335898642013404E-4</v>
      </c>
      <c r="K11" s="23">
        <v>1.3697604765998799E-5</v>
      </c>
      <c r="L11" s="23">
        <v>3.50359355914367E-4</v>
      </c>
      <c r="M11" s="23">
        <v>7.5326794769150501E-6</v>
      </c>
      <c r="N11" s="23">
        <v>1.57329831340002E-3</v>
      </c>
      <c r="O11" s="23">
        <v>2.7364617062587399E-5</v>
      </c>
      <c r="P11" s="9"/>
      <c r="Q11" s="9"/>
      <c r="R11" s="23">
        <v>1.3117759950196901</v>
      </c>
      <c r="S11" s="23">
        <v>2.3489314268614E-2</v>
      </c>
      <c r="T11" s="23">
        <v>8.4557811317208E-3</v>
      </c>
      <c r="U11" s="23">
        <v>8.43408543773369E-5</v>
      </c>
      <c r="V11" s="23">
        <v>1.54069385999226E-2</v>
      </c>
      <c r="W11" s="23">
        <v>2.6363843419821402E-4</v>
      </c>
      <c r="X11" s="23">
        <v>2.6016496011628998E-4</v>
      </c>
      <c r="Y11" s="23">
        <v>6.2643903628269897E-6</v>
      </c>
      <c r="Z11" s="23">
        <v>1.06478917512055E-3</v>
      </c>
      <c r="AA11" s="23">
        <v>2.2308273537090999E-5</v>
      </c>
    </row>
    <row r="12" spans="2:27" x14ac:dyDescent="0.25">
      <c r="C12" s="24" t="s">
        <v>30</v>
      </c>
      <c r="D12" s="24"/>
      <c r="E12" s="24">
        <v>10.7</v>
      </c>
      <c r="F12" s="24">
        <v>1.2</v>
      </c>
      <c r="G12" s="24"/>
      <c r="H12" s="23">
        <v>4.7072684245646999E-3</v>
      </c>
      <c r="I12" s="23">
        <v>7.3409364307914702E-5</v>
      </c>
      <c r="J12" s="23">
        <v>9.2551307695850303E-4</v>
      </c>
      <c r="K12" s="23">
        <v>1.3802780538683E-5</v>
      </c>
      <c r="L12" s="23">
        <v>1.3029685513006001E-3</v>
      </c>
      <c r="M12" s="23">
        <v>2.58498087732384E-5</v>
      </c>
      <c r="N12" s="23">
        <v>1.7897327703241899E-3</v>
      </c>
      <c r="O12" s="23">
        <v>2.9350701981721299E-5</v>
      </c>
      <c r="P12" s="9"/>
      <c r="Q12" s="9"/>
      <c r="R12" s="23">
        <v>1.07602822646226</v>
      </c>
      <c r="S12" s="23">
        <v>3.7420129876733203E-2</v>
      </c>
      <c r="T12" s="23">
        <v>7.7333700792031699E-3</v>
      </c>
      <c r="U12" s="23">
        <v>7.7324388666680702E-5</v>
      </c>
      <c r="V12" s="23">
        <v>1.2401440068730001E-2</v>
      </c>
      <c r="W12" s="23">
        <v>4.8610006255970199E-4</v>
      </c>
      <c r="X12" s="23">
        <v>8.1737315508480799E-4</v>
      </c>
      <c r="Y12" s="23">
        <v>1.5151165858914999E-5</v>
      </c>
      <c r="Z12" s="23">
        <v>9.7043210540763501E-4</v>
      </c>
      <c r="AA12" s="23">
        <v>2.0445107780403598E-5</v>
      </c>
    </row>
    <row r="13" spans="2:27" x14ac:dyDescent="0.25">
      <c r="C13" s="24" t="s">
        <v>48</v>
      </c>
      <c r="D13" s="24"/>
      <c r="E13" s="24">
        <v>-0.33</v>
      </c>
      <c r="F13" s="24">
        <v>0.7</v>
      </c>
      <c r="G13" s="24"/>
      <c r="H13" s="23">
        <v>1.4408500478895899E-3</v>
      </c>
      <c r="I13" s="23">
        <v>2.0035441774815E-5</v>
      </c>
      <c r="J13" s="23">
        <v>1.4762808476780201E-4</v>
      </c>
      <c r="K13" s="23">
        <v>5.3061089505078297E-6</v>
      </c>
      <c r="L13" s="23">
        <v>3.8448448789107703E-4</v>
      </c>
      <c r="M13" s="23">
        <v>8.7138784652920703E-6</v>
      </c>
      <c r="N13" s="23">
        <v>3.5537412839293701E-4</v>
      </c>
      <c r="O13" s="23">
        <v>7.2888844719593096E-6</v>
      </c>
      <c r="P13" s="9"/>
      <c r="Q13" s="9"/>
      <c r="R13" s="23">
        <v>0.23032378248701901</v>
      </c>
      <c r="S13" s="23">
        <v>5.26904495894117E-3</v>
      </c>
      <c r="T13" s="23">
        <v>3.6488466364849202E-3</v>
      </c>
      <c r="U13" s="23">
        <v>5.2521283357386702E-5</v>
      </c>
      <c r="V13" s="23">
        <v>7.4029053875387105E-4</v>
      </c>
      <c r="W13" s="23">
        <v>1.8579792508272199E-5</v>
      </c>
      <c r="X13" s="23">
        <v>1.33088945300324E-4</v>
      </c>
      <c r="Y13" s="23">
        <v>4.8493098786609999E-6</v>
      </c>
      <c r="Z13" s="23">
        <v>2.5138289973866202E-4</v>
      </c>
      <c r="AA13" s="23">
        <v>6.2986243084627602E-6</v>
      </c>
    </row>
    <row r="14" spans="2:27" x14ac:dyDescent="0.25">
      <c r="C14" s="24" t="s">
        <v>32</v>
      </c>
      <c r="D14" s="24"/>
      <c r="E14" s="24">
        <v>-1.7</v>
      </c>
      <c r="F14" s="24">
        <v>1.6</v>
      </c>
      <c r="G14" s="24"/>
      <c r="H14" s="23">
        <v>8.76999827622486E-4</v>
      </c>
      <c r="I14" s="23">
        <v>1.5437765773387699E-5</v>
      </c>
      <c r="J14" s="23">
        <v>8.4825640385825194E-5</v>
      </c>
      <c r="K14" s="23">
        <v>4.0774869389019497E-6</v>
      </c>
      <c r="L14" s="23">
        <v>2.5431750965856502E-4</v>
      </c>
      <c r="M14" s="23">
        <v>7.0646068737311503E-6</v>
      </c>
      <c r="N14" s="23">
        <v>1.66173217416024E-4</v>
      </c>
      <c r="O14" s="23">
        <v>5.7550411925046202E-6</v>
      </c>
      <c r="P14" s="9"/>
      <c r="Q14" s="9"/>
      <c r="R14" s="23">
        <v>0.71998922203960203</v>
      </c>
      <c r="S14" s="23">
        <v>9.2554667636444692E-3</v>
      </c>
      <c r="T14" s="23">
        <v>7.2476744418585397E-4</v>
      </c>
      <c r="U14" s="23">
        <v>1.52103844545999E-5</v>
      </c>
      <c r="V14" s="23">
        <v>2.4216025915784701E-4</v>
      </c>
      <c r="W14" s="23">
        <v>9.38309107802947E-6</v>
      </c>
      <c r="X14" s="23">
        <v>8.6542901853315998E-5</v>
      </c>
      <c r="Y14" s="23">
        <v>4.79665672757349E-6</v>
      </c>
      <c r="Z14" s="23">
        <v>1.5854512887864499E-4</v>
      </c>
      <c r="AA14" s="23">
        <v>5.7325452494754403E-6</v>
      </c>
    </row>
    <row r="15" spans="2:27" x14ac:dyDescent="0.25">
      <c r="C15" s="24" t="s">
        <v>49</v>
      </c>
      <c r="D15" s="24"/>
      <c r="E15" s="24">
        <v>0</v>
      </c>
      <c r="F15" s="24">
        <v>1.9</v>
      </c>
      <c r="G15" s="24"/>
      <c r="H15" s="23">
        <v>9.8789292914948596E-5</v>
      </c>
      <c r="I15" s="23">
        <v>3.71859139385446E-6</v>
      </c>
      <c r="J15" s="23">
        <v>2.7893616973698898E-5</v>
      </c>
      <c r="K15" s="23">
        <v>1.7753677394114401E-6</v>
      </c>
      <c r="L15" s="23">
        <v>9.6296767300882799E-6</v>
      </c>
      <c r="M15" s="23">
        <v>1.1614768204718101E-6</v>
      </c>
      <c r="N15" s="23">
        <v>2.12168159015347E-5</v>
      </c>
      <c r="O15" s="23">
        <v>1.41249582494836E-6</v>
      </c>
      <c r="P15" s="9"/>
      <c r="Q15" s="9"/>
      <c r="R15" s="23">
        <v>3.34723420336566E-3</v>
      </c>
      <c r="S15" s="23">
        <v>9.1948002071068693E-5</v>
      </c>
      <c r="T15" s="23">
        <v>8.5767132172928602E-5</v>
      </c>
      <c r="U15" s="23">
        <v>3.11643535190276E-6</v>
      </c>
      <c r="V15" s="23">
        <v>2.5199088571133699E-6</v>
      </c>
      <c r="W15" s="23">
        <v>8.2868038892832398E-7</v>
      </c>
      <c r="X15" s="23">
        <v>1.18268386663634E-5</v>
      </c>
      <c r="Y15" s="23">
        <v>1.1398344151030499E-6</v>
      </c>
      <c r="Z15" s="23">
        <v>5.50583192590428E-5</v>
      </c>
      <c r="AA15" s="23">
        <v>2.49720010377809E-6</v>
      </c>
    </row>
    <row r="16" spans="2:27" x14ac:dyDescent="0.25">
      <c r="C16" s="24" t="s">
        <v>14</v>
      </c>
      <c r="D16" s="24"/>
      <c r="E16" s="24">
        <v>-0.7</v>
      </c>
      <c r="F16" s="24">
        <v>0.6</v>
      </c>
      <c r="G16" s="24"/>
      <c r="H16" s="23">
        <v>7.4471067153710998E-4</v>
      </c>
      <c r="I16" s="23">
        <v>1.01304970335779E-5</v>
      </c>
      <c r="J16" s="23">
        <v>1.2678437087003001E-4</v>
      </c>
      <c r="K16" s="23">
        <v>3.9472895285871196E-6</v>
      </c>
      <c r="L16" s="23">
        <v>3.0354685887441299E-5</v>
      </c>
      <c r="M16" s="23">
        <v>2.18047807172307E-6</v>
      </c>
      <c r="N16" s="23">
        <v>5.8880576813198597E-5</v>
      </c>
      <c r="O16" s="23">
        <v>2.5303589769517501E-6</v>
      </c>
      <c r="P16" s="9"/>
      <c r="Q16" s="9"/>
      <c r="R16" s="23">
        <v>0.15809196799352901</v>
      </c>
      <c r="S16" s="23">
        <v>4.13138017801906E-3</v>
      </c>
      <c r="T16" s="23">
        <v>8.1029547346118597E-5</v>
      </c>
      <c r="U16" s="23">
        <v>3.0595121496937899E-6</v>
      </c>
      <c r="V16" s="23">
        <v>4.5034252780344399E-6</v>
      </c>
      <c r="W16" s="23">
        <v>1.35792477613665E-6</v>
      </c>
      <c r="X16" s="23">
        <v>1.5696779889932999E-5</v>
      </c>
      <c r="Y16" s="23">
        <v>1.65701267043981E-6</v>
      </c>
      <c r="Z16" s="23">
        <v>2.3089664003228701E-4</v>
      </c>
      <c r="AA16" s="23">
        <v>5.0726823287261198E-6</v>
      </c>
    </row>
    <row r="17" spans="3:27" x14ac:dyDescent="0.25">
      <c r="C17" s="24" t="s">
        <v>15</v>
      </c>
      <c r="D17" s="24"/>
      <c r="E17" s="24">
        <v>-3.3</v>
      </c>
      <c r="F17" s="24">
        <v>1.3</v>
      </c>
      <c r="G17" s="24"/>
      <c r="H17" s="23">
        <v>6.2594198888291498E-4</v>
      </c>
      <c r="I17" s="23">
        <v>9.5391047666671193E-6</v>
      </c>
      <c r="J17" s="23">
        <v>6.4324219852166206E-5</v>
      </c>
      <c r="K17" s="23">
        <v>2.4818556140590302E-6</v>
      </c>
      <c r="L17" s="23">
        <v>2.1041776975388902E-5</v>
      </c>
      <c r="M17" s="23">
        <v>1.81320275634992E-6</v>
      </c>
      <c r="N17" s="23">
        <v>3.8600427871910099E-5</v>
      </c>
      <c r="O17" s="23">
        <v>2.0432437291994101E-6</v>
      </c>
      <c r="P17" s="9"/>
      <c r="Q17" s="9"/>
      <c r="R17" s="23">
        <v>0.111742966688092</v>
      </c>
      <c r="S17" s="23">
        <v>1.71822505127833E-3</v>
      </c>
      <c r="T17" s="23">
        <v>8.5020600583546704E-5</v>
      </c>
      <c r="U17" s="23">
        <v>2.9454313667968601E-6</v>
      </c>
      <c r="V17" s="23">
        <v>3.53591302728167E-6</v>
      </c>
      <c r="W17" s="23">
        <v>1.1805621870839801E-6</v>
      </c>
      <c r="X17" s="23">
        <v>1.0210277530598201E-5</v>
      </c>
      <c r="Y17" s="23">
        <v>1.29010235692706E-6</v>
      </c>
      <c r="Z17" s="23">
        <v>1.4692835181530199E-4</v>
      </c>
      <c r="AA17" s="23">
        <v>3.8304739294878298E-6</v>
      </c>
    </row>
    <row r="18" spans="3:27" x14ac:dyDescent="0.25">
      <c r="C18" s="24" t="s">
        <v>16</v>
      </c>
      <c r="D18" s="24"/>
      <c r="E18" s="24">
        <v>0.5</v>
      </c>
      <c r="F18" s="24">
        <v>0.8</v>
      </c>
      <c r="G18" s="24"/>
      <c r="H18" s="23">
        <v>2.8602281494246901E-4</v>
      </c>
      <c r="I18" s="23">
        <v>8.2413384323013699E-6</v>
      </c>
      <c r="J18" s="23">
        <v>3.0229335526841599E-5</v>
      </c>
      <c r="K18" s="23">
        <v>1.6904936829551699E-6</v>
      </c>
      <c r="L18" s="23">
        <v>1.09527948150652E-5</v>
      </c>
      <c r="M18" s="23">
        <v>1.3510361621842201E-6</v>
      </c>
      <c r="N18" s="23">
        <v>2.1518775943866899E-5</v>
      </c>
      <c r="O18" s="23">
        <v>1.6816132800136201E-6</v>
      </c>
      <c r="P18" s="9"/>
      <c r="Q18" s="9"/>
      <c r="R18" s="23">
        <v>5.6435493179459499E-2</v>
      </c>
      <c r="S18" s="23">
        <v>1.0285966707509601E-3</v>
      </c>
      <c r="T18" s="23">
        <v>7.0459215585685003E-5</v>
      </c>
      <c r="U18" s="23">
        <v>2.7793825091291098E-6</v>
      </c>
      <c r="V18" s="23">
        <v>2.6565922776326899E-6</v>
      </c>
      <c r="W18" s="23">
        <v>9.48218589845075E-7</v>
      </c>
      <c r="X18" s="23">
        <v>8.4473600341188399E-6</v>
      </c>
      <c r="Y18" s="23">
        <v>1.1055632394631699E-6</v>
      </c>
      <c r="Z18" s="23">
        <v>6.2532231420177201E-5</v>
      </c>
      <c r="AA18" s="23">
        <v>2.7994457615475599E-6</v>
      </c>
    </row>
    <row r="19" spans="3:27" x14ac:dyDescent="0.25">
      <c r="C19" s="24" t="s">
        <v>17</v>
      </c>
      <c r="D19" s="24"/>
      <c r="E19" s="24">
        <v>-1.7</v>
      </c>
      <c r="F19" s="24">
        <v>0.7</v>
      </c>
      <c r="G19" s="24"/>
      <c r="H19" s="23">
        <v>9.8793721174523502E-5</v>
      </c>
      <c r="I19" s="23">
        <v>3.46238025248775E-6</v>
      </c>
      <c r="J19" s="23">
        <v>3.04035207054978E-5</v>
      </c>
      <c r="K19" s="23">
        <v>1.8721239402155001E-6</v>
      </c>
      <c r="L19" s="23">
        <v>3.43312901156197E-6</v>
      </c>
      <c r="M19" s="23">
        <v>9.0810312397891803E-7</v>
      </c>
      <c r="N19" s="23">
        <v>1.7066857347665402E-5</v>
      </c>
      <c r="O19" s="23">
        <v>1.35638391998501E-6</v>
      </c>
      <c r="P19" s="9"/>
      <c r="Q19" s="9"/>
      <c r="R19" s="23">
        <v>2.0526043727423501E-2</v>
      </c>
      <c r="S19" s="23">
        <v>4.2090717497766001E-4</v>
      </c>
      <c r="T19" s="23">
        <v>3.2834032537420598E-5</v>
      </c>
      <c r="U19" s="23">
        <v>1.9206683933556002E-6</v>
      </c>
      <c r="V19" s="23">
        <v>1.9926445160817E-6</v>
      </c>
      <c r="W19" s="23">
        <v>7.8986426496773696E-7</v>
      </c>
      <c r="X19" s="23">
        <v>5.9998897102294096E-6</v>
      </c>
      <c r="Y19" s="23">
        <v>9.6105592574352901E-7</v>
      </c>
      <c r="Z19" s="23">
        <v>3.5578701606304803E-5</v>
      </c>
      <c r="AA19" s="23">
        <v>2.0372567475295098E-6</v>
      </c>
    </row>
    <row r="20" spans="3:27" x14ac:dyDescent="0.25">
      <c r="C20" s="24" t="s">
        <v>18</v>
      </c>
      <c r="D20" s="24"/>
      <c r="E20" s="24">
        <v>0</v>
      </c>
      <c r="F20" s="24">
        <v>0.8</v>
      </c>
      <c r="G20" s="24"/>
      <c r="H20" s="23">
        <v>1.4243771429295801E-4</v>
      </c>
      <c r="I20" s="23">
        <v>4.4681552931556899E-6</v>
      </c>
      <c r="J20" s="23">
        <v>4.28036708700937E-5</v>
      </c>
      <c r="K20" s="23">
        <v>2.3150824216899301E-6</v>
      </c>
      <c r="L20" s="23">
        <v>5.3617272103806601E-6</v>
      </c>
      <c r="M20" s="23">
        <v>1.1758788102978101E-6</v>
      </c>
      <c r="N20" s="23">
        <v>2.0840748672530299E-5</v>
      </c>
      <c r="O20" s="23">
        <v>1.6972785999492601E-6</v>
      </c>
      <c r="P20" s="9"/>
      <c r="Q20" s="9"/>
      <c r="R20" s="23">
        <v>8.4462637690349604E-2</v>
      </c>
      <c r="S20" s="23">
        <v>1.1313702560508E-3</v>
      </c>
      <c r="T20" s="23">
        <v>7.8309799674394206E-5</v>
      </c>
      <c r="U20" s="23">
        <v>3.4733116981105498E-6</v>
      </c>
      <c r="V20" s="23">
        <v>3.3927317220328901E-6</v>
      </c>
      <c r="W20" s="23">
        <v>1.1935728957688699E-6</v>
      </c>
      <c r="X20" s="23">
        <v>2.04929480889453E-5</v>
      </c>
      <c r="Y20" s="23">
        <v>1.7421043590179999E-6</v>
      </c>
      <c r="Z20" s="23">
        <v>5.0049080748291403E-5</v>
      </c>
      <c r="AA20" s="23">
        <v>2.68374274320826E-6</v>
      </c>
    </row>
    <row r="22" spans="3:27" x14ac:dyDescent="0.25">
      <c r="H22" s="23"/>
      <c r="J22" s="23"/>
      <c r="L22" s="23"/>
      <c r="N22" s="23"/>
      <c r="R22" s="23"/>
      <c r="T22" s="23"/>
      <c r="V22" s="23"/>
      <c r="X22" s="23"/>
      <c r="Z22" s="23"/>
    </row>
    <row r="23" spans="3:27" x14ac:dyDescent="0.25">
      <c r="H23" s="23"/>
      <c r="J23" s="23"/>
      <c r="L23" s="23"/>
      <c r="N23" s="23"/>
      <c r="R23" s="23"/>
      <c r="T23" s="23"/>
      <c r="V23" s="23"/>
      <c r="X23" s="23"/>
      <c r="Z23" s="23"/>
    </row>
    <row r="24" spans="3:27" x14ac:dyDescent="0.25">
      <c r="H24" s="23"/>
      <c r="J24" s="23"/>
      <c r="L24" s="23"/>
      <c r="N24" s="23"/>
      <c r="R24" s="23"/>
      <c r="T24" s="23"/>
      <c r="V24" s="23"/>
      <c r="X24" s="23"/>
      <c r="Z24" s="23"/>
    </row>
    <row r="25" spans="3:27" x14ac:dyDescent="0.25">
      <c r="H25" s="23"/>
      <c r="J25" s="23"/>
      <c r="L25" s="23"/>
      <c r="N25" s="23"/>
      <c r="R25" s="23"/>
      <c r="T25" s="23"/>
      <c r="V25" s="23"/>
      <c r="X25" s="23"/>
      <c r="Z25" s="23"/>
    </row>
    <row r="26" spans="3:27" x14ac:dyDescent="0.25">
      <c r="H26" s="23"/>
      <c r="J26" s="23"/>
      <c r="L26" s="23"/>
      <c r="N26" s="23"/>
      <c r="R26" s="23"/>
      <c r="T26" s="23"/>
      <c r="V26" s="23"/>
      <c r="X26" s="23"/>
      <c r="Z26" s="23"/>
    </row>
    <row r="27" spans="3:27" x14ac:dyDescent="0.25">
      <c r="H27" s="23"/>
      <c r="J27" s="23"/>
      <c r="L27" s="23"/>
      <c r="N27" s="23"/>
      <c r="R27" s="23"/>
      <c r="T27" s="23"/>
      <c r="V27" s="23"/>
      <c r="X27" s="23"/>
      <c r="Z27" s="23"/>
    </row>
    <row r="28" spans="3:27" x14ac:dyDescent="0.25">
      <c r="H28" s="23"/>
      <c r="J28" s="23"/>
      <c r="L28" s="23"/>
      <c r="N28" s="23"/>
      <c r="R28" s="23"/>
      <c r="T28" s="23"/>
      <c r="V28" s="23"/>
      <c r="X28" s="23"/>
      <c r="Z28" s="23"/>
    </row>
    <row r="29" spans="3:27" x14ac:dyDescent="0.25">
      <c r="H29" s="23"/>
      <c r="J29" s="23"/>
      <c r="L29" s="23"/>
      <c r="N29" s="23"/>
      <c r="R29" s="23"/>
      <c r="T29" s="23"/>
      <c r="V29" s="23"/>
      <c r="X29" s="23"/>
      <c r="Z29" s="23"/>
    </row>
    <row r="30" spans="3:27" x14ac:dyDescent="0.25">
      <c r="H30" s="23"/>
      <c r="J30" s="23"/>
      <c r="L30" s="23"/>
      <c r="N30" s="23"/>
      <c r="R30" s="23"/>
      <c r="T30" s="23"/>
      <c r="V30" s="23"/>
      <c r="X30" s="23"/>
      <c r="Z30" s="23"/>
    </row>
    <row r="31" spans="3:27" x14ac:dyDescent="0.25">
      <c r="H31" s="23"/>
      <c r="J31" s="23"/>
      <c r="L31" s="23"/>
      <c r="N31" s="23"/>
      <c r="R31" s="23"/>
      <c r="T31" s="23"/>
      <c r="V31" s="23"/>
      <c r="X31" s="23"/>
      <c r="Z31" s="23"/>
    </row>
    <row r="32" spans="3:27" x14ac:dyDescent="0.25">
      <c r="H32" s="23"/>
      <c r="J32" s="23"/>
      <c r="L32" s="23"/>
      <c r="N32" s="23"/>
      <c r="R32" s="23"/>
      <c r="T32" s="23"/>
      <c r="V32" s="23"/>
      <c r="X32" s="23"/>
      <c r="Z32" s="23"/>
    </row>
    <row r="33" spans="8:26" x14ac:dyDescent="0.25">
      <c r="H33" s="23"/>
      <c r="J33" s="23"/>
      <c r="L33" s="23"/>
      <c r="N33" s="23"/>
      <c r="R33" s="23"/>
      <c r="T33" s="23"/>
      <c r="V33" s="23"/>
      <c r="X33" s="23"/>
      <c r="Z33" s="23"/>
    </row>
    <row r="34" spans="8:26" x14ac:dyDescent="0.25">
      <c r="H34" s="23"/>
      <c r="J34" s="23"/>
      <c r="L34" s="23"/>
      <c r="N34" s="23"/>
      <c r="R34" s="23"/>
      <c r="T34" s="23"/>
      <c r="V34" s="23"/>
      <c r="X34" s="23"/>
      <c r="Z34" s="23"/>
    </row>
    <row r="35" spans="8:26" x14ac:dyDescent="0.25">
      <c r="H35" s="23"/>
      <c r="J35" s="23"/>
      <c r="L35" s="23"/>
      <c r="N35" s="23"/>
      <c r="R35" s="23"/>
      <c r="T35" s="23"/>
      <c r="V35" s="23"/>
      <c r="X35" s="23"/>
      <c r="Z35" s="23"/>
    </row>
    <row r="36" spans="8:26" x14ac:dyDescent="0.25">
      <c r="H36" s="23"/>
      <c r="J36" s="23"/>
      <c r="L36" s="23"/>
      <c r="N36" s="23"/>
      <c r="R36" s="23"/>
      <c r="T36" s="23"/>
      <c r="V36" s="23"/>
      <c r="X36" s="23"/>
      <c r="Z36" s="23"/>
    </row>
    <row r="37" spans="8:26" x14ac:dyDescent="0.25">
      <c r="H37" s="23"/>
      <c r="J37" s="23"/>
      <c r="L37" s="23"/>
      <c r="N37" s="23"/>
      <c r="R37" s="23"/>
      <c r="T37" s="23"/>
      <c r="V37" s="23"/>
      <c r="X37" s="23"/>
      <c r="Z37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/>
  </sheetViews>
  <sheetFormatPr defaultRowHeight="15" x14ac:dyDescent="0.25"/>
  <cols>
    <col min="1" max="2" width="4.7109375" style="10" customWidth="1"/>
    <col min="3" max="3" width="13.28515625" bestFit="1" customWidth="1"/>
    <col min="7" max="7" width="9.5703125" bestFit="1" customWidth="1"/>
  </cols>
  <sheetData>
    <row r="1" spans="2:12" s="10" customFormat="1" x14ac:dyDescent="0.25"/>
    <row r="2" spans="2:12" s="10" customFormat="1" x14ac:dyDescent="0.25"/>
    <row r="3" spans="2:12" s="10" customFormat="1" x14ac:dyDescent="0.25">
      <c r="B3" s="10" t="s">
        <v>77</v>
      </c>
    </row>
    <row r="4" spans="2:12" s="10" customFormat="1" x14ac:dyDescent="0.25"/>
    <row r="5" spans="2:12" x14ac:dyDescent="0.25">
      <c r="C5" s="3" t="s">
        <v>70</v>
      </c>
      <c r="D5" t="s">
        <v>71</v>
      </c>
    </row>
    <row r="6" spans="2:12" s="10" customFormat="1" x14ac:dyDescent="0.25">
      <c r="C6" s="19"/>
      <c r="D6" s="15"/>
      <c r="E6" s="15"/>
      <c r="F6" s="15"/>
      <c r="G6" s="15" t="s">
        <v>65</v>
      </c>
      <c r="H6" s="15"/>
    </row>
    <row r="7" spans="2:12" x14ac:dyDescent="0.25">
      <c r="C7" s="17" t="s">
        <v>1</v>
      </c>
      <c r="D7" s="17" t="s">
        <v>8</v>
      </c>
      <c r="E7" s="15"/>
      <c r="F7" s="17" t="s">
        <v>1</v>
      </c>
      <c r="G7" s="17" t="s">
        <v>8</v>
      </c>
      <c r="H7" s="17" t="s">
        <v>9</v>
      </c>
      <c r="J7" s="4"/>
      <c r="K7" s="4"/>
      <c r="L7" s="4"/>
    </row>
    <row r="8" spans="2:12" x14ac:dyDescent="0.25">
      <c r="C8" s="15">
        <v>0</v>
      </c>
      <c r="D8" s="15">
        <v>92</v>
      </c>
      <c r="E8" s="15"/>
      <c r="F8" s="15">
        <v>0</v>
      </c>
      <c r="G8" s="16">
        <f>AVERAGE(D8:D10,D19:D21)</f>
        <v>85.333333333333329</v>
      </c>
      <c r="H8" s="16">
        <f>STDEV(D8:D10,D19:D21)/SQRT(COUNT(D8:D10,D19:D21))</f>
        <v>4.1606623404346568</v>
      </c>
      <c r="J8" s="5"/>
      <c r="K8" s="6"/>
      <c r="L8" s="6"/>
    </row>
    <row r="9" spans="2:12" x14ac:dyDescent="0.25">
      <c r="C9" s="15">
        <v>0</v>
      </c>
      <c r="D9" s="15">
        <v>95</v>
      </c>
      <c r="E9" s="15"/>
      <c r="F9" s="15">
        <v>1</v>
      </c>
      <c r="G9" s="16">
        <f>AVERAGE(D11:D12,D22:D23)</f>
        <v>82</v>
      </c>
      <c r="H9" s="16">
        <f>STDEV(D11:D12,D22:D23)/SQRT(COUNT(D11:D12,D22:D23))</f>
        <v>3.6968455021364721</v>
      </c>
      <c r="J9" s="5"/>
      <c r="K9" s="6"/>
      <c r="L9" s="6"/>
    </row>
    <row r="10" spans="2:12" x14ac:dyDescent="0.25">
      <c r="C10" s="15">
        <v>0</v>
      </c>
      <c r="D10" s="15">
        <v>94</v>
      </c>
      <c r="E10" s="15"/>
      <c r="F10" s="15">
        <v>2</v>
      </c>
      <c r="G10" s="16">
        <f>AVERAGE(D13:D14,D24:D25)</f>
        <v>89</v>
      </c>
      <c r="H10" s="16">
        <f>STDEV(D13:D14,D24:D25)/SQRT(COUNT(D13:D14,D24:D25))</f>
        <v>4.1432676315520176</v>
      </c>
      <c r="J10" s="5"/>
      <c r="K10" s="6"/>
      <c r="L10" s="6"/>
    </row>
    <row r="11" spans="2:12" x14ac:dyDescent="0.25">
      <c r="C11" s="15">
        <v>1</v>
      </c>
      <c r="D11" s="15">
        <v>79</v>
      </c>
      <c r="E11" s="15"/>
      <c r="F11" s="15">
        <v>4</v>
      </c>
      <c r="G11" s="16">
        <f>AVERAGE(D15:D16,D26:D27)</f>
        <v>80.5</v>
      </c>
      <c r="H11" s="16">
        <f>STDEV(D15:D16,D26:D27)/SQRT(COUNT(D15:D16,D26:D27))</f>
        <v>2.7838821814150108</v>
      </c>
      <c r="J11" s="5"/>
      <c r="K11" s="6"/>
      <c r="L11" s="6"/>
    </row>
    <row r="12" spans="2:12" x14ac:dyDescent="0.25">
      <c r="C12" s="15">
        <v>1</v>
      </c>
      <c r="D12" s="15">
        <v>93</v>
      </c>
      <c r="E12" s="15"/>
      <c r="F12" s="15">
        <v>8</v>
      </c>
      <c r="G12" s="16">
        <f>AVERAGE(D17:D18,D28:D29)</f>
        <v>79.75</v>
      </c>
      <c r="H12" s="16">
        <f>STDEV(D17:D18,D28:D29)/SQRT(COUNT(D17:D18,D28:D29))</f>
        <v>2.0966242709015206</v>
      </c>
      <c r="J12" s="5"/>
      <c r="K12" s="6"/>
      <c r="L12" s="6"/>
    </row>
    <row r="13" spans="2:12" x14ac:dyDescent="0.25">
      <c r="C13" s="15">
        <v>2</v>
      </c>
      <c r="D13" s="15">
        <v>97</v>
      </c>
      <c r="E13" s="15"/>
      <c r="F13" s="15"/>
      <c r="G13" s="16"/>
      <c r="H13" s="16"/>
    </row>
    <row r="14" spans="2:12" x14ac:dyDescent="0.25">
      <c r="C14" s="15">
        <v>2</v>
      </c>
      <c r="D14" s="15">
        <v>95</v>
      </c>
      <c r="E14" s="15"/>
      <c r="F14" s="15"/>
      <c r="G14" s="15"/>
      <c r="H14" s="15"/>
    </row>
    <row r="15" spans="2:12" x14ac:dyDescent="0.25">
      <c r="C15" s="15">
        <v>4</v>
      </c>
      <c r="D15" s="15">
        <v>83</v>
      </c>
      <c r="E15" s="15"/>
      <c r="F15" s="15"/>
      <c r="G15" s="15"/>
      <c r="H15" s="15"/>
    </row>
    <row r="16" spans="2:12" x14ac:dyDescent="0.25">
      <c r="C16" s="15">
        <v>4</v>
      </c>
      <c r="D16" s="15">
        <v>86</v>
      </c>
      <c r="E16" s="15"/>
      <c r="F16" s="15"/>
      <c r="G16" s="15"/>
      <c r="H16" s="15"/>
    </row>
    <row r="17" spans="3:8" x14ac:dyDescent="0.25">
      <c r="C17" s="15">
        <v>8</v>
      </c>
      <c r="D17" s="15">
        <v>78</v>
      </c>
      <c r="E17" s="15"/>
      <c r="F17" s="15"/>
      <c r="G17" s="15"/>
      <c r="H17" s="15"/>
    </row>
    <row r="18" spans="3:8" x14ac:dyDescent="0.25">
      <c r="C18" s="15">
        <v>8</v>
      </c>
      <c r="D18" s="15">
        <v>78</v>
      </c>
      <c r="E18" s="15"/>
      <c r="F18" s="15"/>
      <c r="G18" s="15"/>
      <c r="H18" s="15"/>
    </row>
    <row r="19" spans="3:8" x14ac:dyDescent="0.25">
      <c r="C19" s="15">
        <v>0</v>
      </c>
      <c r="D19" s="15">
        <v>85</v>
      </c>
      <c r="E19" s="15"/>
      <c r="F19" s="15"/>
      <c r="G19" s="15"/>
      <c r="H19" s="15"/>
    </row>
    <row r="20" spans="3:8" x14ac:dyDescent="0.25">
      <c r="C20" s="15">
        <v>0</v>
      </c>
      <c r="D20" s="15">
        <v>72</v>
      </c>
      <c r="E20" s="15"/>
      <c r="F20" s="15"/>
      <c r="G20" s="15"/>
      <c r="H20" s="15"/>
    </row>
    <row r="21" spans="3:8" x14ac:dyDescent="0.25">
      <c r="C21" s="15">
        <v>0</v>
      </c>
      <c r="D21" s="15">
        <v>74</v>
      </c>
      <c r="E21" s="15"/>
      <c r="F21" s="15"/>
      <c r="G21" s="15"/>
      <c r="H21" s="15"/>
    </row>
    <row r="22" spans="3:8" x14ac:dyDescent="0.25">
      <c r="C22" s="15">
        <v>1</v>
      </c>
      <c r="D22" s="15">
        <v>77</v>
      </c>
      <c r="E22" s="15"/>
      <c r="F22" s="15"/>
      <c r="G22" s="15"/>
      <c r="H22" s="15"/>
    </row>
    <row r="23" spans="3:8" x14ac:dyDescent="0.25">
      <c r="C23" s="15">
        <v>1</v>
      </c>
      <c r="D23" s="15">
        <v>79</v>
      </c>
      <c r="E23" s="15"/>
      <c r="F23" s="15"/>
      <c r="G23" s="15"/>
      <c r="H23" s="15"/>
    </row>
    <row r="24" spans="3:8" x14ac:dyDescent="0.25">
      <c r="C24" s="15">
        <v>2</v>
      </c>
      <c r="D24" s="15">
        <v>80</v>
      </c>
      <c r="E24" s="15"/>
      <c r="F24" s="15"/>
      <c r="G24" s="15"/>
      <c r="H24" s="15"/>
    </row>
    <row r="25" spans="3:8" x14ac:dyDescent="0.25">
      <c r="C25" s="15">
        <v>2</v>
      </c>
      <c r="D25" s="15">
        <v>84</v>
      </c>
      <c r="E25" s="15"/>
      <c r="F25" s="15"/>
      <c r="G25" s="15"/>
      <c r="H25" s="15"/>
    </row>
    <row r="26" spans="3:8" x14ac:dyDescent="0.25">
      <c r="C26" s="15">
        <v>4</v>
      </c>
      <c r="D26" s="15">
        <v>80</v>
      </c>
      <c r="E26" s="15"/>
      <c r="F26" s="15"/>
      <c r="G26" s="15"/>
      <c r="H26" s="15"/>
    </row>
    <row r="27" spans="3:8" x14ac:dyDescent="0.25">
      <c r="C27" s="15">
        <v>4</v>
      </c>
      <c r="D27" s="15">
        <v>73</v>
      </c>
      <c r="E27" s="15"/>
      <c r="F27" s="15"/>
      <c r="G27" s="15"/>
      <c r="H27" s="15"/>
    </row>
    <row r="28" spans="3:8" ht="17.25" x14ac:dyDescent="0.25">
      <c r="C28" s="15">
        <v>8</v>
      </c>
      <c r="D28" s="15">
        <v>77</v>
      </c>
      <c r="E28" s="15"/>
      <c r="F28" s="15" t="s">
        <v>62</v>
      </c>
      <c r="G28" s="18">
        <f>RSQ(D8:D30,C8:C30)</f>
        <v>7.5009582988681975E-2</v>
      </c>
      <c r="H28" s="15"/>
    </row>
    <row r="29" spans="3:8" x14ac:dyDescent="0.25">
      <c r="C29" s="15">
        <v>8</v>
      </c>
      <c r="D29" s="15">
        <v>86</v>
      </c>
      <c r="E29" s="15"/>
      <c r="F29" s="15" t="s">
        <v>63</v>
      </c>
      <c r="G29" s="16">
        <f>SLOPE(D8:D30,C8:C30)</f>
        <v>-0.7371134020618556</v>
      </c>
      <c r="H29" s="15"/>
    </row>
    <row r="31" spans="3:8" x14ac:dyDescent="0.25">
      <c r="C31" s="3" t="s">
        <v>15</v>
      </c>
      <c r="D31" t="s">
        <v>72</v>
      </c>
    </row>
    <row r="32" spans="3:8" s="10" customFormat="1" x14ac:dyDescent="0.25">
      <c r="C32" s="19"/>
      <c r="D32" s="15"/>
      <c r="E32" s="15"/>
      <c r="F32" s="15"/>
      <c r="G32" s="15" t="s">
        <v>65</v>
      </c>
      <c r="H32" s="15"/>
    </row>
    <row r="33" spans="3:12" x14ac:dyDescent="0.25">
      <c r="C33" s="17" t="s">
        <v>1</v>
      </c>
      <c r="D33" s="17" t="s">
        <v>8</v>
      </c>
      <c r="E33" s="15"/>
      <c r="F33" s="17" t="s">
        <v>1</v>
      </c>
      <c r="G33" s="17" t="s">
        <v>8</v>
      </c>
      <c r="H33" s="17" t="s">
        <v>9</v>
      </c>
      <c r="J33" s="4"/>
      <c r="K33" s="4"/>
      <c r="L33" s="4"/>
    </row>
    <row r="34" spans="3:12" x14ac:dyDescent="0.25">
      <c r="C34" s="15">
        <v>0</v>
      </c>
      <c r="D34" s="15">
        <v>103</v>
      </c>
      <c r="E34" s="15"/>
      <c r="F34" s="15">
        <v>0</v>
      </c>
      <c r="G34" s="16">
        <f>AVERAGE(D34:D36,D45:D47)</f>
        <v>87</v>
      </c>
      <c r="H34" s="16">
        <f>STDEV(D34:D36,D45:D47)/SQRT(COUNT(D34:D36,D45:D47))</f>
        <v>5.7329457233316514</v>
      </c>
      <c r="J34" s="5"/>
      <c r="K34" s="2"/>
      <c r="L34" s="2"/>
    </row>
    <row r="35" spans="3:12" x14ac:dyDescent="0.25">
      <c r="C35" s="15">
        <v>0</v>
      </c>
      <c r="D35" s="15">
        <v>101</v>
      </c>
      <c r="E35" s="15"/>
      <c r="F35" s="15">
        <v>1</v>
      </c>
      <c r="G35" s="16">
        <f>AVERAGE(D37:D38,D48:D49)</f>
        <v>85.25</v>
      </c>
      <c r="H35" s="16">
        <f>STDEV(D37:D38,D48:D49)/SQRT(COUNT(D37:D38,D48:D49))</f>
        <v>10.258126859552219</v>
      </c>
      <c r="J35" s="5"/>
      <c r="K35" s="2"/>
      <c r="L35" s="2"/>
    </row>
    <row r="36" spans="3:12" x14ac:dyDescent="0.25">
      <c r="C36" s="15">
        <v>0</v>
      </c>
      <c r="D36" s="15">
        <v>91</v>
      </c>
      <c r="E36" s="15"/>
      <c r="F36" s="15">
        <v>2</v>
      </c>
      <c r="G36" s="16">
        <f>AVERAGE(D39:D40,D50:D51)</f>
        <v>90.75</v>
      </c>
      <c r="H36" s="16">
        <f>STDEV(D39:D40,D50:D51)/SQRT(COUNT(D39:D40,D50:D51))</f>
        <v>10.379266191146014</v>
      </c>
      <c r="J36" s="5"/>
      <c r="K36" s="2"/>
      <c r="L36" s="2"/>
    </row>
    <row r="37" spans="3:12" x14ac:dyDescent="0.25">
      <c r="C37" s="15">
        <v>1</v>
      </c>
      <c r="D37" s="15">
        <v>103</v>
      </c>
      <c r="E37" s="15"/>
      <c r="F37" s="15">
        <v>4</v>
      </c>
      <c r="G37" s="16">
        <f>AVERAGE(D41:D42,D52:D53)</f>
        <v>70.5</v>
      </c>
      <c r="H37" s="16">
        <f>STDEV(D41:D42,D52:D53)/SQRT(COUNT(D41:D42,D52:D53))</f>
        <v>7.3767653254435759</v>
      </c>
      <c r="J37" s="5"/>
      <c r="K37" s="2"/>
      <c r="L37" s="2"/>
    </row>
    <row r="38" spans="3:12" x14ac:dyDescent="0.25">
      <c r="C38" s="15">
        <v>1</v>
      </c>
      <c r="D38" s="15">
        <v>102</v>
      </c>
      <c r="E38" s="15"/>
      <c r="F38" s="15">
        <v>8</v>
      </c>
      <c r="G38" s="16">
        <f>AVERAGE(D43:D44,D54:D55)</f>
        <v>63.25</v>
      </c>
      <c r="H38" s="16">
        <f>STDEV(D43:D44,D54:D55)/SQRT(COUNT(D43:D44,D54:D55))</f>
        <v>8.8635489506179184</v>
      </c>
      <c r="J38" s="5"/>
      <c r="K38" s="2"/>
      <c r="L38" s="2"/>
    </row>
    <row r="39" spans="3:12" x14ac:dyDescent="0.25">
      <c r="C39" s="15">
        <v>2</v>
      </c>
      <c r="D39" s="15">
        <v>96</v>
      </c>
      <c r="E39" s="15"/>
      <c r="F39" s="15"/>
      <c r="G39" s="16"/>
      <c r="H39" s="16"/>
    </row>
    <row r="40" spans="3:12" x14ac:dyDescent="0.25">
      <c r="C40" s="15">
        <v>2</v>
      </c>
      <c r="D40" s="15">
        <v>115</v>
      </c>
      <c r="E40" s="15"/>
      <c r="F40" s="15"/>
      <c r="G40" s="15"/>
      <c r="H40" s="15"/>
    </row>
    <row r="41" spans="3:12" x14ac:dyDescent="0.25">
      <c r="C41" s="15">
        <v>4</v>
      </c>
      <c r="D41" s="15">
        <v>90</v>
      </c>
      <c r="E41" s="15"/>
      <c r="F41" s="15"/>
      <c r="G41" s="15"/>
      <c r="H41" s="15"/>
    </row>
    <row r="42" spans="3:12" x14ac:dyDescent="0.25">
      <c r="C42" s="15">
        <v>4</v>
      </c>
      <c r="D42" s="15">
        <v>72</v>
      </c>
      <c r="E42" s="15"/>
      <c r="F42" s="15"/>
      <c r="G42" s="15"/>
      <c r="H42" s="15"/>
    </row>
    <row r="43" spans="3:12" x14ac:dyDescent="0.25">
      <c r="C43" s="15">
        <v>8</v>
      </c>
      <c r="D43" s="15">
        <v>72</v>
      </c>
      <c r="E43" s="15"/>
      <c r="F43" s="15"/>
      <c r="G43" s="15"/>
      <c r="H43" s="15"/>
    </row>
    <row r="44" spans="3:12" x14ac:dyDescent="0.25">
      <c r="C44" s="15">
        <v>8</v>
      </c>
      <c r="D44" s="15">
        <v>81</v>
      </c>
      <c r="E44" s="15"/>
      <c r="F44" s="15"/>
      <c r="G44" s="15"/>
      <c r="H44" s="15"/>
    </row>
    <row r="45" spans="3:12" x14ac:dyDescent="0.25">
      <c r="C45" s="15">
        <v>0</v>
      </c>
      <c r="D45" s="15">
        <v>70</v>
      </c>
      <c r="E45" s="15"/>
      <c r="F45" s="15"/>
      <c r="G45" s="15"/>
      <c r="H45" s="15"/>
    </row>
    <row r="46" spans="3:12" x14ac:dyDescent="0.25">
      <c r="C46" s="15">
        <v>0</v>
      </c>
      <c r="D46" s="15">
        <v>85</v>
      </c>
      <c r="E46" s="15"/>
      <c r="F46" s="15"/>
      <c r="G46" s="15"/>
      <c r="H46" s="15"/>
    </row>
    <row r="47" spans="3:12" x14ac:dyDescent="0.25">
      <c r="C47" s="15">
        <v>0</v>
      </c>
      <c r="D47" s="15">
        <v>72</v>
      </c>
      <c r="E47" s="15"/>
      <c r="F47" s="15"/>
      <c r="G47" s="15"/>
      <c r="H47" s="15"/>
    </row>
    <row r="48" spans="3:12" x14ac:dyDescent="0.25">
      <c r="C48" s="15">
        <v>1</v>
      </c>
      <c r="D48" s="15">
        <v>74</v>
      </c>
      <c r="E48" s="15"/>
      <c r="F48" s="15"/>
      <c r="G48" s="15"/>
      <c r="H48" s="15"/>
    </row>
    <row r="49" spans="3:12" x14ac:dyDescent="0.25">
      <c r="C49" s="15">
        <v>1</v>
      </c>
      <c r="D49" s="15">
        <v>62</v>
      </c>
      <c r="E49" s="15"/>
      <c r="F49" s="15"/>
      <c r="G49" s="15"/>
      <c r="H49" s="15"/>
    </row>
    <row r="50" spans="3:12" x14ac:dyDescent="0.25">
      <c r="C50" s="15">
        <v>2</v>
      </c>
      <c r="D50" s="15">
        <v>65</v>
      </c>
      <c r="E50" s="15"/>
      <c r="F50" s="15"/>
      <c r="G50" s="15"/>
      <c r="H50" s="15"/>
    </row>
    <row r="51" spans="3:12" x14ac:dyDescent="0.25">
      <c r="C51" s="15">
        <v>2</v>
      </c>
      <c r="D51" s="15">
        <v>87</v>
      </c>
      <c r="E51" s="15"/>
      <c r="F51" s="15"/>
      <c r="G51" s="15"/>
      <c r="H51" s="15"/>
    </row>
    <row r="52" spans="3:12" x14ac:dyDescent="0.25">
      <c r="C52" s="15">
        <v>4</v>
      </c>
      <c r="D52" s="15">
        <v>65</v>
      </c>
      <c r="E52" s="15"/>
      <c r="F52" s="15"/>
      <c r="G52" s="15"/>
      <c r="H52" s="15"/>
    </row>
    <row r="53" spans="3:12" x14ac:dyDescent="0.25">
      <c r="C53" s="15">
        <v>4</v>
      </c>
      <c r="D53" s="15">
        <v>55</v>
      </c>
      <c r="E53" s="15"/>
      <c r="F53" s="15"/>
      <c r="G53" s="15"/>
      <c r="H53" s="15"/>
    </row>
    <row r="54" spans="3:12" ht="17.25" x14ac:dyDescent="0.25">
      <c r="C54" s="15">
        <v>8</v>
      </c>
      <c r="D54" s="15">
        <v>40</v>
      </c>
      <c r="E54" s="15"/>
      <c r="F54" s="15" t="s">
        <v>62</v>
      </c>
      <c r="G54" s="18">
        <f>RSQ(D34:D56,C34:C56)</f>
        <v>0.25805110807858794</v>
      </c>
      <c r="H54" s="15"/>
    </row>
    <row r="55" spans="3:12" x14ac:dyDescent="0.25">
      <c r="C55" s="15">
        <v>8</v>
      </c>
      <c r="D55" s="15">
        <v>60</v>
      </c>
      <c r="E55" s="15"/>
      <c r="F55" s="15" t="s">
        <v>63</v>
      </c>
      <c r="G55" s="16">
        <f>SLOPE(D34:D56,C34:C56)</f>
        <v>-3.3097938144329895</v>
      </c>
      <c r="H55" s="15"/>
    </row>
    <row r="56" spans="3:12" x14ac:dyDescent="0.25">
      <c r="C56" s="5"/>
      <c r="D56" s="2"/>
      <c r="E56" s="2"/>
    </row>
    <row r="57" spans="3:12" x14ac:dyDescent="0.25">
      <c r="C57" s="3" t="s">
        <v>16</v>
      </c>
      <c r="D57" t="s">
        <v>73</v>
      </c>
    </row>
    <row r="58" spans="3:12" s="10" customFormat="1" x14ac:dyDescent="0.25">
      <c r="C58" s="19"/>
      <c r="D58" s="15"/>
      <c r="E58" s="15"/>
      <c r="F58" s="15"/>
      <c r="G58" s="15" t="s">
        <v>65</v>
      </c>
      <c r="H58" s="15"/>
    </row>
    <row r="59" spans="3:12" x14ac:dyDescent="0.25">
      <c r="C59" s="17" t="s">
        <v>1</v>
      </c>
      <c r="D59" s="17" t="s">
        <v>8</v>
      </c>
      <c r="E59" s="15"/>
      <c r="F59" s="17" t="s">
        <v>1</v>
      </c>
      <c r="G59" s="17" t="s">
        <v>8</v>
      </c>
      <c r="H59" s="17" t="s">
        <v>9</v>
      </c>
      <c r="J59" s="4"/>
      <c r="K59" s="4"/>
      <c r="L59" s="4"/>
    </row>
    <row r="60" spans="3:12" x14ac:dyDescent="0.25">
      <c r="C60" s="15">
        <v>0</v>
      </c>
      <c r="D60" s="15">
        <v>70</v>
      </c>
      <c r="E60" s="15"/>
      <c r="F60" s="15">
        <v>0</v>
      </c>
      <c r="G60" s="16">
        <f>AVERAGE(D60:D62,D71:D73)</f>
        <v>93.833333333333329</v>
      </c>
      <c r="H60" s="16">
        <f>STDEV(D60:D62,D71:D73)/SQRT(COUNT(D60:D62,D71:D73))</f>
        <v>5.7701338324552349</v>
      </c>
      <c r="J60" s="5"/>
      <c r="K60" s="2"/>
      <c r="L60" s="2"/>
    </row>
    <row r="61" spans="3:12" x14ac:dyDescent="0.25">
      <c r="C61" s="15">
        <v>0</v>
      </c>
      <c r="D61" s="15">
        <v>105</v>
      </c>
      <c r="E61" s="15"/>
      <c r="F61" s="15">
        <v>1</v>
      </c>
      <c r="G61" s="16">
        <f>AVERAGE(D63:D64,D74:D75)</f>
        <v>98</v>
      </c>
      <c r="H61" s="16">
        <f>STDEV(D63:D64,D74:D75)/SQRT(COUNT(D63:D64,D74:D75))</f>
        <v>4.377975178854566</v>
      </c>
      <c r="J61" s="5"/>
      <c r="K61" s="2"/>
      <c r="L61" s="2"/>
    </row>
    <row r="62" spans="3:12" x14ac:dyDescent="0.25">
      <c r="C62" s="15">
        <v>0</v>
      </c>
      <c r="D62" s="15">
        <v>109</v>
      </c>
      <c r="E62" s="15"/>
      <c r="F62" s="15">
        <v>2</v>
      </c>
      <c r="G62" s="16">
        <f>AVERAGE(D65:D66,D76:D77)</f>
        <v>95.75</v>
      </c>
      <c r="H62" s="16">
        <f>STDEV(D65:D66,D76:D77)/SQRT(COUNT(D65:D66,D76:D77))</f>
        <v>4.4976845895045452</v>
      </c>
      <c r="J62" s="5"/>
      <c r="K62" s="2"/>
      <c r="L62" s="2"/>
    </row>
    <row r="63" spans="3:12" x14ac:dyDescent="0.25">
      <c r="C63" s="15">
        <v>1</v>
      </c>
      <c r="D63" s="15">
        <v>86</v>
      </c>
      <c r="E63" s="15"/>
      <c r="F63" s="15">
        <v>4</v>
      </c>
      <c r="G63" s="16">
        <f>AVERAGE(D67:D68,D78:D79)</f>
        <v>88</v>
      </c>
      <c r="H63" s="16">
        <f>STDEV(D67:D68,D78:D79)/SQRT(COUNT(D67:D68,D78:D79))</f>
        <v>3.2914029430219167</v>
      </c>
      <c r="J63" s="5"/>
      <c r="K63" s="2"/>
      <c r="L63" s="2"/>
    </row>
    <row r="64" spans="3:12" x14ac:dyDescent="0.25">
      <c r="C64" s="15">
        <v>1</v>
      </c>
      <c r="D64" s="15">
        <v>105</v>
      </c>
      <c r="E64" s="15"/>
      <c r="F64" s="15">
        <v>8</v>
      </c>
      <c r="G64" s="16">
        <f>AVERAGE(D69:D70,D80:D81)</f>
        <v>101</v>
      </c>
      <c r="H64" s="16">
        <f>STDEV(D69:D70,D80:D81)/SQRT(COUNT(D69:D70,D80:D81))</f>
        <v>3.7416573867739413</v>
      </c>
      <c r="J64" s="5"/>
      <c r="K64" s="2"/>
      <c r="L64" s="2"/>
    </row>
    <row r="65" spans="3:8" x14ac:dyDescent="0.25">
      <c r="C65" s="15">
        <v>2</v>
      </c>
      <c r="D65" s="15">
        <v>104</v>
      </c>
      <c r="E65" s="15"/>
      <c r="F65" s="15"/>
      <c r="G65" s="16"/>
      <c r="H65" s="16"/>
    </row>
    <row r="66" spans="3:8" x14ac:dyDescent="0.25">
      <c r="C66" s="15">
        <v>2</v>
      </c>
      <c r="D66" s="15">
        <v>83</v>
      </c>
      <c r="E66" s="15"/>
      <c r="F66" s="15"/>
      <c r="G66" s="15"/>
      <c r="H66" s="15"/>
    </row>
    <row r="67" spans="3:8" x14ac:dyDescent="0.25">
      <c r="C67" s="15">
        <v>4</v>
      </c>
      <c r="D67" s="15">
        <v>81</v>
      </c>
      <c r="E67" s="15"/>
      <c r="F67" s="15"/>
      <c r="G67" s="15"/>
      <c r="H67" s="15"/>
    </row>
    <row r="68" spans="3:8" x14ac:dyDescent="0.25">
      <c r="C68" s="15">
        <v>4</v>
      </c>
      <c r="D68" s="15">
        <v>84</v>
      </c>
      <c r="E68" s="15"/>
      <c r="F68" s="15"/>
      <c r="G68" s="15"/>
      <c r="H68" s="15"/>
    </row>
    <row r="69" spans="3:8" x14ac:dyDescent="0.25">
      <c r="C69" s="15">
        <v>8</v>
      </c>
      <c r="D69" s="15">
        <v>101</v>
      </c>
      <c r="E69" s="15"/>
      <c r="F69" s="15"/>
      <c r="G69" s="15"/>
      <c r="H69" s="15"/>
    </row>
    <row r="70" spans="3:8" x14ac:dyDescent="0.25">
      <c r="C70" s="15">
        <v>8</v>
      </c>
      <c r="D70" s="15">
        <v>111</v>
      </c>
      <c r="E70" s="15"/>
      <c r="F70" s="15"/>
      <c r="G70" s="15"/>
      <c r="H70" s="15"/>
    </row>
    <row r="71" spans="3:8" x14ac:dyDescent="0.25">
      <c r="C71" s="15">
        <v>0</v>
      </c>
      <c r="D71" s="15">
        <v>96</v>
      </c>
      <c r="E71" s="15"/>
      <c r="F71" s="15"/>
      <c r="G71" s="15"/>
      <c r="H71" s="15"/>
    </row>
    <row r="72" spans="3:8" x14ac:dyDescent="0.25">
      <c r="C72" s="15">
        <v>0</v>
      </c>
      <c r="D72" s="15">
        <v>86</v>
      </c>
      <c r="E72" s="15"/>
      <c r="F72" s="15"/>
      <c r="G72" s="15"/>
      <c r="H72" s="15"/>
    </row>
    <row r="73" spans="3:8" x14ac:dyDescent="0.25">
      <c r="C73" s="15">
        <v>0</v>
      </c>
      <c r="D73" s="15">
        <v>97</v>
      </c>
      <c r="E73" s="15"/>
      <c r="F73" s="15"/>
      <c r="G73" s="15"/>
      <c r="H73" s="15"/>
    </row>
    <row r="74" spans="3:8" x14ac:dyDescent="0.25">
      <c r="C74" s="15">
        <v>1</v>
      </c>
      <c r="D74" s="15">
        <v>97</v>
      </c>
      <c r="E74" s="15"/>
      <c r="F74" s="15"/>
      <c r="G74" s="15"/>
      <c r="H74" s="15"/>
    </row>
    <row r="75" spans="3:8" x14ac:dyDescent="0.25">
      <c r="C75" s="15">
        <v>1</v>
      </c>
      <c r="D75" s="15">
        <v>104</v>
      </c>
      <c r="E75" s="15"/>
      <c r="F75" s="15"/>
      <c r="G75" s="15"/>
      <c r="H75" s="15"/>
    </row>
    <row r="76" spans="3:8" x14ac:dyDescent="0.25">
      <c r="C76" s="15">
        <v>2</v>
      </c>
      <c r="D76" s="15">
        <v>99</v>
      </c>
      <c r="E76" s="15"/>
      <c r="F76" s="15"/>
      <c r="G76" s="15"/>
      <c r="H76" s="15"/>
    </row>
    <row r="77" spans="3:8" x14ac:dyDescent="0.25">
      <c r="C77" s="15">
        <v>2</v>
      </c>
      <c r="D77" s="15">
        <v>97</v>
      </c>
      <c r="E77" s="15"/>
      <c r="F77" s="15"/>
      <c r="G77" s="15"/>
      <c r="H77" s="15"/>
    </row>
    <row r="78" spans="3:8" x14ac:dyDescent="0.25">
      <c r="C78" s="15">
        <v>4</v>
      </c>
      <c r="D78" s="15">
        <v>92</v>
      </c>
      <c r="E78" s="15"/>
      <c r="F78" s="15"/>
      <c r="G78" s="15"/>
      <c r="H78" s="15"/>
    </row>
    <row r="79" spans="3:8" x14ac:dyDescent="0.25">
      <c r="C79" s="15">
        <v>4</v>
      </c>
      <c r="D79" s="15">
        <v>95</v>
      </c>
      <c r="E79" s="15"/>
      <c r="F79" s="15"/>
      <c r="G79" s="15"/>
      <c r="H79" s="15"/>
    </row>
    <row r="80" spans="3:8" ht="17.25" x14ac:dyDescent="0.25">
      <c r="C80" s="15">
        <v>8</v>
      </c>
      <c r="D80" s="15">
        <v>99</v>
      </c>
      <c r="E80" s="15"/>
      <c r="F80" s="15" t="s">
        <v>62</v>
      </c>
      <c r="G80" s="18">
        <f>RSQ(D60:D83,C60:C83)</f>
        <v>1.9954202244142218E-2</v>
      </c>
      <c r="H80" s="15"/>
    </row>
    <row r="81" spans="3:12" x14ac:dyDescent="0.25">
      <c r="C81" s="15">
        <v>8</v>
      </c>
      <c r="D81" s="15">
        <v>93</v>
      </c>
      <c r="E81" s="15"/>
      <c r="F81" s="15" t="s">
        <v>63</v>
      </c>
      <c r="G81" s="16">
        <f>SLOPE(D60:D83,C60:C83)</f>
        <v>0.49381443298969069</v>
      </c>
      <c r="H81" s="15"/>
    </row>
    <row r="83" spans="3:12" x14ac:dyDescent="0.25">
      <c r="C83" s="3" t="s">
        <v>17</v>
      </c>
      <c r="D83" t="s">
        <v>74</v>
      </c>
    </row>
    <row r="84" spans="3:12" s="10" customFormat="1" x14ac:dyDescent="0.25">
      <c r="C84" s="19"/>
      <c r="D84" s="15"/>
      <c r="E84" s="15"/>
      <c r="F84" s="15"/>
      <c r="G84" s="15" t="s">
        <v>65</v>
      </c>
      <c r="H84" s="15"/>
    </row>
    <row r="85" spans="3:12" x14ac:dyDescent="0.25">
      <c r="C85" s="17" t="s">
        <v>1</v>
      </c>
      <c r="D85" s="17" t="s">
        <v>8</v>
      </c>
      <c r="E85" s="15"/>
      <c r="F85" s="17" t="s">
        <v>1</v>
      </c>
      <c r="G85" s="17" t="s">
        <v>8</v>
      </c>
      <c r="H85" s="17" t="s">
        <v>9</v>
      </c>
      <c r="J85" s="4"/>
      <c r="K85" s="4"/>
      <c r="L85" s="4"/>
    </row>
    <row r="86" spans="3:12" x14ac:dyDescent="0.25">
      <c r="C86" s="15">
        <v>0</v>
      </c>
      <c r="D86" s="15">
        <v>84</v>
      </c>
      <c r="E86" s="15"/>
      <c r="F86" s="15">
        <v>0</v>
      </c>
      <c r="G86" s="16">
        <f>AVERAGE(D86:D88,D97:D99)</f>
        <v>87</v>
      </c>
      <c r="H86" s="16">
        <f>STDEV(D86:D88,D97:D99)/SQRT(COUNT(D86:D88,D97:D99))</f>
        <v>2.4494897427831783</v>
      </c>
      <c r="J86" s="5"/>
      <c r="K86" s="2"/>
      <c r="L86" s="2"/>
    </row>
    <row r="87" spans="3:12" x14ac:dyDescent="0.25">
      <c r="C87" s="15">
        <v>0</v>
      </c>
      <c r="D87" s="15">
        <v>79</v>
      </c>
      <c r="E87" s="15"/>
      <c r="F87" s="15">
        <v>1</v>
      </c>
      <c r="G87" s="16">
        <f>AVERAGE(D89:D90,D100:D101)</f>
        <v>93.75</v>
      </c>
      <c r="H87" s="16">
        <f>STDEV(D89:D90,D100:D101)/SQRT(COUNT(D89:D90,D100:D101))</f>
        <v>7.8249068152065977</v>
      </c>
      <c r="J87" s="5"/>
      <c r="K87" s="2"/>
      <c r="L87" s="2"/>
    </row>
    <row r="88" spans="3:12" x14ac:dyDescent="0.25">
      <c r="C88" s="15">
        <v>0</v>
      </c>
      <c r="D88" s="15">
        <v>91</v>
      </c>
      <c r="E88" s="15"/>
      <c r="F88" s="15">
        <v>2</v>
      </c>
      <c r="G88" s="16">
        <f>AVERAGE(D91:D92,D102:D103)</f>
        <v>96.75</v>
      </c>
      <c r="H88" s="16">
        <f>STDEV(D91:D92,D102:D103)/SQRT(COUNT(D91:D92,D102:D103))</f>
        <v>6.3426466610293426</v>
      </c>
      <c r="J88" s="5"/>
      <c r="K88" s="2"/>
      <c r="L88" s="2"/>
    </row>
    <row r="89" spans="3:12" x14ac:dyDescent="0.25">
      <c r="C89" s="15">
        <v>1</v>
      </c>
      <c r="D89" s="15">
        <v>96</v>
      </c>
      <c r="E89" s="15"/>
      <c r="F89" s="15">
        <v>4</v>
      </c>
      <c r="G89" s="16">
        <f>AVERAGE(D93:D94,D104:D105)</f>
        <v>85.5</v>
      </c>
      <c r="H89" s="16">
        <f>STDEV(D93:D94,D104:D105)/SQRT(COUNT(D93:D94,D104:D105))</f>
        <v>2.2173557826083452</v>
      </c>
      <c r="J89" s="5"/>
      <c r="K89" s="2"/>
      <c r="L89" s="2"/>
    </row>
    <row r="90" spans="3:12" x14ac:dyDescent="0.25">
      <c r="C90" s="15">
        <v>1</v>
      </c>
      <c r="D90" s="15">
        <v>111</v>
      </c>
      <c r="E90" s="15"/>
      <c r="F90" s="15">
        <v>8</v>
      </c>
      <c r="G90" s="16">
        <f>AVERAGE(D95:D96,D106:D107)</f>
        <v>77</v>
      </c>
      <c r="H90" s="16">
        <f>STDEV(D95:D96,D106:D107)/SQRT(COUNT(D95:D96,D106:D107))</f>
        <v>1.0801234497346435</v>
      </c>
      <c r="J90" s="5"/>
      <c r="K90" s="2"/>
      <c r="L90" s="2"/>
    </row>
    <row r="91" spans="3:12" x14ac:dyDescent="0.25">
      <c r="C91" s="15">
        <v>2</v>
      </c>
      <c r="D91" s="15">
        <v>104</v>
      </c>
      <c r="E91" s="15"/>
      <c r="F91" s="15"/>
      <c r="G91" s="16"/>
      <c r="H91" s="16"/>
    </row>
    <row r="92" spans="3:12" x14ac:dyDescent="0.25">
      <c r="C92" s="15">
        <v>2</v>
      </c>
      <c r="D92" s="15">
        <v>100</v>
      </c>
      <c r="E92" s="15"/>
      <c r="F92" s="15"/>
      <c r="G92" s="15"/>
      <c r="H92" s="15"/>
    </row>
    <row r="93" spans="3:12" x14ac:dyDescent="0.25">
      <c r="C93" s="15">
        <v>4</v>
      </c>
      <c r="D93" s="15">
        <v>79</v>
      </c>
      <c r="E93" s="15"/>
      <c r="F93" s="15"/>
      <c r="G93" s="15"/>
      <c r="H93" s="15"/>
    </row>
    <row r="94" spans="3:12" x14ac:dyDescent="0.25">
      <c r="C94" s="15">
        <v>4</v>
      </c>
      <c r="D94" s="15">
        <v>87</v>
      </c>
      <c r="E94" s="15"/>
      <c r="F94" s="15"/>
      <c r="G94" s="15"/>
      <c r="H94" s="15"/>
    </row>
    <row r="95" spans="3:12" x14ac:dyDescent="0.25">
      <c r="C95" s="15">
        <v>8</v>
      </c>
      <c r="D95" s="15">
        <v>75</v>
      </c>
      <c r="E95" s="15"/>
      <c r="F95" s="15"/>
      <c r="G95" s="15"/>
      <c r="H95" s="15"/>
    </row>
    <row r="96" spans="3:12" x14ac:dyDescent="0.25">
      <c r="C96" s="15">
        <v>8</v>
      </c>
      <c r="D96" s="15">
        <v>76</v>
      </c>
      <c r="E96" s="15"/>
      <c r="F96" s="15"/>
      <c r="G96" s="15"/>
      <c r="H96" s="15"/>
    </row>
    <row r="97" spans="3:12" x14ac:dyDescent="0.25">
      <c r="C97" s="15">
        <v>0</v>
      </c>
      <c r="D97" s="15">
        <v>84</v>
      </c>
      <c r="E97" s="15"/>
      <c r="F97" s="15"/>
      <c r="G97" s="15"/>
      <c r="H97" s="15"/>
    </row>
    <row r="98" spans="3:12" x14ac:dyDescent="0.25">
      <c r="C98" s="15">
        <v>0</v>
      </c>
      <c r="D98" s="15">
        <v>88</v>
      </c>
      <c r="E98" s="15"/>
      <c r="F98" s="15"/>
      <c r="G98" s="15"/>
      <c r="H98" s="15"/>
    </row>
    <row r="99" spans="3:12" x14ac:dyDescent="0.25">
      <c r="C99" s="15">
        <v>0</v>
      </c>
      <c r="D99" s="15">
        <v>96</v>
      </c>
      <c r="E99" s="15"/>
      <c r="F99" s="15"/>
      <c r="G99" s="15"/>
      <c r="H99" s="15"/>
    </row>
    <row r="100" spans="3:12" x14ac:dyDescent="0.25">
      <c r="C100" s="15">
        <v>1</v>
      </c>
      <c r="D100" s="15">
        <v>95</v>
      </c>
      <c r="E100" s="15"/>
      <c r="F100" s="15"/>
      <c r="G100" s="15"/>
      <c r="H100" s="15"/>
    </row>
    <row r="101" spans="3:12" x14ac:dyDescent="0.25">
      <c r="C101" s="15">
        <v>1</v>
      </c>
      <c r="D101" s="15">
        <v>73</v>
      </c>
      <c r="E101" s="15"/>
      <c r="F101" s="15"/>
      <c r="G101" s="15"/>
      <c r="H101" s="15"/>
    </row>
    <row r="102" spans="3:12" x14ac:dyDescent="0.25">
      <c r="C102" s="15">
        <v>2</v>
      </c>
      <c r="D102" s="15">
        <v>105</v>
      </c>
      <c r="E102" s="15"/>
      <c r="F102" s="15"/>
      <c r="G102" s="15"/>
      <c r="H102" s="15"/>
    </row>
    <row r="103" spans="3:12" x14ac:dyDescent="0.25">
      <c r="C103" s="15">
        <v>2</v>
      </c>
      <c r="D103" s="15">
        <v>78</v>
      </c>
      <c r="E103" s="15"/>
      <c r="F103" s="15"/>
      <c r="G103" s="15"/>
      <c r="H103" s="15"/>
    </row>
    <row r="104" spans="3:12" x14ac:dyDescent="0.25">
      <c r="C104" s="15">
        <v>4</v>
      </c>
      <c r="D104" s="15">
        <v>87</v>
      </c>
      <c r="E104" s="15"/>
      <c r="F104" s="15"/>
      <c r="G104" s="15"/>
      <c r="H104" s="15"/>
    </row>
    <row r="105" spans="3:12" x14ac:dyDescent="0.25">
      <c r="C105" s="15">
        <v>4</v>
      </c>
      <c r="D105" s="15">
        <v>89</v>
      </c>
      <c r="E105" s="15"/>
      <c r="F105" s="15"/>
      <c r="G105" s="15"/>
      <c r="H105" s="15"/>
    </row>
    <row r="106" spans="3:12" ht="17.25" x14ac:dyDescent="0.25">
      <c r="C106" s="15">
        <v>8</v>
      </c>
      <c r="D106" s="15">
        <v>77</v>
      </c>
      <c r="E106" s="15"/>
      <c r="F106" s="15" t="s">
        <v>62</v>
      </c>
      <c r="G106" s="18">
        <f>RSQ(D86:D108,C86:C108)</f>
        <v>0.2015773056676671</v>
      </c>
      <c r="H106" s="15"/>
    </row>
    <row r="107" spans="3:12" x14ac:dyDescent="0.25">
      <c r="C107" s="15">
        <v>8</v>
      </c>
      <c r="D107" s="15">
        <v>80</v>
      </c>
      <c r="E107" s="15"/>
      <c r="F107" s="15" t="s">
        <v>63</v>
      </c>
      <c r="G107" s="16">
        <f>SLOPE(D86:D108,C86:C108)</f>
        <v>-1.6644329896907217</v>
      </c>
      <c r="H107" s="15"/>
    </row>
    <row r="109" spans="3:12" x14ac:dyDescent="0.25">
      <c r="C109" s="3" t="s">
        <v>18</v>
      </c>
      <c r="D109" t="s">
        <v>75</v>
      </c>
    </row>
    <row r="110" spans="3:12" s="10" customFormat="1" x14ac:dyDescent="0.25">
      <c r="C110" s="19"/>
      <c r="D110" s="15"/>
      <c r="E110" s="15"/>
      <c r="F110" s="15"/>
      <c r="G110" s="15" t="s">
        <v>65</v>
      </c>
      <c r="H110" s="15"/>
    </row>
    <row r="111" spans="3:12" x14ac:dyDescent="0.25">
      <c r="C111" s="17" t="s">
        <v>1</v>
      </c>
      <c r="D111" s="17" t="s">
        <v>8</v>
      </c>
      <c r="E111" s="15"/>
      <c r="F111" s="17" t="s">
        <v>1</v>
      </c>
      <c r="G111" s="17" t="s">
        <v>8</v>
      </c>
      <c r="H111" s="17" t="s">
        <v>9</v>
      </c>
      <c r="J111" s="4"/>
      <c r="K111" s="4"/>
      <c r="L111" s="4"/>
    </row>
    <row r="112" spans="3:12" x14ac:dyDescent="0.25">
      <c r="C112" s="15">
        <v>0</v>
      </c>
      <c r="D112" s="15">
        <v>88</v>
      </c>
      <c r="E112" s="15"/>
      <c r="F112" s="15">
        <v>0</v>
      </c>
      <c r="G112" s="16">
        <f>AVERAGE(D112:D114,D123:D125)</f>
        <v>95.833333333333329</v>
      </c>
      <c r="H112" s="16">
        <f>STDEV(D112:D114,D123:D125)/SQRT(COUNT(D112:D114,D123:D125))</f>
        <v>2.9599174162653785</v>
      </c>
      <c r="J112" s="5"/>
      <c r="K112" s="2"/>
      <c r="L112" s="2"/>
    </row>
    <row r="113" spans="3:12" x14ac:dyDescent="0.25">
      <c r="C113" s="15">
        <v>0</v>
      </c>
      <c r="D113" s="15">
        <v>104</v>
      </c>
      <c r="E113" s="15"/>
      <c r="F113" s="15">
        <v>1</v>
      </c>
      <c r="G113" s="16">
        <f>AVERAGE(D115:D116,D126:D127)</f>
        <v>102</v>
      </c>
      <c r="H113" s="16">
        <f>STDEV(D115:D116,D126:D127)/SQRT(COUNT(D115:D116,D126:D127))</f>
        <v>6.2583277851728623</v>
      </c>
      <c r="J113" s="5"/>
      <c r="K113" s="2"/>
      <c r="L113" s="2"/>
    </row>
    <row r="114" spans="3:12" x14ac:dyDescent="0.25">
      <c r="C114" s="15">
        <v>0</v>
      </c>
      <c r="D114" s="15">
        <v>102</v>
      </c>
      <c r="E114" s="15"/>
      <c r="F114" s="15">
        <v>2</v>
      </c>
      <c r="G114" s="16">
        <f>AVERAGE(D117:D118,D128:D129)</f>
        <v>97.25</v>
      </c>
      <c r="H114" s="16">
        <f>STDEV(D117:D118,D128:D129)/SQRT(COUNT(D117:D118,D128:D129))</f>
        <v>6.7623344095561162</v>
      </c>
      <c r="J114" s="5"/>
      <c r="K114" s="2"/>
      <c r="L114" s="2"/>
    </row>
    <row r="115" spans="3:12" x14ac:dyDescent="0.25">
      <c r="C115" s="15">
        <v>1</v>
      </c>
      <c r="D115" s="15">
        <v>99</v>
      </c>
      <c r="E115" s="15"/>
      <c r="F115" s="15">
        <v>4</v>
      </c>
      <c r="G115" s="16">
        <f>AVERAGE(D119:D120,D130:D131)</f>
        <v>105.25</v>
      </c>
      <c r="H115" s="16">
        <f>STDEV(D119:D120,D130:D131)/SQRT(COUNT(D119:D120,D130:D131))</f>
        <v>2.3935677693908453</v>
      </c>
      <c r="J115" s="5"/>
      <c r="K115" s="2"/>
      <c r="L115" s="2"/>
    </row>
    <row r="116" spans="3:12" x14ac:dyDescent="0.25">
      <c r="C116" s="15">
        <v>1</v>
      </c>
      <c r="D116" s="15">
        <v>91</v>
      </c>
      <c r="E116" s="15"/>
      <c r="F116" s="15">
        <v>8</v>
      </c>
      <c r="G116" s="16">
        <f>AVERAGE(D121:D122,D132:D133)</f>
        <v>96.25</v>
      </c>
      <c r="H116" s="16">
        <f>STDEV(D121:D122,D132:D133)/SQRT(COUNT(D121:D122,D132:D133))</f>
        <v>5.7354889358565879</v>
      </c>
      <c r="J116" s="5"/>
      <c r="K116" s="2"/>
      <c r="L116" s="2"/>
    </row>
    <row r="117" spans="3:12" x14ac:dyDescent="0.25">
      <c r="C117" s="15">
        <v>2</v>
      </c>
      <c r="D117" s="15">
        <v>87</v>
      </c>
      <c r="E117" s="15"/>
      <c r="F117" s="15"/>
      <c r="G117" s="16"/>
      <c r="H117" s="16"/>
    </row>
    <row r="118" spans="3:12" x14ac:dyDescent="0.25">
      <c r="C118" s="15">
        <v>2</v>
      </c>
      <c r="D118" s="15">
        <v>85</v>
      </c>
      <c r="E118" s="15"/>
      <c r="F118" s="15"/>
      <c r="G118" s="15"/>
      <c r="H118" s="15"/>
    </row>
    <row r="119" spans="3:12" x14ac:dyDescent="0.25">
      <c r="C119" s="15">
        <v>4</v>
      </c>
      <c r="D119" s="15">
        <v>103</v>
      </c>
      <c r="E119" s="15"/>
      <c r="F119" s="15"/>
      <c r="G119" s="15"/>
      <c r="H119" s="15"/>
    </row>
    <row r="120" spans="3:12" x14ac:dyDescent="0.25">
      <c r="C120" s="15">
        <v>4</v>
      </c>
      <c r="D120" s="15">
        <v>101</v>
      </c>
      <c r="E120" s="15"/>
      <c r="F120" s="15"/>
      <c r="G120" s="15"/>
      <c r="H120" s="15"/>
    </row>
    <row r="121" spans="3:12" x14ac:dyDescent="0.25">
      <c r="C121" s="15">
        <v>8</v>
      </c>
      <c r="D121" s="15">
        <v>83</v>
      </c>
      <c r="E121" s="15"/>
      <c r="F121" s="15"/>
      <c r="G121" s="15"/>
      <c r="H121" s="15"/>
    </row>
    <row r="122" spans="3:12" x14ac:dyDescent="0.25">
      <c r="C122" s="15">
        <v>8</v>
      </c>
      <c r="D122" s="15">
        <v>95</v>
      </c>
      <c r="E122" s="15"/>
      <c r="F122" s="15"/>
      <c r="G122" s="15"/>
      <c r="H122" s="15"/>
    </row>
    <row r="123" spans="3:12" x14ac:dyDescent="0.25">
      <c r="C123" s="15">
        <v>0</v>
      </c>
      <c r="D123" s="15">
        <v>89</v>
      </c>
      <c r="E123" s="15"/>
      <c r="F123" s="15"/>
      <c r="G123" s="15"/>
      <c r="H123" s="15"/>
    </row>
    <row r="124" spans="3:12" x14ac:dyDescent="0.25">
      <c r="C124" s="15">
        <v>0</v>
      </c>
      <c r="D124" s="15">
        <v>91</v>
      </c>
      <c r="E124" s="15"/>
      <c r="F124" s="15"/>
      <c r="G124" s="15"/>
      <c r="H124" s="15"/>
    </row>
    <row r="125" spans="3:12" x14ac:dyDescent="0.25">
      <c r="C125" s="15">
        <v>0</v>
      </c>
      <c r="D125" s="15">
        <v>101</v>
      </c>
      <c r="E125" s="15"/>
      <c r="F125" s="15"/>
      <c r="G125" s="15"/>
      <c r="H125" s="15"/>
    </row>
    <row r="126" spans="3:12" x14ac:dyDescent="0.25">
      <c r="C126" s="15">
        <v>1</v>
      </c>
      <c r="D126" s="15">
        <v>98</v>
      </c>
      <c r="E126" s="15"/>
      <c r="F126" s="15"/>
      <c r="G126" s="15"/>
      <c r="H126" s="15"/>
    </row>
    <row r="127" spans="3:12" x14ac:dyDescent="0.25">
      <c r="C127" s="15">
        <v>1</v>
      </c>
      <c r="D127" s="15">
        <v>120</v>
      </c>
      <c r="E127" s="15"/>
      <c r="F127" s="15"/>
      <c r="G127" s="15"/>
      <c r="H127" s="15"/>
    </row>
    <row r="128" spans="3:12" x14ac:dyDescent="0.25">
      <c r="C128" s="15">
        <v>2</v>
      </c>
      <c r="D128" s="15">
        <v>104</v>
      </c>
      <c r="E128" s="15"/>
      <c r="F128" s="15"/>
      <c r="G128" s="15"/>
      <c r="H128" s="15"/>
    </row>
    <row r="129" spans="3:8" x14ac:dyDescent="0.25">
      <c r="C129" s="15">
        <v>2</v>
      </c>
      <c r="D129" s="15">
        <v>113</v>
      </c>
      <c r="E129" s="15"/>
      <c r="F129" s="15"/>
      <c r="G129" s="15"/>
      <c r="H129" s="15"/>
    </row>
    <row r="130" spans="3:8" x14ac:dyDescent="0.25">
      <c r="C130" s="15">
        <v>4</v>
      </c>
      <c r="D130" s="15">
        <v>112</v>
      </c>
      <c r="E130" s="15"/>
      <c r="F130" s="15"/>
      <c r="G130" s="15"/>
      <c r="H130" s="15"/>
    </row>
    <row r="131" spans="3:8" x14ac:dyDescent="0.25">
      <c r="C131" s="15">
        <v>4</v>
      </c>
      <c r="D131" s="15">
        <v>105</v>
      </c>
      <c r="E131" s="15"/>
      <c r="F131" s="15"/>
      <c r="G131" s="15"/>
      <c r="H131" s="15"/>
    </row>
    <row r="132" spans="3:8" ht="17.25" x14ac:dyDescent="0.25">
      <c r="C132" s="15">
        <v>8</v>
      </c>
      <c r="D132" s="15">
        <v>96</v>
      </c>
      <c r="E132" s="15"/>
      <c r="F132" s="15" t="s">
        <v>62</v>
      </c>
      <c r="G132" s="18">
        <f>RSQ(D112:D134,C112:C134)</f>
        <v>2.779462300384071E-4</v>
      </c>
      <c r="H132" s="15"/>
    </row>
    <row r="133" spans="3:8" x14ac:dyDescent="0.25">
      <c r="C133" s="15">
        <v>8</v>
      </c>
      <c r="D133" s="15">
        <v>111</v>
      </c>
      <c r="E133" s="15"/>
      <c r="F133" s="15" t="s">
        <v>63</v>
      </c>
      <c r="G133" s="16">
        <f>SLOPE(D112:D133,C112:C133)</f>
        <v>5.6701030927835051E-2</v>
      </c>
      <c r="H133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workbookViewId="0"/>
  </sheetViews>
  <sheetFormatPr defaultRowHeight="15" x14ac:dyDescent="0.25"/>
  <cols>
    <col min="1" max="2" width="4.7109375" style="10" customWidth="1"/>
    <col min="3" max="3" width="11.28515625" bestFit="1" customWidth="1"/>
    <col min="6" max="6" width="10.140625" customWidth="1"/>
    <col min="8" max="8" width="13.140625" bestFit="1" customWidth="1"/>
  </cols>
  <sheetData>
    <row r="1" spans="2:9" s="10" customFormat="1" x14ac:dyDescent="0.25"/>
    <row r="2" spans="2:9" s="10" customFormat="1" x14ac:dyDescent="0.25">
      <c r="B2" s="10" t="s">
        <v>78</v>
      </c>
    </row>
    <row r="3" spans="2:9" s="10" customFormat="1" x14ac:dyDescent="0.25"/>
    <row r="4" spans="2:9" x14ac:dyDescent="0.25">
      <c r="C4" s="3" t="s">
        <v>54</v>
      </c>
      <c r="F4" s="3" t="s">
        <v>57</v>
      </c>
    </row>
    <row r="5" spans="2:9" s="10" customFormat="1" x14ac:dyDescent="0.25">
      <c r="C5" s="12"/>
      <c r="D5" s="12" t="s">
        <v>76</v>
      </c>
      <c r="F5" s="12"/>
      <c r="G5" s="19" t="s">
        <v>56</v>
      </c>
    </row>
    <row r="6" spans="2:9" x14ac:dyDescent="0.25">
      <c r="C6" s="21" t="s">
        <v>55</v>
      </c>
      <c r="D6" s="21" t="s">
        <v>56</v>
      </c>
      <c r="F6" s="21" t="s">
        <v>59</v>
      </c>
      <c r="G6" s="21" t="s">
        <v>58</v>
      </c>
      <c r="H6" s="21" t="s">
        <v>60</v>
      </c>
      <c r="I6" s="21" t="s">
        <v>61</v>
      </c>
    </row>
    <row r="7" spans="2:9" x14ac:dyDescent="0.25">
      <c r="C7" s="18">
        <v>14.449655</v>
      </c>
      <c r="D7" s="25">
        <v>2.8E-3</v>
      </c>
      <c r="F7" s="26">
        <v>173.68403296323899</v>
      </c>
      <c r="G7" s="25">
        <v>3.8537504999999999</v>
      </c>
      <c r="H7" s="27">
        <v>173.77189999999999</v>
      </c>
      <c r="I7" s="25">
        <v>2.6896893999999998</v>
      </c>
    </row>
    <row r="8" spans="2:9" x14ac:dyDescent="0.25">
      <c r="C8" s="18">
        <v>14.466309000000001</v>
      </c>
      <c r="D8" s="25">
        <v>2.7859999999999998E-3</v>
      </c>
      <c r="F8" s="26">
        <v>173.69143297537701</v>
      </c>
      <c r="G8" s="25">
        <v>4.9677638999999996</v>
      </c>
      <c r="H8" s="27">
        <v>173.77284</v>
      </c>
      <c r="I8" s="25">
        <v>2.7012996999999999</v>
      </c>
    </row>
    <row r="9" spans="2:9" x14ac:dyDescent="0.25">
      <c r="C9" s="18">
        <v>14.482963</v>
      </c>
      <c r="D9" s="25">
        <v>2.761E-3</v>
      </c>
      <c r="F9" s="26">
        <v>173.69883314517301</v>
      </c>
      <c r="G9" s="25">
        <v>5.2372354999999997</v>
      </c>
      <c r="H9" s="27">
        <v>173.77378999999999</v>
      </c>
      <c r="I9" s="25">
        <v>2.7131419000000001</v>
      </c>
    </row>
    <row r="10" spans="2:9" x14ac:dyDescent="0.25">
      <c r="C10" s="18">
        <v>14.499616</v>
      </c>
      <c r="D10" s="25">
        <v>2.8029999999999999E-3</v>
      </c>
      <c r="F10" s="26">
        <v>173.70623347262699</v>
      </c>
      <c r="G10" s="25">
        <v>5.3921466000000002</v>
      </c>
      <c r="H10" s="27">
        <v>173.77473000000001</v>
      </c>
      <c r="I10" s="25">
        <v>2.7252192000000002</v>
      </c>
    </row>
    <row r="11" spans="2:9" x14ac:dyDescent="0.25">
      <c r="C11" s="18">
        <v>14.51627</v>
      </c>
      <c r="D11" s="25">
        <v>2.8270000000000001E-3</v>
      </c>
      <c r="F11" s="26">
        <v>173.71363395773901</v>
      </c>
      <c r="G11" s="25">
        <v>6.4481206000000002</v>
      </c>
      <c r="H11" s="27">
        <v>173.77567999999999</v>
      </c>
      <c r="I11" s="25">
        <v>2.7375112000000001</v>
      </c>
    </row>
    <row r="12" spans="2:9" x14ac:dyDescent="0.25">
      <c r="C12" s="18">
        <v>14.532923</v>
      </c>
      <c r="D12" s="25">
        <v>2.8310000000000002E-3</v>
      </c>
      <c r="F12" s="26">
        <v>173.721034600509</v>
      </c>
      <c r="G12" s="25">
        <v>7.3794006999999997</v>
      </c>
      <c r="H12" s="27">
        <v>173.77663999999999</v>
      </c>
      <c r="I12" s="25">
        <v>2.7501492999999999</v>
      </c>
    </row>
    <row r="13" spans="2:9" x14ac:dyDescent="0.25">
      <c r="C13" s="18">
        <v>14.549576999999999</v>
      </c>
      <c r="D13" s="25">
        <v>2.8349999999999998E-3</v>
      </c>
      <c r="F13" s="26">
        <v>173.728435400938</v>
      </c>
      <c r="G13" s="25">
        <v>8.1938352999999999</v>
      </c>
      <c r="H13" s="27">
        <v>173.77759</v>
      </c>
      <c r="I13" s="25">
        <v>2.7627339000000002</v>
      </c>
    </row>
    <row r="14" spans="2:9" x14ac:dyDescent="0.25">
      <c r="C14" s="18">
        <v>14.566231</v>
      </c>
      <c r="D14" s="25">
        <v>2.836E-3</v>
      </c>
      <c r="F14" s="26">
        <v>173.73583635902401</v>
      </c>
      <c r="G14" s="25">
        <v>8.6776476000000002</v>
      </c>
      <c r="H14" s="27">
        <v>173.77852999999999</v>
      </c>
      <c r="I14" s="25">
        <v>2.7757882999999999</v>
      </c>
    </row>
    <row r="15" spans="2:9" x14ac:dyDescent="0.25">
      <c r="C15" s="18">
        <v>14.582884</v>
      </c>
      <c r="D15" s="25">
        <v>2.8570000000000002E-3</v>
      </c>
      <c r="F15" s="26">
        <v>173.74323747476799</v>
      </c>
      <c r="G15" s="25">
        <v>9.2214193000000009</v>
      </c>
      <c r="H15" s="27">
        <v>173.77948000000001</v>
      </c>
      <c r="I15" s="25">
        <v>2.7889721000000001</v>
      </c>
    </row>
    <row r="16" spans="2:9" x14ac:dyDescent="0.25">
      <c r="C16" s="18">
        <v>14.599538000000001</v>
      </c>
      <c r="D16" s="25">
        <v>2.8660000000000001E-3</v>
      </c>
      <c r="F16" s="26">
        <v>173.75063874817101</v>
      </c>
      <c r="G16" s="25">
        <v>10.856589</v>
      </c>
      <c r="H16" s="27">
        <v>173.78043</v>
      </c>
      <c r="I16" s="25">
        <v>2.8022840000000002</v>
      </c>
    </row>
    <row r="17" spans="3:9" x14ac:dyDescent="0.25">
      <c r="C17" s="18">
        <v>14.616192</v>
      </c>
      <c r="D17" s="25">
        <v>2.8609999999999998E-3</v>
      </c>
      <c r="F17" s="26">
        <v>173.75804017923201</v>
      </c>
      <c r="G17" s="25">
        <v>12.056877</v>
      </c>
      <c r="H17" s="27">
        <v>173.78137000000001</v>
      </c>
      <c r="I17" s="25">
        <v>2.8160362000000001</v>
      </c>
    </row>
    <row r="18" spans="3:9" x14ac:dyDescent="0.25">
      <c r="C18" s="18">
        <v>14.632845</v>
      </c>
      <c r="D18" s="25">
        <v>2.813E-3</v>
      </c>
      <c r="F18" s="26">
        <v>173.76544176795099</v>
      </c>
      <c r="G18" s="25">
        <v>13.785781999999999</v>
      </c>
      <c r="H18" s="27">
        <v>173.78232</v>
      </c>
      <c r="I18" s="25">
        <v>2.8300431000000001</v>
      </c>
    </row>
    <row r="19" spans="3:9" x14ac:dyDescent="0.25">
      <c r="C19" s="18">
        <v>14.649499</v>
      </c>
      <c r="D19" s="25">
        <v>2.8470000000000001E-3</v>
      </c>
      <c r="F19" s="26">
        <v>173.772843514328</v>
      </c>
      <c r="G19" s="25">
        <v>15.529069</v>
      </c>
      <c r="H19" s="27">
        <v>173.78326000000001</v>
      </c>
      <c r="I19" s="25">
        <v>2.8443027000000001</v>
      </c>
    </row>
    <row r="20" spans="3:9" x14ac:dyDescent="0.25">
      <c r="C20" s="18">
        <v>14.666153</v>
      </c>
      <c r="D20" s="25">
        <v>2.8630000000000001E-3</v>
      </c>
      <c r="F20" s="26">
        <v>173.78024541836299</v>
      </c>
      <c r="G20" s="25">
        <v>16.148516000000001</v>
      </c>
      <c r="H20" s="27">
        <v>173.78421</v>
      </c>
      <c r="I20" s="25">
        <v>2.8588838999999999</v>
      </c>
    </row>
    <row r="21" spans="3:9" x14ac:dyDescent="0.25">
      <c r="C21" s="18">
        <v>14.682805999999999</v>
      </c>
      <c r="D21" s="25">
        <v>2.8770000000000002E-3</v>
      </c>
      <c r="F21" s="26">
        <v>173.78764748005599</v>
      </c>
      <c r="G21" s="25">
        <v>18.624593999999998</v>
      </c>
      <c r="H21" s="27">
        <v>173.78515999999999</v>
      </c>
      <c r="I21" s="25">
        <v>2.8738185999999999</v>
      </c>
    </row>
    <row r="22" spans="3:9" x14ac:dyDescent="0.25">
      <c r="C22" s="18">
        <v>14.69946</v>
      </c>
      <c r="D22" s="25">
        <v>2.7899999999999999E-3</v>
      </c>
      <c r="F22" s="26">
        <v>173.795049699407</v>
      </c>
      <c r="G22" s="25">
        <v>22.007124000000001</v>
      </c>
      <c r="H22" s="27">
        <v>173.7861</v>
      </c>
      <c r="I22" s="25">
        <v>2.8891095999999998</v>
      </c>
    </row>
    <row r="23" spans="3:9" x14ac:dyDescent="0.25">
      <c r="C23" s="18">
        <v>14.716113999999999</v>
      </c>
      <c r="D23" s="25">
        <v>2.895E-3</v>
      </c>
      <c r="F23" s="26">
        <v>173.80245207641599</v>
      </c>
      <c r="G23" s="25">
        <v>24.923995999999999</v>
      </c>
      <c r="H23" s="27">
        <v>173.78704999999999</v>
      </c>
      <c r="I23" s="25">
        <v>2.904954</v>
      </c>
    </row>
    <row r="24" spans="3:9" x14ac:dyDescent="0.25">
      <c r="C24" s="18">
        <v>14.732767000000001</v>
      </c>
      <c r="D24" s="25">
        <v>2.846E-3</v>
      </c>
      <c r="F24" s="26">
        <v>173.80985461108401</v>
      </c>
      <c r="G24" s="25">
        <v>30.807714000000001</v>
      </c>
      <c r="H24" s="27">
        <v>173.78799000000001</v>
      </c>
      <c r="I24" s="25">
        <v>2.9210061999999999</v>
      </c>
    </row>
    <row r="25" spans="3:9" x14ac:dyDescent="0.25">
      <c r="C25" s="18">
        <v>14.749421</v>
      </c>
      <c r="D25" s="25">
        <v>2.879E-3</v>
      </c>
      <c r="F25" s="26">
        <v>173.81725730340901</v>
      </c>
      <c r="G25" s="25">
        <v>36.336353000000003</v>
      </c>
      <c r="H25" s="27">
        <v>173.78894</v>
      </c>
      <c r="I25" s="25">
        <v>2.9372685000000001</v>
      </c>
    </row>
    <row r="26" spans="3:9" x14ac:dyDescent="0.25">
      <c r="C26" s="18">
        <v>14.766074</v>
      </c>
      <c r="D26" s="25">
        <v>2.8730000000000001E-3</v>
      </c>
      <c r="F26" s="26">
        <v>173.82466015339301</v>
      </c>
      <c r="G26" s="25">
        <v>46.333323999999998</v>
      </c>
      <c r="H26" s="27">
        <v>173.78989999999999</v>
      </c>
      <c r="I26" s="25">
        <v>2.9549365000000001</v>
      </c>
    </row>
    <row r="27" spans="3:9" x14ac:dyDescent="0.25">
      <c r="C27" s="18">
        <v>14.782728000000001</v>
      </c>
      <c r="D27" s="25">
        <v>2.9220000000000001E-3</v>
      </c>
      <c r="F27" s="26">
        <v>173.83206316103499</v>
      </c>
      <c r="G27" s="25">
        <v>62.666294000000001</v>
      </c>
      <c r="H27" s="27">
        <v>173.79085000000001</v>
      </c>
      <c r="I27" s="25">
        <v>2.9726170999999999</v>
      </c>
    </row>
    <row r="28" spans="3:9" x14ac:dyDescent="0.25">
      <c r="C28" s="18">
        <v>14.799382</v>
      </c>
      <c r="D28" s="25">
        <v>2.8760000000000001E-3</v>
      </c>
      <c r="F28" s="26">
        <v>173.83946632633501</v>
      </c>
      <c r="G28" s="25">
        <v>82.141045000000005</v>
      </c>
      <c r="H28" s="27">
        <v>173.79178999999999</v>
      </c>
      <c r="I28" s="25">
        <v>2.9905781999999999</v>
      </c>
    </row>
    <row r="29" spans="3:9" x14ac:dyDescent="0.25">
      <c r="C29" s="18">
        <v>14.816034999999999</v>
      </c>
      <c r="D29" s="25">
        <v>2.869E-3</v>
      </c>
      <c r="F29" s="26">
        <v>173.84686964929301</v>
      </c>
      <c r="G29" s="25">
        <v>108.91813999999999</v>
      </c>
      <c r="H29" s="27">
        <v>173.79274000000001</v>
      </c>
      <c r="I29" s="25">
        <v>3.0092831000000002</v>
      </c>
    </row>
    <row r="30" spans="3:9" x14ac:dyDescent="0.25">
      <c r="C30" s="18">
        <v>14.832689</v>
      </c>
      <c r="D30" s="25">
        <v>3.0969999999999999E-3</v>
      </c>
      <c r="F30" s="26">
        <v>173.85427312990899</v>
      </c>
      <c r="G30" s="25">
        <v>149.32632000000001</v>
      </c>
      <c r="H30" s="27">
        <v>173.79369</v>
      </c>
      <c r="I30" s="25">
        <v>3.0286355</v>
      </c>
    </row>
    <row r="31" spans="3:9" x14ac:dyDescent="0.25">
      <c r="C31" s="18">
        <v>14.849342</v>
      </c>
      <c r="D31" s="25">
        <v>4.0220000000000004E-3</v>
      </c>
      <c r="F31" s="26">
        <v>173.861676768183</v>
      </c>
      <c r="G31" s="25">
        <v>205.08002999999999</v>
      </c>
      <c r="H31" s="27">
        <v>173.79463000000001</v>
      </c>
      <c r="I31" s="25">
        <v>3.0486259000000002</v>
      </c>
    </row>
    <row r="32" spans="3:9" x14ac:dyDescent="0.25">
      <c r="C32" s="18">
        <v>14.865996000000001</v>
      </c>
      <c r="D32" s="25">
        <v>4.3829999999999997E-3</v>
      </c>
      <c r="F32" s="26">
        <v>173.869080564115</v>
      </c>
      <c r="G32" s="25">
        <v>274.81223</v>
      </c>
      <c r="H32" s="27">
        <v>173.79558</v>
      </c>
      <c r="I32" s="25">
        <v>3.0693130000000002</v>
      </c>
    </row>
    <row r="33" spans="3:9" x14ac:dyDescent="0.25">
      <c r="C33" s="18">
        <v>14.88265</v>
      </c>
      <c r="D33" s="25">
        <v>4.9259999999999998E-3</v>
      </c>
      <c r="F33" s="26">
        <v>173.87648451770599</v>
      </c>
      <c r="G33" s="25">
        <v>360.20105000000001</v>
      </c>
      <c r="H33" s="27">
        <v>173.79651999999999</v>
      </c>
      <c r="I33" s="25">
        <v>3.0906060000000002</v>
      </c>
    </row>
    <row r="34" spans="3:9" x14ac:dyDescent="0.25">
      <c r="C34" s="18">
        <v>14.899303</v>
      </c>
      <c r="D34" s="25">
        <v>5.2310000000000004E-3</v>
      </c>
      <c r="F34" s="26">
        <v>173.88388862895499</v>
      </c>
      <c r="G34" s="25">
        <v>450.59647000000001</v>
      </c>
      <c r="H34" s="27">
        <v>173.79747</v>
      </c>
      <c r="I34" s="25">
        <v>3.1125037999999998</v>
      </c>
    </row>
    <row r="35" spans="3:9" x14ac:dyDescent="0.25">
      <c r="C35" s="18">
        <v>14.915957000000001</v>
      </c>
      <c r="D35" s="25">
        <v>5.5799999999999999E-3</v>
      </c>
      <c r="F35" s="26">
        <v>173.89129289786101</v>
      </c>
      <c r="G35" s="25">
        <v>527.68633999999997</v>
      </c>
      <c r="H35" s="27">
        <v>173.79841999999999</v>
      </c>
      <c r="I35" s="25">
        <v>3.1357574000000001</v>
      </c>
    </row>
    <row r="36" spans="3:9" x14ac:dyDescent="0.25">
      <c r="C36" s="18">
        <v>14.932611</v>
      </c>
      <c r="D36" s="25">
        <v>5.9909999999999998E-3</v>
      </c>
      <c r="F36" s="26">
        <v>173.898697324426</v>
      </c>
      <c r="G36" s="25">
        <v>586.41887999999994</v>
      </c>
      <c r="H36" s="27">
        <v>173.79936000000001</v>
      </c>
      <c r="I36" s="25">
        <v>3.1594324</v>
      </c>
    </row>
    <row r="37" spans="3:9" x14ac:dyDescent="0.25">
      <c r="C37" s="18">
        <v>14.949263999999999</v>
      </c>
      <c r="D37" s="25">
        <v>5.829E-3</v>
      </c>
      <c r="F37" s="26">
        <v>173.90610190864899</v>
      </c>
      <c r="G37" s="25">
        <v>608.77495999999996</v>
      </c>
      <c r="H37" s="27">
        <v>173.80031</v>
      </c>
      <c r="I37" s="25">
        <v>3.1835317999999999</v>
      </c>
    </row>
    <row r="38" spans="3:9" x14ac:dyDescent="0.25">
      <c r="C38" s="18">
        <v>14.965918</v>
      </c>
      <c r="D38" s="25">
        <v>5.7679999999999997E-3</v>
      </c>
      <c r="F38" s="26">
        <v>173.91350665053</v>
      </c>
      <c r="G38" s="25">
        <v>588.04431</v>
      </c>
      <c r="H38" s="27">
        <v>173.80125000000001</v>
      </c>
      <c r="I38" s="25">
        <v>3.2094296999999998</v>
      </c>
    </row>
    <row r="39" spans="3:9" x14ac:dyDescent="0.25">
      <c r="C39" s="18">
        <v>14.982571</v>
      </c>
      <c r="D39" s="25">
        <v>6.0390000000000001E-3</v>
      </c>
      <c r="F39" s="26">
        <v>173.92091155006901</v>
      </c>
      <c r="G39" s="25">
        <v>528.86901999999998</v>
      </c>
      <c r="H39" s="27">
        <v>173.8022</v>
      </c>
      <c r="I39" s="25">
        <v>3.2359900000000001</v>
      </c>
    </row>
    <row r="40" spans="3:9" x14ac:dyDescent="0.25">
      <c r="C40" s="18">
        <v>14.999224999999999</v>
      </c>
      <c r="D40" s="25">
        <v>6.2740000000000001E-3</v>
      </c>
      <c r="F40" s="26">
        <v>173.928316607266</v>
      </c>
      <c r="G40" s="25">
        <v>454.26040999999998</v>
      </c>
      <c r="H40" s="27">
        <v>173.80314999999999</v>
      </c>
      <c r="I40" s="25">
        <v>3.2632213000000001</v>
      </c>
    </row>
    <row r="41" spans="3:9" x14ac:dyDescent="0.25">
      <c r="C41" s="18">
        <v>15.015879</v>
      </c>
      <c r="D41" s="25">
        <v>6.2560000000000003E-3</v>
      </c>
      <c r="F41" s="26">
        <v>173.93572182212199</v>
      </c>
      <c r="G41" s="25">
        <v>345.64474000000001</v>
      </c>
      <c r="H41" s="27">
        <v>173.80411000000001</v>
      </c>
      <c r="I41" s="25">
        <v>3.2918927999999998</v>
      </c>
    </row>
    <row r="42" spans="3:9" x14ac:dyDescent="0.25">
      <c r="C42" s="18">
        <v>15.032532</v>
      </c>
      <c r="D42" s="25">
        <v>6.5180000000000004E-3</v>
      </c>
      <c r="F42" s="26">
        <v>173.943127194635</v>
      </c>
      <c r="G42" s="25">
        <v>250.71678</v>
      </c>
      <c r="H42" s="27">
        <v>173.80504999999999</v>
      </c>
      <c r="I42" s="25">
        <v>3.3213968</v>
      </c>
    </row>
    <row r="43" spans="3:9" x14ac:dyDescent="0.25">
      <c r="C43" s="18">
        <v>15.049186000000001</v>
      </c>
      <c r="D43" s="25">
        <v>6.4619999999999999E-3</v>
      </c>
      <c r="F43" s="26">
        <v>173.950532724807</v>
      </c>
      <c r="G43" s="25">
        <v>169.83391</v>
      </c>
      <c r="H43" s="27">
        <v>173.80600000000001</v>
      </c>
      <c r="I43" s="25">
        <v>3.3521538</v>
      </c>
    </row>
    <row r="44" spans="3:9" x14ac:dyDescent="0.25">
      <c r="C44" s="18">
        <v>15.065839</v>
      </c>
      <c r="D44" s="25">
        <v>6.9560000000000004E-3</v>
      </c>
      <c r="F44" s="26">
        <v>173.95793841263699</v>
      </c>
      <c r="G44" s="25">
        <v>115.9687</v>
      </c>
      <c r="H44" s="27">
        <v>173.80695</v>
      </c>
      <c r="I44" s="25">
        <v>3.3840827999999998</v>
      </c>
    </row>
    <row r="45" spans="3:9" x14ac:dyDescent="0.25">
      <c r="C45" s="18">
        <v>15.082492999999999</v>
      </c>
      <c r="D45" s="25">
        <v>6.9109999999999996E-3</v>
      </c>
      <c r="F45" s="26">
        <v>173.96534425812499</v>
      </c>
      <c r="G45" s="25">
        <v>69.984993000000003</v>
      </c>
      <c r="H45" s="27">
        <v>173.80788999999999</v>
      </c>
      <c r="I45" s="25">
        <v>3.416801</v>
      </c>
    </row>
    <row r="46" spans="3:9" x14ac:dyDescent="0.25">
      <c r="C46" s="18">
        <v>15.099145999999999</v>
      </c>
      <c r="D46" s="25">
        <v>7.0169999999999998E-3</v>
      </c>
      <c r="F46" s="26">
        <v>173.97275026127099</v>
      </c>
      <c r="G46" s="25">
        <v>41.892586000000001</v>
      </c>
      <c r="H46" s="27">
        <v>173.80884</v>
      </c>
      <c r="I46" s="25">
        <v>3.4503021</v>
      </c>
    </row>
    <row r="47" spans="3:9" x14ac:dyDescent="0.25">
      <c r="C47" s="18">
        <v>15.1158</v>
      </c>
      <c r="D47" s="25">
        <v>7.2610000000000001E-3</v>
      </c>
      <c r="F47" s="26">
        <v>173.980156422075</v>
      </c>
      <c r="G47" s="25">
        <v>23.192335</v>
      </c>
      <c r="H47" s="27">
        <v>173.80977999999999</v>
      </c>
      <c r="I47" s="25">
        <v>3.4863572</v>
      </c>
    </row>
    <row r="48" spans="3:9" x14ac:dyDescent="0.25">
      <c r="C48" s="18">
        <v>15.132453</v>
      </c>
      <c r="D48" s="25">
        <v>7.4799999999999997E-3</v>
      </c>
      <c r="F48" s="26">
        <v>173.98756274053699</v>
      </c>
      <c r="G48" s="25">
        <v>13.79588</v>
      </c>
      <c r="H48" s="27">
        <v>173.81073000000001</v>
      </c>
      <c r="I48" s="25">
        <v>3.523088</v>
      </c>
    </row>
    <row r="49" spans="3:9" x14ac:dyDescent="0.25">
      <c r="C49" s="18">
        <v>15.149107000000001</v>
      </c>
      <c r="D49" s="25">
        <v>7.5160000000000001E-3</v>
      </c>
      <c r="F49" s="26">
        <v>173.99496921665701</v>
      </c>
      <c r="G49" s="25">
        <v>8.5212821999999999</v>
      </c>
      <c r="H49" s="27">
        <v>173.81168</v>
      </c>
      <c r="I49" s="25">
        <v>3.5604954000000002</v>
      </c>
    </row>
    <row r="50" spans="3:9" x14ac:dyDescent="0.25">
      <c r="C50" s="18">
        <v>15.165760000000001</v>
      </c>
      <c r="D50" s="25">
        <v>7.4929999999999997E-3</v>
      </c>
      <c r="F50" s="26">
        <v>174.00237585043601</v>
      </c>
      <c r="G50" s="25">
        <v>5.8653088000000002</v>
      </c>
      <c r="H50" s="27">
        <v>173.81262000000001</v>
      </c>
      <c r="I50" s="25">
        <v>3.6002114000000001</v>
      </c>
    </row>
    <row r="51" spans="3:9" x14ac:dyDescent="0.25">
      <c r="C51" s="18">
        <v>15.182414</v>
      </c>
      <c r="D51" s="25">
        <v>7.8250000000000004E-3</v>
      </c>
      <c r="F51" s="26">
        <v>174.00978264187299</v>
      </c>
      <c r="G51" s="25">
        <v>4.7577024000000003</v>
      </c>
      <c r="H51" s="27">
        <v>173.81357</v>
      </c>
      <c r="I51" s="25">
        <v>3.6411796000000001</v>
      </c>
    </row>
    <row r="52" spans="3:9" x14ac:dyDescent="0.25">
      <c r="C52" s="18">
        <v>15.199068</v>
      </c>
      <c r="D52" s="25">
        <v>8.1539999999999998E-3</v>
      </c>
      <c r="F52" s="26">
        <v>174.01718959096701</v>
      </c>
      <c r="G52" s="25">
        <v>3.9743433000000001</v>
      </c>
      <c r="H52" s="27">
        <v>173.81451000000001</v>
      </c>
      <c r="I52" s="25">
        <v>3.6834134999999999</v>
      </c>
    </row>
    <row r="53" spans="3:9" x14ac:dyDescent="0.25">
      <c r="C53" s="18">
        <v>15.215721</v>
      </c>
      <c r="D53" s="25">
        <v>8.2850000000000007E-3</v>
      </c>
      <c r="F53" s="26">
        <v>174.02459669772</v>
      </c>
      <c r="G53" s="25">
        <v>3.2960148</v>
      </c>
      <c r="H53" s="27">
        <v>173.81546</v>
      </c>
      <c r="I53" s="25">
        <v>3.7271876000000002</v>
      </c>
    </row>
    <row r="54" spans="3:9" x14ac:dyDescent="0.25">
      <c r="C54" s="18">
        <v>15.232374999999999</v>
      </c>
      <c r="D54" s="25">
        <v>8.5349999999999992E-3</v>
      </c>
      <c r="F54" s="26">
        <v>174.032003962131</v>
      </c>
      <c r="G54" s="25">
        <v>2.8535495000000002</v>
      </c>
      <c r="H54" s="27">
        <v>173.81640999999999</v>
      </c>
      <c r="I54" s="25">
        <v>3.7725768</v>
      </c>
    </row>
    <row r="55" spans="3:9" x14ac:dyDescent="0.25">
      <c r="C55" s="18">
        <v>15.249029</v>
      </c>
      <c r="D55" s="25">
        <v>8.5649999999999997E-3</v>
      </c>
      <c r="F55" s="26">
        <v>174.039411384201</v>
      </c>
      <c r="G55" s="25">
        <v>2.6621286999999998</v>
      </c>
      <c r="H55" s="27">
        <v>173.81737000000001</v>
      </c>
      <c r="I55" s="25">
        <v>3.8203963999999999</v>
      </c>
    </row>
    <row r="56" spans="3:9" x14ac:dyDescent="0.25">
      <c r="C56" s="18">
        <v>15.265682</v>
      </c>
      <c r="D56" s="25">
        <v>8.7650000000000002E-3</v>
      </c>
      <c r="F56" s="26">
        <v>174.04681896392799</v>
      </c>
      <c r="G56" s="25">
        <v>2.6855845</v>
      </c>
      <c r="H56" s="27">
        <v>173.81831</v>
      </c>
      <c r="I56" s="25">
        <v>3.8697876999999998</v>
      </c>
    </row>
    <row r="57" spans="3:9" x14ac:dyDescent="0.25">
      <c r="C57" s="18">
        <v>15.282336000000001</v>
      </c>
      <c r="D57" s="25">
        <v>8.9770000000000006E-3</v>
      </c>
      <c r="F57" s="26">
        <v>174.05422670131301</v>
      </c>
      <c r="G57" s="25">
        <v>3.0618813</v>
      </c>
      <c r="H57" s="27">
        <v>173.81926000000001</v>
      </c>
      <c r="I57" s="25">
        <v>3.9200685000000002</v>
      </c>
    </row>
    <row r="58" spans="3:9" x14ac:dyDescent="0.25">
      <c r="C58" s="18">
        <v>15.298989000000001</v>
      </c>
      <c r="D58" s="25">
        <v>9.2219999999999993E-3</v>
      </c>
      <c r="F58" s="26">
        <v>174.06163459635701</v>
      </c>
      <c r="G58" s="25">
        <v>3.0558068999999999</v>
      </c>
      <c r="H58" s="27">
        <v>173.82021</v>
      </c>
      <c r="I58" s="25">
        <v>3.9712358000000001</v>
      </c>
    </row>
    <row r="59" spans="3:9" x14ac:dyDescent="0.25">
      <c r="C59" s="18">
        <v>15.315643</v>
      </c>
      <c r="D59" s="25">
        <v>9.2879999999999994E-3</v>
      </c>
      <c r="F59" s="26">
        <v>174.06904264905901</v>
      </c>
      <c r="G59" s="25">
        <v>2.6252317000000001</v>
      </c>
      <c r="H59" s="27">
        <v>173.82114999999999</v>
      </c>
      <c r="I59" s="25">
        <v>4.0268183000000004</v>
      </c>
    </row>
    <row r="60" spans="3:9" x14ac:dyDescent="0.25">
      <c r="C60" s="18">
        <v>15.332295999999999</v>
      </c>
      <c r="D60" s="25">
        <v>9.6620000000000004E-3</v>
      </c>
      <c r="F60" s="26">
        <v>174.076450859418</v>
      </c>
      <c r="G60" s="25">
        <v>2.2463598</v>
      </c>
      <c r="H60" s="27">
        <v>173.82210000000001</v>
      </c>
      <c r="I60" s="25">
        <v>4.0834355000000002</v>
      </c>
    </row>
    <row r="61" spans="3:9" x14ac:dyDescent="0.25">
      <c r="C61" s="18">
        <v>15.34895</v>
      </c>
      <c r="D61" s="25">
        <v>9.7199999999999995E-3</v>
      </c>
      <c r="F61" s="26">
        <v>174.08385922743599</v>
      </c>
      <c r="G61" s="25">
        <v>2.2031158999999998</v>
      </c>
      <c r="H61" s="27">
        <v>173.82303999999999</v>
      </c>
      <c r="I61" s="25">
        <v>4.1410799000000003</v>
      </c>
    </row>
    <row r="62" spans="3:9" x14ac:dyDescent="0.25">
      <c r="C62" s="18">
        <v>15.365603</v>
      </c>
      <c r="D62" s="25">
        <v>9.8630000000000002E-3</v>
      </c>
      <c r="F62" s="26">
        <v>174.09126775311199</v>
      </c>
      <c r="G62" s="25">
        <v>2.3556746999999998</v>
      </c>
      <c r="H62" s="27">
        <v>173.82399000000001</v>
      </c>
      <c r="I62" s="25">
        <v>4.2014699000000002</v>
      </c>
    </row>
    <row r="63" spans="3:9" x14ac:dyDescent="0.25">
      <c r="C63" s="18">
        <v>15.382256999999999</v>
      </c>
      <c r="D63" s="25">
        <v>1.0093E-2</v>
      </c>
      <c r="F63" s="26">
        <v>174.09867643644699</v>
      </c>
      <c r="G63" s="25">
        <v>1.9624503</v>
      </c>
      <c r="H63" s="27">
        <v>173.82494</v>
      </c>
      <c r="I63" s="25">
        <v>4.2641096000000003</v>
      </c>
    </row>
    <row r="64" spans="3:9" x14ac:dyDescent="0.25">
      <c r="C64" s="18">
        <v>15.398910000000001</v>
      </c>
      <c r="D64" s="25">
        <v>1.0083999999999999E-2</v>
      </c>
      <c r="F64" s="26">
        <v>174.10608527743901</v>
      </c>
      <c r="G64" s="25">
        <v>1.8972369</v>
      </c>
      <c r="H64" s="27">
        <v>173.82588000000001</v>
      </c>
      <c r="I64" s="25">
        <v>4.3290119000000002</v>
      </c>
    </row>
    <row r="65" spans="3:9" x14ac:dyDescent="0.25">
      <c r="C65" s="18">
        <v>15.415564</v>
      </c>
      <c r="D65" s="25">
        <v>1.0383999999999999E-2</v>
      </c>
      <c r="F65" s="26">
        <v>174.11349427608999</v>
      </c>
      <c r="G65" s="25">
        <v>1.9715202999999999</v>
      </c>
      <c r="H65" s="27">
        <v>173.82683</v>
      </c>
      <c r="I65" s="25">
        <v>4.3963251000000003</v>
      </c>
    </row>
    <row r="66" spans="3:9" x14ac:dyDescent="0.25">
      <c r="C66" s="18">
        <v>15.432218000000001</v>
      </c>
      <c r="D66" s="25">
        <v>1.0299000000000001E-2</v>
      </c>
      <c r="F66" s="26">
        <v>174.12090343239799</v>
      </c>
      <c r="G66" s="25">
        <v>2.2962748999999998</v>
      </c>
      <c r="H66" s="27">
        <v>173.82776999999999</v>
      </c>
      <c r="I66" s="25">
        <v>4.4657068000000004</v>
      </c>
    </row>
    <row r="67" spans="3:9" x14ac:dyDescent="0.25">
      <c r="C67" s="18">
        <v>15.448871</v>
      </c>
      <c r="D67" s="25">
        <v>1.0534999999999999E-2</v>
      </c>
      <c r="F67" s="26">
        <v>174.128312746365</v>
      </c>
      <c r="G67" s="25">
        <v>2.1806592999999999</v>
      </c>
      <c r="H67" s="27">
        <v>173.82872</v>
      </c>
      <c r="I67" s="25">
        <v>4.5371918999999998</v>
      </c>
    </row>
    <row r="68" spans="3:9" x14ac:dyDescent="0.25">
      <c r="C68" s="18">
        <v>15.465525</v>
      </c>
      <c r="D68" s="25">
        <v>1.0602E-2</v>
      </c>
      <c r="F68" s="26">
        <v>174.13572221799001</v>
      </c>
      <c r="G68" s="25">
        <v>2.0318793999999998</v>
      </c>
      <c r="H68" s="27">
        <v>173.82966999999999</v>
      </c>
      <c r="I68" s="25">
        <v>4.6133156</v>
      </c>
    </row>
    <row r="69" spans="3:9" x14ac:dyDescent="0.25">
      <c r="C69" s="18">
        <v>15.482177999999999</v>
      </c>
      <c r="D69" s="25">
        <v>1.0789E-2</v>
      </c>
      <c r="F69" s="26">
        <v>174.143131847273</v>
      </c>
      <c r="G69" s="25">
        <v>1.9779503000000001</v>
      </c>
      <c r="H69" s="27">
        <v>173.83063000000001</v>
      </c>
      <c r="I69" s="25">
        <v>4.6921849</v>
      </c>
    </row>
    <row r="70" spans="3:9" x14ac:dyDescent="0.25">
      <c r="C70" s="18">
        <v>15.498832</v>
      </c>
      <c r="D70" s="25">
        <v>1.1027E-2</v>
      </c>
      <c r="F70" s="26">
        <v>174.15054163421399</v>
      </c>
      <c r="G70" s="25">
        <v>1.9819438</v>
      </c>
      <c r="H70" s="27">
        <v>173.83157</v>
      </c>
      <c r="I70" s="25">
        <v>4.7713041</v>
      </c>
    </row>
    <row r="71" spans="3:9" x14ac:dyDescent="0.25">
      <c r="C71" s="18">
        <v>15.515485</v>
      </c>
      <c r="D71" s="25">
        <v>1.1017000000000001E-2</v>
      </c>
      <c r="F71" s="26">
        <v>174.15795157881399</v>
      </c>
      <c r="G71" s="25">
        <v>1.8104264000000001</v>
      </c>
      <c r="H71" s="27">
        <v>173.83251999999999</v>
      </c>
      <c r="I71" s="25">
        <v>4.8567295000000001</v>
      </c>
    </row>
    <row r="72" spans="3:9" x14ac:dyDescent="0.25">
      <c r="C72" s="18">
        <v>15.532139000000001</v>
      </c>
      <c r="D72" s="25">
        <v>1.1382E-2</v>
      </c>
      <c r="F72" s="26">
        <v>174.165361681071</v>
      </c>
      <c r="G72" s="25">
        <v>1.9925999999999999</v>
      </c>
      <c r="H72" s="27">
        <v>173.83347000000001</v>
      </c>
      <c r="I72" s="25">
        <v>4.9445895999999996</v>
      </c>
    </row>
    <row r="73" spans="3:9" x14ac:dyDescent="0.25">
      <c r="C73" s="18">
        <v>15.548792000000001</v>
      </c>
      <c r="D73" s="25">
        <v>1.1402000000000001E-2</v>
      </c>
      <c r="F73" s="26">
        <v>174.17277194098699</v>
      </c>
      <c r="G73" s="25">
        <v>2.0860886999999999</v>
      </c>
      <c r="H73" s="27">
        <v>173.83440999999999</v>
      </c>
      <c r="I73" s="25">
        <v>5.034853</v>
      </c>
    </row>
    <row r="74" spans="3:9" x14ac:dyDescent="0.25">
      <c r="C74" s="18">
        <v>15.565446</v>
      </c>
      <c r="D74" s="25">
        <v>1.1521E-2</v>
      </c>
      <c r="F74" s="15"/>
      <c r="G74" s="15"/>
      <c r="H74" s="27">
        <v>173.83536000000001</v>
      </c>
      <c r="I74" s="25">
        <v>5.1287273999999998</v>
      </c>
    </row>
    <row r="75" spans="3:9" x14ac:dyDescent="0.25">
      <c r="C75" s="18">
        <v>15.582098999999999</v>
      </c>
      <c r="D75" s="25">
        <v>1.1557E-2</v>
      </c>
      <c r="F75" s="15"/>
      <c r="G75" s="15"/>
      <c r="H75" s="27">
        <v>173.83629999999999</v>
      </c>
      <c r="I75" s="25">
        <v>5.2274494000000002</v>
      </c>
    </row>
    <row r="76" spans="3:9" x14ac:dyDescent="0.25">
      <c r="C76" s="18">
        <v>15.598753</v>
      </c>
      <c r="D76" s="25">
        <v>1.1775000000000001E-2</v>
      </c>
      <c r="F76" s="15"/>
      <c r="G76" s="15"/>
      <c r="H76" s="27">
        <v>173.83725000000001</v>
      </c>
      <c r="I76" s="25">
        <v>5.3310037000000001</v>
      </c>
    </row>
    <row r="77" spans="3:9" x14ac:dyDescent="0.25">
      <c r="C77" s="18">
        <v>15.615406999999999</v>
      </c>
      <c r="D77" s="25">
        <v>1.2049000000000001E-2</v>
      </c>
      <c r="F77" s="15"/>
      <c r="G77" s="15"/>
      <c r="H77" s="27">
        <v>173.8382</v>
      </c>
      <c r="I77" s="25">
        <v>5.4393200999999998</v>
      </c>
    </row>
    <row r="78" spans="3:9" x14ac:dyDescent="0.25">
      <c r="C78" s="18">
        <v>15.632059999999999</v>
      </c>
      <c r="D78" s="25">
        <v>1.2083E-2</v>
      </c>
      <c r="F78" s="15"/>
      <c r="G78" s="15"/>
      <c r="H78" s="27">
        <v>173.83913999999999</v>
      </c>
      <c r="I78" s="25">
        <v>5.5507989000000002</v>
      </c>
    </row>
    <row r="79" spans="3:9" x14ac:dyDescent="0.25">
      <c r="C79" s="18">
        <v>15.648714</v>
      </c>
      <c r="D79" s="25">
        <v>1.2120000000000001E-2</v>
      </c>
      <c r="F79" s="15"/>
      <c r="G79" s="15"/>
      <c r="H79" s="27">
        <v>173.84009</v>
      </c>
      <c r="I79" s="25">
        <v>5.6654695999999998</v>
      </c>
    </row>
    <row r="80" spans="3:9" x14ac:dyDescent="0.25">
      <c r="C80" s="18">
        <v>15.665367</v>
      </c>
      <c r="D80" s="25">
        <v>1.2331999999999999E-2</v>
      </c>
      <c r="F80" s="15"/>
      <c r="G80" s="15"/>
      <c r="H80" s="27">
        <v>173.84102999999999</v>
      </c>
      <c r="I80" s="25">
        <v>5.7910247000000004</v>
      </c>
    </row>
    <row r="81" spans="3:9" x14ac:dyDescent="0.25">
      <c r="C81" s="18">
        <v>15.682021000000001</v>
      </c>
      <c r="D81" s="25">
        <v>1.2560999999999999E-2</v>
      </c>
      <c r="F81" s="15"/>
      <c r="G81" s="15"/>
      <c r="H81" s="27">
        <v>173.84198000000001</v>
      </c>
      <c r="I81" s="25">
        <v>5.9195848</v>
      </c>
    </row>
    <row r="82" spans="3:9" x14ac:dyDescent="0.25">
      <c r="C82" s="18">
        <v>15.698674</v>
      </c>
      <c r="D82" s="25">
        <v>1.2692999999999999E-2</v>
      </c>
      <c r="F82" s="15"/>
      <c r="G82" s="15"/>
      <c r="H82" s="27">
        <v>173.84293</v>
      </c>
      <c r="I82" s="25">
        <v>6.0511751</v>
      </c>
    </row>
    <row r="83" spans="3:9" x14ac:dyDescent="0.25">
      <c r="C83" s="18">
        <v>15.715328</v>
      </c>
      <c r="D83" s="25">
        <v>1.2632000000000001E-2</v>
      </c>
      <c r="F83" s="15"/>
      <c r="G83" s="15"/>
      <c r="H83" s="27">
        <v>173.84388999999999</v>
      </c>
      <c r="I83" s="25">
        <v>6.1953839999999998</v>
      </c>
    </row>
    <row r="84" spans="3:9" x14ac:dyDescent="0.25">
      <c r="C84" s="18">
        <v>15.731982</v>
      </c>
      <c r="D84" s="25">
        <v>1.2866000000000001E-2</v>
      </c>
      <c r="F84" s="15"/>
      <c r="G84" s="15"/>
      <c r="H84" s="27">
        <v>173.84483</v>
      </c>
      <c r="I84" s="25">
        <v>6.3433846999999997</v>
      </c>
    </row>
    <row r="85" spans="3:9" x14ac:dyDescent="0.25">
      <c r="C85" s="18">
        <v>15.748635</v>
      </c>
      <c r="D85" s="25">
        <v>1.2962E-2</v>
      </c>
      <c r="F85" s="15"/>
      <c r="G85" s="15"/>
      <c r="H85" s="27">
        <v>173.84577999999999</v>
      </c>
      <c r="I85" s="25">
        <v>6.4972671999999996</v>
      </c>
    </row>
    <row r="86" spans="3:9" x14ac:dyDescent="0.25">
      <c r="C86" s="18">
        <v>15.765288999999999</v>
      </c>
      <c r="D86" s="25">
        <v>1.3138E-2</v>
      </c>
      <c r="F86" s="15"/>
      <c r="G86" s="15"/>
      <c r="H86" s="27">
        <v>173.84673000000001</v>
      </c>
      <c r="I86" s="25">
        <v>6.6585292999999997</v>
      </c>
    </row>
    <row r="87" spans="3:9" x14ac:dyDescent="0.25">
      <c r="C87" s="18">
        <v>15.781943</v>
      </c>
      <c r="D87" s="25">
        <v>1.3199000000000001E-2</v>
      </c>
      <c r="F87" s="15"/>
      <c r="G87" s="15"/>
      <c r="H87" s="27">
        <v>173.84766999999999</v>
      </c>
      <c r="I87" s="25">
        <v>6.8278723000000001</v>
      </c>
    </row>
    <row r="88" spans="3:9" x14ac:dyDescent="0.25">
      <c r="C88" s="18">
        <v>15.798596</v>
      </c>
      <c r="D88" s="25">
        <v>1.3368E-2</v>
      </c>
      <c r="F88" s="15"/>
      <c r="G88" s="15"/>
      <c r="H88" s="27">
        <v>173.84862000000001</v>
      </c>
      <c r="I88" s="25">
        <v>7.0052117999999997</v>
      </c>
    </row>
    <row r="89" spans="3:9" x14ac:dyDescent="0.25">
      <c r="C89" s="18">
        <v>15.815250000000001</v>
      </c>
      <c r="D89" s="25">
        <v>1.3467E-2</v>
      </c>
      <c r="F89" s="15"/>
      <c r="G89" s="15"/>
      <c r="H89" s="27">
        <v>173.84956</v>
      </c>
      <c r="I89" s="25">
        <v>7.1945791000000003</v>
      </c>
    </row>
    <row r="90" spans="3:9" x14ac:dyDescent="0.25">
      <c r="C90" s="18">
        <v>15.831903000000001</v>
      </c>
      <c r="D90" s="25">
        <v>1.3407000000000001E-2</v>
      </c>
      <c r="F90" s="15"/>
      <c r="G90" s="15"/>
      <c r="H90" s="27">
        <v>173.85051000000001</v>
      </c>
      <c r="I90" s="25">
        <v>7.3884572999999998</v>
      </c>
    </row>
    <row r="91" spans="3:9" x14ac:dyDescent="0.25">
      <c r="C91" s="18">
        <v>15.848557</v>
      </c>
      <c r="D91" s="25">
        <v>1.3709000000000001E-2</v>
      </c>
      <c r="F91" s="15"/>
      <c r="G91" s="15"/>
      <c r="H91" s="27">
        <v>173.85146</v>
      </c>
      <c r="I91" s="25">
        <v>7.5868529999999996</v>
      </c>
    </row>
    <row r="92" spans="3:9" x14ac:dyDescent="0.25">
      <c r="C92" s="18">
        <v>15.865211</v>
      </c>
      <c r="D92" s="25">
        <v>1.3719E-2</v>
      </c>
      <c r="F92" s="15"/>
      <c r="G92" s="15"/>
      <c r="H92" s="27">
        <v>173.85239999999999</v>
      </c>
      <c r="I92" s="25">
        <v>7.8087678</v>
      </c>
    </row>
    <row r="93" spans="3:9" x14ac:dyDescent="0.25">
      <c r="C93" s="18">
        <v>15.881864</v>
      </c>
      <c r="D93" s="25">
        <v>1.3878E-2</v>
      </c>
      <c r="F93" s="15"/>
      <c r="G93" s="15"/>
      <c r="H93" s="27">
        <v>173.85335000000001</v>
      </c>
      <c r="I93" s="25">
        <v>8.0363206999999992</v>
      </c>
    </row>
    <row r="94" spans="3:9" x14ac:dyDescent="0.25">
      <c r="C94" s="18">
        <v>15.898517999999999</v>
      </c>
      <c r="D94" s="25">
        <v>1.3838E-2</v>
      </c>
      <c r="F94" s="15"/>
      <c r="G94" s="15"/>
      <c r="H94" s="27">
        <v>173.85428999999999</v>
      </c>
      <c r="I94" s="25">
        <v>8.2695483999999997</v>
      </c>
    </row>
    <row r="95" spans="3:9" x14ac:dyDescent="0.25">
      <c r="C95" s="18">
        <v>15.915172</v>
      </c>
      <c r="D95" s="25">
        <v>1.4017999999999999E-2</v>
      </c>
      <c r="F95" s="15"/>
      <c r="G95" s="15"/>
      <c r="H95" s="27">
        <v>173.85524000000001</v>
      </c>
      <c r="I95" s="25">
        <v>8.5177002000000002</v>
      </c>
    </row>
    <row r="96" spans="3:9" x14ac:dyDescent="0.25">
      <c r="C96" s="18">
        <v>15.931825</v>
      </c>
      <c r="D96" s="25">
        <v>1.4231000000000001E-2</v>
      </c>
      <c r="F96" s="15"/>
      <c r="G96" s="15"/>
      <c r="H96" s="27">
        <v>173.85619</v>
      </c>
      <c r="I96" s="25">
        <v>8.7782488000000001</v>
      </c>
    </row>
    <row r="97" spans="3:9" x14ac:dyDescent="0.25">
      <c r="C97" s="18">
        <v>15.948479000000001</v>
      </c>
      <c r="D97" s="25">
        <v>1.4239E-2</v>
      </c>
      <c r="F97" s="15"/>
      <c r="G97" s="15"/>
      <c r="H97" s="27">
        <v>173.85714999999999</v>
      </c>
      <c r="I97" s="25">
        <v>9.0559730999999992</v>
      </c>
    </row>
    <row r="98" spans="3:9" x14ac:dyDescent="0.25">
      <c r="C98" s="18">
        <v>15.965133</v>
      </c>
      <c r="D98" s="25">
        <v>1.4197E-2</v>
      </c>
      <c r="F98" s="15"/>
      <c r="G98" s="15"/>
      <c r="H98" s="27">
        <v>173.85809</v>
      </c>
      <c r="I98" s="25">
        <v>9.3425273999999998</v>
      </c>
    </row>
    <row r="99" spans="3:9" x14ac:dyDescent="0.25">
      <c r="C99" s="18">
        <v>15.981787000000001</v>
      </c>
      <c r="D99" s="25">
        <v>1.4396000000000001E-2</v>
      </c>
      <c r="F99" s="15"/>
      <c r="G99" s="15"/>
      <c r="H99" s="27">
        <v>173.85903999999999</v>
      </c>
      <c r="I99" s="25">
        <v>9.6406650999999997</v>
      </c>
    </row>
    <row r="100" spans="3:9" x14ac:dyDescent="0.25">
      <c r="C100" s="18">
        <v>15.99844</v>
      </c>
      <c r="D100" s="25">
        <v>1.4446000000000001E-2</v>
      </c>
      <c r="F100" s="15"/>
      <c r="G100" s="15"/>
      <c r="H100" s="27">
        <v>173.85999000000001</v>
      </c>
      <c r="I100" s="25">
        <v>9.9502287000000003</v>
      </c>
    </row>
    <row r="101" spans="3:9" x14ac:dyDescent="0.25">
      <c r="C101" s="18">
        <v>16.015094000000001</v>
      </c>
      <c r="D101" s="25">
        <v>1.465E-2</v>
      </c>
      <c r="F101" s="15"/>
      <c r="G101" s="15"/>
      <c r="H101" s="27">
        <v>173.86093</v>
      </c>
      <c r="I101" s="25">
        <v>10.284678</v>
      </c>
    </row>
    <row r="102" spans="3:9" x14ac:dyDescent="0.25">
      <c r="C102" s="18">
        <v>16.031748</v>
      </c>
      <c r="D102" s="25">
        <v>1.4838E-2</v>
      </c>
      <c r="F102" s="15"/>
      <c r="G102" s="15"/>
      <c r="H102" s="27">
        <v>173.86188000000001</v>
      </c>
      <c r="I102" s="25">
        <v>10.626839</v>
      </c>
    </row>
    <row r="103" spans="3:9" x14ac:dyDescent="0.25">
      <c r="C103" s="18">
        <v>16.048400999999998</v>
      </c>
      <c r="D103" s="25">
        <v>1.4808999999999999E-2</v>
      </c>
      <c r="F103" s="15"/>
      <c r="G103" s="15"/>
      <c r="H103" s="27">
        <v>173.86282</v>
      </c>
      <c r="I103" s="25">
        <v>10.976654999999999</v>
      </c>
    </row>
    <row r="104" spans="3:9" x14ac:dyDescent="0.25">
      <c r="C104" s="18">
        <v>16.065055000000001</v>
      </c>
      <c r="D104" s="25">
        <v>1.4723999999999999E-2</v>
      </c>
      <c r="F104" s="15"/>
      <c r="G104" s="15"/>
      <c r="H104" s="27">
        <v>173.86376999999999</v>
      </c>
      <c r="I104" s="25">
        <v>11.358663</v>
      </c>
    </row>
    <row r="105" spans="3:9" x14ac:dyDescent="0.25">
      <c r="C105" s="18">
        <v>16.081707999999999</v>
      </c>
      <c r="D105" s="25">
        <v>1.495E-2</v>
      </c>
      <c r="F105" s="15"/>
      <c r="G105" s="15"/>
      <c r="H105" s="27">
        <v>173.86472000000001</v>
      </c>
      <c r="I105" s="25">
        <v>11.752011</v>
      </c>
    </row>
    <row r="106" spans="3:9" x14ac:dyDescent="0.25">
      <c r="C106" s="18">
        <v>16.098362000000002</v>
      </c>
      <c r="D106" s="25">
        <v>1.5087E-2</v>
      </c>
      <c r="F106" s="15"/>
      <c r="G106" s="15"/>
      <c r="H106" s="27">
        <v>173.86565999999999</v>
      </c>
      <c r="I106" s="25">
        <v>12.156768</v>
      </c>
    </row>
    <row r="107" spans="3:9" x14ac:dyDescent="0.25">
      <c r="C107" s="18">
        <v>16.115016000000001</v>
      </c>
      <c r="D107" s="25">
        <v>1.5145E-2</v>
      </c>
      <c r="F107" s="15"/>
      <c r="G107" s="15"/>
      <c r="H107" s="27">
        <v>173.86661000000001</v>
      </c>
      <c r="I107" s="25">
        <v>12.578525000000001</v>
      </c>
    </row>
    <row r="108" spans="3:9" x14ac:dyDescent="0.25">
      <c r="C108" s="18">
        <v>16.131668999999999</v>
      </c>
      <c r="D108" s="25">
        <v>1.5154000000000001E-2</v>
      </c>
      <c r="F108" s="15"/>
      <c r="G108" s="15"/>
      <c r="H108" s="27">
        <v>173.86754999999999</v>
      </c>
      <c r="I108" s="25">
        <v>13.020868</v>
      </c>
    </row>
    <row r="109" spans="3:9" x14ac:dyDescent="0.25">
      <c r="C109" s="18">
        <v>16.148323000000001</v>
      </c>
      <c r="D109" s="25">
        <v>1.4936E-2</v>
      </c>
      <c r="F109" s="15"/>
      <c r="G109" s="15"/>
      <c r="H109" s="27">
        <v>173.86850000000001</v>
      </c>
      <c r="I109" s="25">
        <v>13.484146000000001</v>
      </c>
    </row>
    <row r="110" spans="3:9" x14ac:dyDescent="0.25">
      <c r="C110" s="18">
        <v>16.164977</v>
      </c>
      <c r="D110" s="25">
        <v>1.5214999999999999E-2</v>
      </c>
      <c r="F110" s="15"/>
      <c r="G110" s="15"/>
      <c r="H110" s="27">
        <v>173.86945</v>
      </c>
      <c r="I110" s="25">
        <v>13.965522999999999</v>
      </c>
    </row>
    <row r="111" spans="3:9" x14ac:dyDescent="0.25">
      <c r="C111" s="18">
        <v>16.181629999999998</v>
      </c>
      <c r="D111" s="25">
        <v>1.5363999999999999E-2</v>
      </c>
      <c r="F111" s="15"/>
      <c r="G111" s="15"/>
      <c r="H111" s="27">
        <v>173.87040999999999</v>
      </c>
      <c r="I111" s="25">
        <v>14.467108</v>
      </c>
    </row>
    <row r="112" spans="3:9" x14ac:dyDescent="0.25">
      <c r="C112" s="18">
        <v>16.198284000000001</v>
      </c>
      <c r="D112" s="25">
        <v>1.5180000000000001E-2</v>
      </c>
      <c r="F112" s="15"/>
      <c r="G112" s="15"/>
      <c r="H112" s="27">
        <v>173.87135000000001</v>
      </c>
      <c r="I112" s="25">
        <v>14.973091999999999</v>
      </c>
    </row>
    <row r="113" spans="3:9" x14ac:dyDescent="0.25">
      <c r="C113" s="18">
        <v>16.214938</v>
      </c>
      <c r="D113" s="25">
        <v>1.5310000000000001E-2</v>
      </c>
      <c r="F113" s="15"/>
      <c r="G113" s="15"/>
      <c r="H113" s="27">
        <v>173.8723</v>
      </c>
      <c r="I113" s="25">
        <v>15.5154</v>
      </c>
    </row>
    <row r="114" spans="3:9" x14ac:dyDescent="0.25">
      <c r="C114" s="18">
        <v>16.231591000000002</v>
      </c>
      <c r="D114" s="25">
        <v>1.5218000000000001E-2</v>
      </c>
      <c r="F114" s="15"/>
      <c r="G114" s="15"/>
      <c r="H114" s="27">
        <v>173.87325000000001</v>
      </c>
      <c r="I114" s="25">
        <v>16.066790000000001</v>
      </c>
    </row>
    <row r="115" spans="3:9" x14ac:dyDescent="0.25">
      <c r="C115" s="18">
        <v>16.248245000000001</v>
      </c>
      <c r="D115" s="25">
        <v>1.5188999999999999E-2</v>
      </c>
      <c r="F115" s="15"/>
      <c r="G115" s="15"/>
      <c r="H115" s="27">
        <v>173.87419</v>
      </c>
      <c r="I115" s="25">
        <v>16.627185999999998</v>
      </c>
    </row>
    <row r="116" spans="3:9" x14ac:dyDescent="0.25">
      <c r="C116" s="18">
        <v>16.264897999999999</v>
      </c>
      <c r="D116" s="25">
        <v>1.545E-2</v>
      </c>
      <c r="F116" s="15"/>
      <c r="G116" s="15"/>
      <c r="H116" s="27">
        <v>173.87513999999999</v>
      </c>
      <c r="I116" s="25">
        <v>17.217285</v>
      </c>
    </row>
    <row r="117" spans="3:9" x14ac:dyDescent="0.25">
      <c r="C117" s="18">
        <v>16.281552000000001</v>
      </c>
      <c r="D117" s="25">
        <v>1.5478E-2</v>
      </c>
      <c r="F117" s="15"/>
      <c r="G117" s="15"/>
      <c r="H117" s="27">
        <v>173.87608</v>
      </c>
      <c r="I117" s="25">
        <v>17.821573000000001</v>
      </c>
    </row>
    <row r="118" spans="3:9" x14ac:dyDescent="0.25">
      <c r="C118" s="18">
        <v>16.298206</v>
      </c>
      <c r="D118" s="25">
        <v>1.5572000000000001E-2</v>
      </c>
      <c r="F118" s="15"/>
      <c r="G118" s="15"/>
      <c r="H118" s="27">
        <v>173.87702999999999</v>
      </c>
      <c r="I118" s="25">
        <v>18.439993000000001</v>
      </c>
    </row>
    <row r="119" spans="3:9" x14ac:dyDescent="0.25">
      <c r="C119" s="18">
        <v>16.314858999999998</v>
      </c>
      <c r="D119" s="25">
        <v>1.5448999999999999E-2</v>
      </c>
      <c r="F119" s="15"/>
      <c r="G119" s="15"/>
      <c r="H119" s="27">
        <v>173.87798000000001</v>
      </c>
      <c r="I119" s="25">
        <v>19.074915000000001</v>
      </c>
    </row>
    <row r="120" spans="3:9" x14ac:dyDescent="0.25">
      <c r="C120" s="18">
        <v>16.331513000000001</v>
      </c>
      <c r="D120" s="25">
        <v>1.5367E-2</v>
      </c>
      <c r="F120" s="15"/>
      <c r="G120" s="15"/>
      <c r="H120" s="27">
        <v>173.87891999999999</v>
      </c>
      <c r="I120" s="25">
        <v>19.725349000000001</v>
      </c>
    </row>
    <row r="121" spans="3:9" x14ac:dyDescent="0.25">
      <c r="C121" s="18">
        <v>16.348167</v>
      </c>
      <c r="D121" s="25">
        <v>1.5573E-2</v>
      </c>
      <c r="F121" s="15"/>
      <c r="G121" s="15"/>
      <c r="H121" s="27">
        <v>173.87987000000001</v>
      </c>
      <c r="I121" s="25">
        <v>20.391435999999999</v>
      </c>
    </row>
    <row r="122" spans="3:9" x14ac:dyDescent="0.25">
      <c r="C122" s="18">
        <v>16.364820000000002</v>
      </c>
      <c r="D122" s="25">
        <v>1.5610000000000001E-2</v>
      </c>
      <c r="F122" s="15"/>
      <c r="G122" s="15"/>
      <c r="H122" s="27">
        <v>173.88081</v>
      </c>
      <c r="I122" s="25">
        <v>21.075686000000001</v>
      </c>
    </row>
    <row r="123" spans="3:9" x14ac:dyDescent="0.25">
      <c r="C123" s="18">
        <v>16.381474000000001</v>
      </c>
      <c r="D123" s="25">
        <v>1.5599E-2</v>
      </c>
      <c r="F123" s="15"/>
      <c r="G123" s="15"/>
      <c r="H123" s="27">
        <v>173.88176000000001</v>
      </c>
      <c r="I123" s="25">
        <v>21.766769</v>
      </c>
    </row>
    <row r="124" spans="3:9" x14ac:dyDescent="0.25">
      <c r="C124" s="18">
        <v>16.398128</v>
      </c>
      <c r="D124" s="25">
        <v>1.5788E-2</v>
      </c>
      <c r="F124" s="15"/>
      <c r="G124" s="15"/>
      <c r="H124" s="27">
        <v>173.88271</v>
      </c>
      <c r="I124" s="25">
        <v>22.464770999999999</v>
      </c>
    </row>
    <row r="125" spans="3:9" x14ac:dyDescent="0.25">
      <c r="C125" s="18">
        <v>16.414781000000001</v>
      </c>
      <c r="D125" s="25">
        <v>1.5862999999999999E-2</v>
      </c>
      <c r="F125" s="15"/>
      <c r="G125" s="15"/>
      <c r="H125" s="27">
        <v>173.88367</v>
      </c>
      <c r="I125" s="25">
        <v>23.200482999999998</v>
      </c>
    </row>
    <row r="126" spans="3:9" x14ac:dyDescent="0.25">
      <c r="C126" s="18">
        <v>16.431435</v>
      </c>
      <c r="D126" s="25">
        <v>1.5657000000000001E-2</v>
      </c>
      <c r="F126" s="15"/>
      <c r="G126" s="15"/>
      <c r="H126" s="27">
        <v>173.88461000000001</v>
      </c>
      <c r="I126" s="25">
        <v>23.918264000000001</v>
      </c>
    </row>
    <row r="127" spans="3:9" x14ac:dyDescent="0.25">
      <c r="C127" s="18">
        <v>16.448089</v>
      </c>
      <c r="D127" s="25">
        <v>1.5713000000000001E-2</v>
      </c>
      <c r="F127" s="15"/>
      <c r="G127" s="15"/>
      <c r="H127" s="27">
        <v>173.88556</v>
      </c>
      <c r="I127" s="25">
        <v>24.629677000000001</v>
      </c>
    </row>
    <row r="128" spans="3:9" x14ac:dyDescent="0.25">
      <c r="C128" s="18">
        <v>16.464742000000001</v>
      </c>
      <c r="D128" s="25">
        <v>1.5900999999999998E-2</v>
      </c>
      <c r="F128" s="15"/>
      <c r="G128" s="15"/>
      <c r="H128" s="27">
        <v>173.88650999999999</v>
      </c>
      <c r="I128" s="25">
        <v>25.324218999999999</v>
      </c>
    </row>
    <row r="129" spans="3:9" x14ac:dyDescent="0.25">
      <c r="C129" s="18">
        <v>16.481396</v>
      </c>
      <c r="D129" s="25">
        <v>1.5771E-2</v>
      </c>
      <c r="F129" s="15"/>
      <c r="G129" s="15"/>
      <c r="H129" s="27">
        <v>173.88745</v>
      </c>
      <c r="I129" s="25">
        <v>26.059788000000001</v>
      </c>
    </row>
    <row r="130" spans="3:9" x14ac:dyDescent="0.25">
      <c r="C130" s="18">
        <v>16.498049000000002</v>
      </c>
      <c r="D130" s="25">
        <v>1.5932000000000002E-2</v>
      </c>
      <c r="F130" s="15"/>
      <c r="G130" s="15"/>
      <c r="H130" s="27">
        <v>173.88839999999999</v>
      </c>
      <c r="I130" s="25">
        <v>26.83588</v>
      </c>
    </row>
    <row r="131" spans="3:9" x14ac:dyDescent="0.25">
      <c r="C131" s="18">
        <v>16.514703000000001</v>
      </c>
      <c r="D131" s="25">
        <v>1.5814999999999999E-2</v>
      </c>
      <c r="F131" s="15"/>
      <c r="G131" s="15"/>
      <c r="H131" s="27">
        <v>173.88934</v>
      </c>
      <c r="I131" s="25">
        <v>27.628011999999998</v>
      </c>
    </row>
    <row r="132" spans="3:9" x14ac:dyDescent="0.25">
      <c r="C132" s="18">
        <v>16.531357</v>
      </c>
      <c r="D132" s="25">
        <v>1.5768000000000001E-2</v>
      </c>
      <c r="F132" s="15"/>
      <c r="G132" s="15"/>
      <c r="H132" s="27">
        <v>173.89028999999999</v>
      </c>
      <c r="I132" s="25">
        <v>28.423265000000001</v>
      </c>
    </row>
    <row r="133" spans="3:9" x14ac:dyDescent="0.25">
      <c r="C133" s="18">
        <v>16.548010000000001</v>
      </c>
      <c r="D133" s="25">
        <v>1.6004999999999998E-2</v>
      </c>
      <c r="F133" s="15"/>
      <c r="G133" s="15"/>
      <c r="H133" s="27">
        <v>173.89124000000001</v>
      </c>
      <c r="I133" s="25">
        <v>29.221648999999999</v>
      </c>
    </row>
    <row r="134" spans="3:9" x14ac:dyDescent="0.25">
      <c r="C134" s="18">
        <v>16.564664</v>
      </c>
      <c r="D134" s="25">
        <v>1.5713999999999999E-2</v>
      </c>
      <c r="F134" s="15"/>
      <c r="G134" s="15"/>
      <c r="H134" s="27">
        <v>173.89218</v>
      </c>
      <c r="I134" s="25">
        <v>30.013908000000001</v>
      </c>
    </row>
    <row r="135" spans="3:9" x14ac:dyDescent="0.25">
      <c r="C135" s="18">
        <v>16.581316999999999</v>
      </c>
      <c r="D135" s="25">
        <v>1.6174999999999998E-2</v>
      </c>
      <c r="F135" s="15"/>
      <c r="G135" s="15"/>
      <c r="H135" s="27">
        <v>173.89313000000001</v>
      </c>
      <c r="I135" s="25">
        <v>30.803149999999999</v>
      </c>
    </row>
    <row r="136" spans="3:9" x14ac:dyDescent="0.25">
      <c r="C136" s="18">
        <v>16.597971000000001</v>
      </c>
      <c r="D136" s="25">
        <v>1.5958E-2</v>
      </c>
      <c r="F136" s="15"/>
      <c r="G136" s="15"/>
      <c r="H136" s="27">
        <v>173.89407</v>
      </c>
      <c r="I136" s="25">
        <v>31.589338000000001</v>
      </c>
    </row>
    <row r="137" spans="3:9" x14ac:dyDescent="0.25">
      <c r="C137" s="18">
        <v>16.614625</v>
      </c>
      <c r="D137" s="25">
        <v>1.5935000000000001E-2</v>
      </c>
      <c r="F137" s="15"/>
      <c r="G137" s="15"/>
      <c r="H137" s="27">
        <v>173.89501999999999</v>
      </c>
      <c r="I137" s="25">
        <v>32.354038000000003</v>
      </c>
    </row>
    <row r="138" spans="3:9" x14ac:dyDescent="0.25">
      <c r="C138" s="18">
        <v>16.639748000000001</v>
      </c>
      <c r="D138" s="25">
        <v>1.6119000000000001E-2</v>
      </c>
      <c r="F138" s="15"/>
      <c r="G138" s="15"/>
      <c r="H138" s="27">
        <v>173.89597000000001</v>
      </c>
      <c r="I138" s="25">
        <v>33.107852999999999</v>
      </c>
    </row>
    <row r="139" spans="3:9" x14ac:dyDescent="0.25">
      <c r="C139" s="18">
        <v>16.656402</v>
      </c>
      <c r="D139" s="25">
        <v>1.5960999999999999E-2</v>
      </c>
      <c r="F139" s="15"/>
      <c r="G139" s="15"/>
      <c r="H139" s="27">
        <v>173.89693</v>
      </c>
      <c r="I139" s="25">
        <v>33.862461000000003</v>
      </c>
    </row>
    <row r="140" spans="3:9" x14ac:dyDescent="0.25">
      <c r="C140" s="18">
        <v>16.673055000000002</v>
      </c>
      <c r="D140" s="25">
        <v>1.6008999999999999E-2</v>
      </c>
      <c r="F140" s="15"/>
      <c r="G140" s="15"/>
      <c r="H140" s="27">
        <v>173.89787000000001</v>
      </c>
      <c r="I140" s="25">
        <v>34.588825</v>
      </c>
    </row>
    <row r="141" spans="3:9" x14ac:dyDescent="0.25">
      <c r="C141" s="18">
        <v>16.689709000000001</v>
      </c>
      <c r="D141" s="25">
        <v>1.592E-2</v>
      </c>
      <c r="F141" s="15"/>
      <c r="G141" s="15"/>
      <c r="H141" s="27">
        <v>173.89882</v>
      </c>
      <c r="I141" s="25">
        <v>35.289420999999997</v>
      </c>
    </row>
    <row r="142" spans="3:9" x14ac:dyDescent="0.25">
      <c r="C142" s="18">
        <v>16.706361999999999</v>
      </c>
      <c r="D142" s="25">
        <v>1.5945999999999998E-2</v>
      </c>
      <c r="F142" s="15"/>
      <c r="G142" s="15"/>
      <c r="H142" s="27">
        <v>173.89976999999999</v>
      </c>
      <c r="I142" s="25">
        <v>35.964709999999997</v>
      </c>
    </row>
    <row r="143" spans="3:9" x14ac:dyDescent="0.25">
      <c r="C143" s="18">
        <v>16.723016000000001</v>
      </c>
      <c r="D143" s="25">
        <v>1.5802E-2</v>
      </c>
      <c r="F143" s="15"/>
      <c r="G143" s="15"/>
      <c r="H143" s="27">
        <v>173.90071</v>
      </c>
      <c r="I143" s="25">
        <v>36.610500000000002</v>
      </c>
    </row>
    <row r="144" spans="3:9" x14ac:dyDescent="0.25">
      <c r="C144" s="18">
        <v>16.73967</v>
      </c>
      <c r="D144" s="25">
        <v>1.6004000000000001E-2</v>
      </c>
      <c r="F144" s="15"/>
      <c r="G144" s="15"/>
      <c r="H144" s="27">
        <v>173.90165999999999</v>
      </c>
      <c r="I144" s="25">
        <v>37.236480999999998</v>
      </c>
    </row>
    <row r="145" spans="3:9" x14ac:dyDescent="0.25">
      <c r="C145" s="18">
        <v>16.756322999999998</v>
      </c>
      <c r="D145" s="25">
        <v>1.5762999999999999E-2</v>
      </c>
      <c r="F145" s="15"/>
      <c r="G145" s="15"/>
      <c r="H145" s="27">
        <v>173.90260000000001</v>
      </c>
      <c r="I145" s="25">
        <v>37.842799999999997</v>
      </c>
    </row>
    <row r="146" spans="3:9" x14ac:dyDescent="0.25">
      <c r="C146" s="18">
        <v>16.772977000000001</v>
      </c>
      <c r="D146" s="25">
        <v>1.5897000000000001E-2</v>
      </c>
      <c r="F146" s="15"/>
      <c r="G146" s="15"/>
      <c r="H146" s="27">
        <v>173.90355</v>
      </c>
      <c r="I146" s="25">
        <v>38.377884000000002</v>
      </c>
    </row>
    <row r="147" spans="3:9" x14ac:dyDescent="0.25">
      <c r="C147" s="18">
        <v>16.789629999999999</v>
      </c>
      <c r="D147" s="25">
        <v>1.5828999999999999E-2</v>
      </c>
      <c r="F147" s="15"/>
      <c r="G147" s="15"/>
      <c r="H147" s="27">
        <v>173.90450000000001</v>
      </c>
      <c r="I147" s="25">
        <v>38.894688000000002</v>
      </c>
    </row>
    <row r="148" spans="3:9" x14ac:dyDescent="0.25">
      <c r="C148" s="18">
        <v>16.806284000000002</v>
      </c>
      <c r="D148" s="25">
        <v>1.5925999999999999E-2</v>
      </c>
      <c r="F148" s="15"/>
      <c r="G148" s="15"/>
      <c r="H148" s="27">
        <v>173.90544</v>
      </c>
      <c r="I148" s="25">
        <v>39.393115999999999</v>
      </c>
    </row>
    <row r="149" spans="3:9" x14ac:dyDescent="0.25">
      <c r="C149" s="18">
        <v>16.822937</v>
      </c>
      <c r="D149" s="25">
        <v>1.5599E-2</v>
      </c>
      <c r="F149" s="15"/>
      <c r="G149" s="15"/>
      <c r="H149" s="27">
        <v>173.90638999999999</v>
      </c>
      <c r="I149" s="25">
        <v>39.829783999999997</v>
      </c>
    </row>
    <row r="150" spans="3:9" x14ac:dyDescent="0.25">
      <c r="C150" s="18">
        <v>16.839590999999999</v>
      </c>
      <c r="D150" s="25">
        <v>1.5753E-2</v>
      </c>
      <c r="F150" s="15"/>
      <c r="G150" s="15"/>
      <c r="H150" s="27">
        <v>173.90733</v>
      </c>
      <c r="I150" s="25">
        <v>40.233809999999998</v>
      </c>
    </row>
    <row r="151" spans="3:9" x14ac:dyDescent="0.25">
      <c r="C151" s="18">
        <v>16.856245000000001</v>
      </c>
      <c r="D151" s="25">
        <v>1.5689999999999999E-2</v>
      </c>
      <c r="F151" s="15"/>
      <c r="G151" s="15"/>
      <c r="H151" s="27">
        <v>173.90827999999999</v>
      </c>
      <c r="I151" s="25">
        <v>40.604759000000001</v>
      </c>
    </row>
    <row r="152" spans="3:9" x14ac:dyDescent="0.25">
      <c r="C152" s="18">
        <v>16.872897999999999</v>
      </c>
      <c r="D152" s="25">
        <v>1.5789999999999998E-2</v>
      </c>
      <c r="F152" s="15"/>
      <c r="G152" s="15"/>
      <c r="H152" s="27">
        <v>173.90923000000001</v>
      </c>
      <c r="I152" s="25">
        <v>40.934291999999999</v>
      </c>
    </row>
    <row r="153" spans="3:9" x14ac:dyDescent="0.25">
      <c r="C153" s="18">
        <v>16.889551999999998</v>
      </c>
      <c r="D153" s="25">
        <v>1.5602E-2</v>
      </c>
      <c r="F153" s="15"/>
      <c r="G153" s="15"/>
      <c r="H153" s="27">
        <v>173.91019</v>
      </c>
      <c r="I153" s="25">
        <v>41.221694999999997</v>
      </c>
    </row>
    <row r="154" spans="3:9" x14ac:dyDescent="0.25">
      <c r="C154" s="18">
        <v>16.906205</v>
      </c>
      <c r="D154" s="25">
        <v>1.5820000000000001E-2</v>
      </c>
      <c r="F154" s="15"/>
      <c r="G154" s="15"/>
      <c r="H154" s="27">
        <v>173.91113000000001</v>
      </c>
      <c r="I154" s="25">
        <v>41.457642</v>
      </c>
    </row>
    <row r="155" spans="3:9" x14ac:dyDescent="0.25">
      <c r="C155" s="18">
        <v>16.922858999999999</v>
      </c>
      <c r="D155" s="25">
        <v>1.5798E-2</v>
      </c>
      <c r="F155" s="15"/>
      <c r="G155" s="15"/>
      <c r="H155" s="27">
        <v>173.91208</v>
      </c>
      <c r="I155" s="25">
        <v>41.621772999999997</v>
      </c>
    </row>
    <row r="156" spans="3:9" x14ac:dyDescent="0.25">
      <c r="C156" s="18">
        <v>16.939512000000001</v>
      </c>
      <c r="D156" s="25">
        <v>1.5682000000000001E-2</v>
      </c>
      <c r="F156" s="15"/>
      <c r="G156" s="15"/>
      <c r="H156" s="27">
        <v>173.91301999999999</v>
      </c>
      <c r="I156" s="25">
        <v>41.758567999999997</v>
      </c>
    </row>
    <row r="157" spans="3:9" x14ac:dyDescent="0.25">
      <c r="C157" s="18">
        <v>16.956166</v>
      </c>
      <c r="D157" s="25">
        <v>1.567E-2</v>
      </c>
      <c r="F157" s="15"/>
      <c r="G157" s="15"/>
      <c r="H157" s="27">
        <v>173.91397000000001</v>
      </c>
      <c r="I157" s="25">
        <v>41.868160000000003</v>
      </c>
    </row>
    <row r="158" spans="3:9" x14ac:dyDescent="0.25">
      <c r="C158" s="18">
        <v>16.972819999999999</v>
      </c>
      <c r="D158" s="25">
        <v>1.5674E-2</v>
      </c>
      <c r="F158" s="15"/>
      <c r="G158" s="15"/>
      <c r="H158" s="27">
        <v>173.91492</v>
      </c>
      <c r="I158" s="25">
        <v>41.852345</v>
      </c>
    </row>
    <row r="159" spans="3:9" x14ac:dyDescent="0.25">
      <c r="C159" s="18">
        <v>16.989473</v>
      </c>
      <c r="D159" s="25">
        <v>1.5866999999999999E-2</v>
      </c>
      <c r="F159" s="15"/>
      <c r="G159" s="15"/>
      <c r="H159" s="27">
        <v>173.91586000000001</v>
      </c>
      <c r="I159" s="25">
        <v>41.811160999999998</v>
      </c>
    </row>
    <row r="160" spans="3:9" x14ac:dyDescent="0.25">
      <c r="C160" s="18">
        <v>17.006126999999999</v>
      </c>
      <c r="D160" s="25">
        <v>1.5890000000000001E-2</v>
      </c>
      <c r="F160" s="15"/>
      <c r="G160" s="15"/>
      <c r="H160" s="27">
        <v>173.91681</v>
      </c>
      <c r="I160" s="25">
        <v>41.744717000000001</v>
      </c>
    </row>
    <row r="161" spans="3:9" x14ac:dyDescent="0.25">
      <c r="C161" s="18">
        <v>17.022780000000001</v>
      </c>
      <c r="D161" s="25">
        <v>1.5855999999999999E-2</v>
      </c>
      <c r="F161" s="15"/>
      <c r="G161" s="15"/>
      <c r="H161" s="27">
        <v>173.91775999999999</v>
      </c>
      <c r="I161" s="25">
        <v>41.610900999999998</v>
      </c>
    </row>
    <row r="162" spans="3:9" x14ac:dyDescent="0.25">
      <c r="C162" s="18">
        <v>17.039434</v>
      </c>
      <c r="D162" s="25">
        <v>1.5713000000000001E-2</v>
      </c>
      <c r="F162" s="15"/>
      <c r="G162" s="15"/>
      <c r="H162" s="27">
        <v>173.9187</v>
      </c>
      <c r="I162" s="25">
        <v>41.425429999999999</v>
      </c>
    </row>
    <row r="163" spans="3:9" x14ac:dyDescent="0.25">
      <c r="C163" s="18">
        <v>17.056087000000002</v>
      </c>
      <c r="D163" s="25">
        <v>1.5682000000000001E-2</v>
      </c>
      <c r="F163" s="15"/>
      <c r="G163" s="15"/>
      <c r="H163" s="27">
        <v>173.91964999999999</v>
      </c>
      <c r="I163" s="25">
        <v>41.187874000000001</v>
      </c>
    </row>
    <row r="164" spans="3:9" x14ac:dyDescent="0.25">
      <c r="C164" s="18">
        <v>17.072741000000001</v>
      </c>
      <c r="D164" s="25">
        <v>1.5786000000000001E-2</v>
      </c>
      <c r="F164" s="15"/>
      <c r="G164" s="15"/>
      <c r="H164" s="27">
        <v>173.92059</v>
      </c>
      <c r="I164" s="25">
        <v>40.900298999999997</v>
      </c>
    </row>
    <row r="165" spans="3:9" x14ac:dyDescent="0.25">
      <c r="C165" s="18">
        <v>17.089395</v>
      </c>
      <c r="D165" s="25">
        <v>1.5702000000000001E-2</v>
      </c>
      <c r="F165" s="15"/>
      <c r="G165" s="15"/>
      <c r="H165" s="27">
        <v>173.92153999999999</v>
      </c>
      <c r="I165" s="25">
        <v>40.571826999999999</v>
      </c>
    </row>
    <row r="166" spans="3:9" x14ac:dyDescent="0.25">
      <c r="C166" s="18">
        <v>17.106048000000001</v>
      </c>
      <c r="D166" s="25">
        <v>1.5493E-2</v>
      </c>
      <c r="F166" s="15"/>
      <c r="G166" s="15"/>
      <c r="H166" s="27">
        <v>173.92249000000001</v>
      </c>
      <c r="I166" s="25">
        <v>40.201706000000001</v>
      </c>
    </row>
    <row r="167" spans="3:9" x14ac:dyDescent="0.25">
      <c r="C167" s="18">
        <v>17.122702</v>
      </c>
      <c r="D167" s="25">
        <v>1.5587E-2</v>
      </c>
      <c r="F167" s="15"/>
      <c r="G167" s="15"/>
      <c r="H167" s="27">
        <v>173.92345</v>
      </c>
      <c r="I167" s="25">
        <v>39.757404000000001</v>
      </c>
    </row>
    <row r="168" spans="3:9" x14ac:dyDescent="0.25">
      <c r="C168" s="18">
        <v>17.139354999999998</v>
      </c>
      <c r="D168" s="25">
        <v>1.5435000000000001E-2</v>
      </c>
      <c r="F168" s="15"/>
      <c r="G168" s="15"/>
      <c r="H168" s="27">
        <v>173.92438999999999</v>
      </c>
      <c r="I168" s="25">
        <v>39.299965</v>
      </c>
    </row>
    <row r="169" spans="3:9" x14ac:dyDescent="0.25">
      <c r="C169" s="18">
        <v>17.156009000000001</v>
      </c>
      <c r="D169" s="25">
        <v>1.5546000000000001E-2</v>
      </c>
      <c r="F169" s="15"/>
      <c r="G169" s="15"/>
      <c r="H169" s="27">
        <v>173.92534000000001</v>
      </c>
      <c r="I169" s="25">
        <v>38.823005999999999</v>
      </c>
    </row>
    <row r="170" spans="3:9" x14ac:dyDescent="0.25">
      <c r="C170" s="18">
        <v>17.172663</v>
      </c>
      <c r="D170" s="25">
        <v>1.5291000000000001E-2</v>
      </c>
      <c r="F170" s="15"/>
      <c r="G170" s="15"/>
      <c r="H170" s="27">
        <v>173.92627999999999</v>
      </c>
      <c r="I170" s="25">
        <v>38.275585</v>
      </c>
    </row>
    <row r="171" spans="3:9" x14ac:dyDescent="0.25">
      <c r="C171" s="18">
        <v>17.189316000000002</v>
      </c>
      <c r="D171" s="25">
        <v>1.5559999999999999E-2</v>
      </c>
      <c r="F171" s="15"/>
      <c r="G171" s="15"/>
      <c r="H171" s="27">
        <v>173.92723000000001</v>
      </c>
      <c r="I171" s="25">
        <v>37.704020999999997</v>
      </c>
    </row>
    <row r="172" spans="3:9" x14ac:dyDescent="0.25">
      <c r="C172" s="18">
        <v>17.205970000000001</v>
      </c>
      <c r="D172" s="25">
        <v>1.5507999999999999E-2</v>
      </c>
      <c r="F172" s="15"/>
      <c r="G172" s="15"/>
      <c r="H172" s="27">
        <v>173.92818</v>
      </c>
      <c r="I172" s="25">
        <v>37.108581999999998</v>
      </c>
    </row>
    <row r="173" spans="3:9" x14ac:dyDescent="0.25">
      <c r="C173" s="18">
        <v>17.222624</v>
      </c>
      <c r="D173" s="25">
        <v>1.5422E-2</v>
      </c>
      <c r="F173" s="15"/>
      <c r="G173" s="15"/>
      <c r="H173" s="27">
        <v>173.92912000000001</v>
      </c>
      <c r="I173" s="25">
        <v>36.477249</v>
      </c>
    </row>
    <row r="174" spans="3:9" x14ac:dyDescent="0.25">
      <c r="C174" s="18">
        <v>17.239277000000001</v>
      </c>
      <c r="D174" s="25">
        <v>1.5681E-2</v>
      </c>
      <c r="F174" s="15"/>
      <c r="G174" s="15"/>
      <c r="H174" s="27">
        <v>173.93007</v>
      </c>
      <c r="I174" s="25">
        <v>35.806590999999997</v>
      </c>
    </row>
    <row r="175" spans="3:9" x14ac:dyDescent="0.25">
      <c r="C175" s="18">
        <v>17.255931</v>
      </c>
      <c r="D175" s="25">
        <v>1.5632E-2</v>
      </c>
      <c r="F175" s="15"/>
      <c r="G175" s="15"/>
      <c r="H175" s="27">
        <v>173.93101999999999</v>
      </c>
      <c r="I175" s="25">
        <v>35.096606999999999</v>
      </c>
    </row>
    <row r="176" spans="3:9" x14ac:dyDescent="0.25">
      <c r="C176" s="18">
        <v>17.272584999999999</v>
      </c>
      <c r="D176" s="25">
        <v>1.5537E-2</v>
      </c>
      <c r="F176" s="15"/>
      <c r="G176" s="15"/>
      <c r="H176" s="27">
        <v>173.93196</v>
      </c>
      <c r="I176" s="25">
        <v>34.360785999999997</v>
      </c>
    </row>
    <row r="177" spans="3:9" x14ac:dyDescent="0.25">
      <c r="C177" s="18">
        <v>17.289238000000001</v>
      </c>
      <c r="D177" s="25">
        <v>1.5413E-2</v>
      </c>
      <c r="F177" s="15"/>
      <c r="G177" s="15"/>
      <c r="H177" s="27">
        <v>173.93290999999999</v>
      </c>
      <c r="I177" s="25">
        <v>33.607807000000001</v>
      </c>
    </row>
    <row r="178" spans="3:9" x14ac:dyDescent="0.25">
      <c r="C178" s="18">
        <v>17.305892</v>
      </c>
      <c r="D178" s="25">
        <v>1.5355000000000001E-2</v>
      </c>
      <c r="F178" s="15"/>
      <c r="G178" s="15"/>
      <c r="H178" s="27">
        <v>173.93385000000001</v>
      </c>
      <c r="I178" s="25">
        <v>32.837474999999998</v>
      </c>
    </row>
    <row r="179" spans="3:9" x14ac:dyDescent="0.25">
      <c r="C179" s="18">
        <v>17.322545999999999</v>
      </c>
      <c r="D179" s="25">
        <v>1.5292999999999999E-2</v>
      </c>
      <c r="F179" s="15"/>
      <c r="G179" s="15"/>
      <c r="H179" s="27">
        <v>173.9348</v>
      </c>
      <c r="I179" s="25">
        <v>32.030918</v>
      </c>
    </row>
    <row r="180" spans="3:9" x14ac:dyDescent="0.25">
      <c r="C180" s="18">
        <v>17.339199000000001</v>
      </c>
      <c r="D180" s="25">
        <v>1.5505E-2</v>
      </c>
      <c r="F180" s="15"/>
      <c r="G180" s="15"/>
      <c r="H180" s="27">
        <v>173.93575000000001</v>
      </c>
      <c r="I180" s="25">
        <v>31.217026000000001</v>
      </c>
    </row>
    <row r="181" spans="3:9" x14ac:dyDescent="0.25">
      <c r="C181" s="18">
        <v>17.355853</v>
      </c>
      <c r="D181" s="25">
        <v>1.5167999999999999E-2</v>
      </c>
      <c r="F181" s="15"/>
      <c r="G181" s="15"/>
      <c r="H181" s="27">
        <v>173.93671000000001</v>
      </c>
      <c r="I181" s="25">
        <v>30.382384999999999</v>
      </c>
    </row>
    <row r="182" spans="3:9" x14ac:dyDescent="0.25">
      <c r="C182" s="18">
        <v>17.372506999999999</v>
      </c>
      <c r="D182" s="25">
        <v>1.5169999999999999E-2</v>
      </c>
      <c r="F182" s="15"/>
      <c r="G182" s="15"/>
      <c r="H182" s="27">
        <v>173.93764999999999</v>
      </c>
      <c r="I182" s="25">
        <v>29.540085000000001</v>
      </c>
    </row>
    <row r="183" spans="3:9" x14ac:dyDescent="0.25">
      <c r="C183" s="18">
        <v>17.38916</v>
      </c>
      <c r="D183" s="25">
        <v>1.5219999999999999E-2</v>
      </c>
      <c r="F183" s="15"/>
      <c r="G183" s="15"/>
      <c r="H183" s="27">
        <v>173.93860000000001</v>
      </c>
      <c r="I183" s="25">
        <v>28.692295000000001</v>
      </c>
    </row>
    <row r="184" spans="3:9" x14ac:dyDescent="0.25">
      <c r="C184" s="18">
        <v>17.405813999999999</v>
      </c>
      <c r="D184" s="25">
        <v>1.5041000000000001E-2</v>
      </c>
      <c r="F184" s="15"/>
      <c r="G184" s="15"/>
      <c r="H184" s="27">
        <v>173.93953999999999</v>
      </c>
      <c r="I184" s="25">
        <v>27.839146</v>
      </c>
    </row>
    <row r="185" spans="3:9" x14ac:dyDescent="0.25">
      <c r="C185" s="18">
        <v>17.422467000000001</v>
      </c>
      <c r="D185" s="25">
        <v>1.5180000000000001E-2</v>
      </c>
      <c r="F185" s="15"/>
      <c r="G185" s="15"/>
      <c r="H185" s="27">
        <v>173.94049000000001</v>
      </c>
      <c r="I185" s="25">
        <v>26.987639999999999</v>
      </c>
    </row>
    <row r="186" spans="3:9" x14ac:dyDescent="0.25">
      <c r="C186" s="18">
        <v>17.439121</v>
      </c>
      <c r="D186" s="25">
        <v>1.5076000000000001E-2</v>
      </c>
      <c r="F186" s="15"/>
      <c r="G186" s="15"/>
      <c r="H186" s="27">
        <v>173.94144</v>
      </c>
      <c r="I186" s="25">
        <v>26.154135</v>
      </c>
    </row>
    <row r="187" spans="3:9" x14ac:dyDescent="0.25">
      <c r="C187" s="18">
        <v>17.455774999999999</v>
      </c>
      <c r="D187" s="25">
        <v>1.5113E-2</v>
      </c>
      <c r="F187" s="15"/>
      <c r="G187" s="15"/>
      <c r="H187" s="27">
        <v>173.94238000000001</v>
      </c>
      <c r="I187" s="25">
        <v>25.338460999999999</v>
      </c>
    </row>
    <row r="188" spans="3:9" x14ac:dyDescent="0.25">
      <c r="C188" s="18">
        <v>17.472428000000001</v>
      </c>
      <c r="D188" s="25">
        <v>1.5299E-2</v>
      </c>
      <c r="F188" s="15"/>
      <c r="G188" s="15"/>
      <c r="H188" s="27">
        <v>173.94333</v>
      </c>
      <c r="I188" s="25">
        <v>24.529398</v>
      </c>
    </row>
    <row r="189" spans="3:9" x14ac:dyDescent="0.25">
      <c r="C189" s="18">
        <v>17.489082</v>
      </c>
      <c r="D189" s="25">
        <v>1.5216E-2</v>
      </c>
      <c r="F189" s="15"/>
      <c r="G189" s="15"/>
      <c r="H189" s="27">
        <v>173.94426999999999</v>
      </c>
      <c r="I189" s="25">
        <v>23.722811</v>
      </c>
    </row>
    <row r="190" spans="3:9" x14ac:dyDescent="0.25">
      <c r="C190" s="18">
        <v>17.505735000000001</v>
      </c>
      <c r="D190" s="25">
        <v>1.5265000000000001E-2</v>
      </c>
      <c r="F190" s="15"/>
      <c r="G190" s="15"/>
      <c r="H190" s="27">
        <v>173.94522000000001</v>
      </c>
      <c r="I190" s="25">
        <v>22.918709</v>
      </c>
    </row>
    <row r="191" spans="3:9" x14ac:dyDescent="0.25">
      <c r="C191" s="18">
        <v>17.522389</v>
      </c>
      <c r="D191" s="25">
        <v>1.5108E-2</v>
      </c>
      <c r="F191" s="15"/>
      <c r="G191" s="15"/>
      <c r="H191" s="27">
        <v>173.94617</v>
      </c>
      <c r="I191" s="25">
        <v>22.134329000000001</v>
      </c>
    </row>
    <row r="192" spans="3:9" x14ac:dyDescent="0.25">
      <c r="C192" s="18">
        <v>17.539042999999999</v>
      </c>
      <c r="D192" s="25">
        <v>1.4931E-2</v>
      </c>
      <c r="F192" s="15"/>
      <c r="G192" s="15"/>
      <c r="H192" s="27">
        <v>173.94711000000001</v>
      </c>
      <c r="I192" s="25">
        <v>21.356013999999998</v>
      </c>
    </row>
    <row r="193" spans="3:9" x14ac:dyDescent="0.25">
      <c r="C193" s="18">
        <v>17.555696000000001</v>
      </c>
      <c r="D193" s="25">
        <v>1.5068E-2</v>
      </c>
      <c r="F193" s="15"/>
      <c r="G193" s="15"/>
      <c r="H193" s="27">
        <v>173.94806</v>
      </c>
      <c r="I193" s="25">
        <v>20.583819999999999</v>
      </c>
    </row>
    <row r="194" spans="3:9" x14ac:dyDescent="0.25">
      <c r="C194" s="18">
        <v>17.57235</v>
      </c>
      <c r="D194" s="25">
        <v>1.5278999999999999E-2</v>
      </c>
      <c r="F194" s="15"/>
      <c r="G194" s="15"/>
      <c r="H194" s="27">
        <v>173.94900999999999</v>
      </c>
      <c r="I194" s="25">
        <v>19.827679</v>
      </c>
    </row>
    <row r="195" spans="3:9" x14ac:dyDescent="0.25">
      <c r="C195" s="18">
        <v>17.589003999999999</v>
      </c>
      <c r="D195" s="25">
        <v>1.5035E-2</v>
      </c>
      <c r="F195" s="15"/>
      <c r="G195" s="15"/>
      <c r="H195" s="27">
        <v>173.94997000000001</v>
      </c>
      <c r="I195" s="25">
        <v>19.074684000000001</v>
      </c>
    </row>
    <row r="196" spans="3:9" x14ac:dyDescent="0.25">
      <c r="C196" s="18">
        <v>17.605657000000001</v>
      </c>
      <c r="D196" s="25">
        <v>1.4768E-2</v>
      </c>
      <c r="F196" s="15"/>
      <c r="G196" s="15"/>
      <c r="H196" s="27">
        <v>173.95090999999999</v>
      </c>
      <c r="I196" s="25">
        <v>18.348742999999999</v>
      </c>
    </row>
    <row r="197" spans="3:9" x14ac:dyDescent="0.25">
      <c r="C197" s="18">
        <v>17.622311</v>
      </c>
      <c r="D197" s="25">
        <v>1.4834E-2</v>
      </c>
      <c r="F197" s="15"/>
      <c r="G197" s="15"/>
      <c r="H197" s="27">
        <v>173.95186000000001</v>
      </c>
      <c r="I197" s="25">
        <v>17.639133000000001</v>
      </c>
    </row>
    <row r="198" spans="3:9" x14ac:dyDescent="0.25">
      <c r="C198" s="18">
        <v>17.638964000000001</v>
      </c>
      <c r="D198" s="25">
        <v>1.4969E-2</v>
      </c>
      <c r="F198" s="15"/>
      <c r="G198" s="15"/>
      <c r="H198" s="27">
        <v>173.9528</v>
      </c>
      <c r="I198" s="25">
        <v>16.943953</v>
      </c>
    </row>
    <row r="199" spans="3:9" x14ac:dyDescent="0.25">
      <c r="C199" s="18">
        <v>17.655618</v>
      </c>
      <c r="D199" s="25">
        <v>1.4888E-2</v>
      </c>
      <c r="F199" s="15"/>
      <c r="G199" s="15"/>
      <c r="H199" s="27">
        <v>173.95375000000001</v>
      </c>
      <c r="I199" s="25">
        <v>16.263029</v>
      </c>
    </row>
    <row r="200" spans="3:9" x14ac:dyDescent="0.25">
      <c r="C200" s="18">
        <v>17.672270999999999</v>
      </c>
      <c r="D200" s="25">
        <v>1.4645999999999999E-2</v>
      </c>
      <c r="F200" s="15"/>
      <c r="G200" s="15"/>
      <c r="H200" s="27">
        <v>173.9547</v>
      </c>
      <c r="I200" s="25">
        <v>15.613225999999999</v>
      </c>
    </row>
    <row r="201" spans="3:9" x14ac:dyDescent="0.25">
      <c r="C201" s="18">
        <v>17.688925000000001</v>
      </c>
      <c r="D201" s="25">
        <v>1.4592000000000001E-2</v>
      </c>
      <c r="F201" s="15"/>
      <c r="G201" s="15"/>
      <c r="H201" s="27">
        <v>173.95563999999999</v>
      </c>
      <c r="I201" s="25">
        <v>14.972973</v>
      </c>
    </row>
    <row r="202" spans="3:9" x14ac:dyDescent="0.25">
      <c r="C202" s="18">
        <v>17.705579</v>
      </c>
      <c r="D202" s="25">
        <v>1.4630000000000001E-2</v>
      </c>
      <c r="F202" s="15"/>
      <c r="G202" s="15"/>
      <c r="H202" s="27">
        <v>173.95659000000001</v>
      </c>
      <c r="I202" s="25">
        <v>14.342218000000001</v>
      </c>
    </row>
    <row r="203" spans="3:9" x14ac:dyDescent="0.25">
      <c r="C203" s="18">
        <v>17.722232000000002</v>
      </c>
      <c r="D203" s="25">
        <v>1.4759E-2</v>
      </c>
      <c r="F203" s="15"/>
      <c r="G203" s="15"/>
      <c r="H203" s="27">
        <v>173.95752999999999</v>
      </c>
      <c r="I203" s="25">
        <v>13.750832000000001</v>
      </c>
    </row>
    <row r="204" spans="3:9" x14ac:dyDescent="0.25">
      <c r="C204" s="18">
        <v>17.738886000000001</v>
      </c>
      <c r="D204" s="25">
        <v>1.4659999999999999E-2</v>
      </c>
      <c r="F204" s="15"/>
      <c r="G204" s="15"/>
      <c r="H204" s="27">
        <v>173.95848000000001</v>
      </c>
      <c r="I204" s="25">
        <v>13.172822999999999</v>
      </c>
    </row>
    <row r="205" spans="3:9" x14ac:dyDescent="0.25">
      <c r="C205" s="18">
        <v>17.755538999999999</v>
      </c>
      <c r="D205" s="25">
        <v>1.4555E-2</v>
      </c>
      <c r="F205" s="15"/>
      <c r="G205" s="15"/>
      <c r="H205" s="27">
        <v>173.95943</v>
      </c>
      <c r="I205" s="25">
        <v>12.608294000000001</v>
      </c>
    </row>
    <row r="206" spans="3:9" x14ac:dyDescent="0.25">
      <c r="C206" s="18">
        <v>17.772193000000001</v>
      </c>
      <c r="D206" s="25">
        <v>1.4555E-2</v>
      </c>
      <c r="F206" s="15"/>
      <c r="G206" s="15"/>
      <c r="H206" s="27">
        <v>173.96037000000001</v>
      </c>
      <c r="I206" s="25">
        <v>12.063801</v>
      </c>
    </row>
    <row r="207" spans="3:9" x14ac:dyDescent="0.25">
      <c r="C207" s="18">
        <v>17.788847000000001</v>
      </c>
      <c r="D207" s="25">
        <v>1.4758E-2</v>
      </c>
      <c r="F207" s="15"/>
      <c r="G207" s="15"/>
      <c r="H207" s="27">
        <v>173.96132</v>
      </c>
      <c r="I207" s="25">
        <v>11.54247</v>
      </c>
    </row>
    <row r="208" spans="3:9" x14ac:dyDescent="0.25">
      <c r="C208" s="18">
        <v>17.805499999999999</v>
      </c>
      <c r="D208" s="25">
        <v>1.4487999999999999E-2</v>
      </c>
      <c r="F208" s="15"/>
      <c r="G208" s="15"/>
      <c r="H208" s="27">
        <v>173.96226999999999</v>
      </c>
      <c r="I208" s="25">
        <v>11.044748</v>
      </c>
    </row>
    <row r="209" spans="3:9" x14ac:dyDescent="0.25">
      <c r="C209" s="18">
        <v>17.822154000000001</v>
      </c>
      <c r="D209" s="25">
        <v>1.4489999999999999E-2</v>
      </c>
      <c r="F209" s="15"/>
      <c r="G209" s="15"/>
      <c r="H209" s="27">
        <v>173.96323000000001</v>
      </c>
      <c r="I209" s="25">
        <v>10.558706000000001</v>
      </c>
    </row>
    <row r="210" spans="3:9" x14ac:dyDescent="0.25">
      <c r="C210" s="18">
        <v>17.838806999999999</v>
      </c>
      <c r="D210" s="25">
        <v>1.4754E-2</v>
      </c>
      <c r="F210" s="15"/>
      <c r="G210" s="15"/>
      <c r="H210" s="27">
        <v>173.96417</v>
      </c>
      <c r="I210" s="25">
        <v>10.093709</v>
      </c>
    </row>
    <row r="211" spans="3:9" x14ac:dyDescent="0.25">
      <c r="C211" s="18">
        <v>17.855460999999998</v>
      </c>
      <c r="D211" s="25">
        <v>1.4444E-2</v>
      </c>
      <c r="F211" s="15"/>
      <c r="G211" s="15"/>
      <c r="H211" s="27">
        <v>173.96512000000001</v>
      </c>
      <c r="I211" s="25">
        <v>9.6417351</v>
      </c>
    </row>
    <row r="212" spans="3:9" x14ac:dyDescent="0.25">
      <c r="C212" s="18">
        <v>17.872115000000001</v>
      </c>
      <c r="D212" s="25">
        <v>1.4572E-2</v>
      </c>
      <c r="F212" s="15"/>
      <c r="G212" s="15"/>
      <c r="H212" s="27">
        <v>173.96606</v>
      </c>
      <c r="I212" s="25">
        <v>9.2271242000000004</v>
      </c>
    </row>
    <row r="213" spans="3:9" x14ac:dyDescent="0.25">
      <c r="C213" s="18">
        <v>17.888767999999999</v>
      </c>
      <c r="D213" s="25">
        <v>1.451E-2</v>
      </c>
      <c r="F213" s="15"/>
      <c r="G213" s="15"/>
      <c r="H213" s="27">
        <v>173.96700999999999</v>
      </c>
      <c r="I213" s="25">
        <v>8.8216753000000008</v>
      </c>
    </row>
    <row r="214" spans="3:9" x14ac:dyDescent="0.25">
      <c r="C214" s="18">
        <v>17.905422000000002</v>
      </c>
      <c r="D214" s="25">
        <v>1.4465E-2</v>
      </c>
      <c r="F214" s="15"/>
      <c r="G214" s="15"/>
      <c r="H214" s="27">
        <v>173.96796000000001</v>
      </c>
      <c r="I214" s="25">
        <v>8.4253119999999999</v>
      </c>
    </row>
    <row r="215" spans="3:9" x14ac:dyDescent="0.25">
      <c r="C215" s="18">
        <v>17.922075</v>
      </c>
      <c r="D215" s="25">
        <v>1.4541999999999999E-2</v>
      </c>
      <c r="F215" s="15"/>
      <c r="G215" s="15"/>
      <c r="H215" s="27">
        <v>173.96889999999999</v>
      </c>
      <c r="I215" s="25">
        <v>8.0587119999999999</v>
      </c>
    </row>
    <row r="216" spans="3:9" x14ac:dyDescent="0.25">
      <c r="C216" s="18">
        <v>17.938728999999999</v>
      </c>
      <c r="D216" s="25">
        <v>1.4308E-2</v>
      </c>
      <c r="F216" s="15"/>
      <c r="G216" s="15"/>
      <c r="H216" s="27">
        <v>173.96985000000001</v>
      </c>
      <c r="I216" s="25">
        <v>7.7062439999999999</v>
      </c>
    </row>
    <row r="217" spans="3:9" x14ac:dyDescent="0.25">
      <c r="C217" s="18">
        <v>17.955382</v>
      </c>
      <c r="D217" s="25">
        <v>1.4445E-2</v>
      </c>
      <c r="F217" s="15"/>
      <c r="G217" s="15"/>
      <c r="H217" s="27">
        <v>173.97078999999999</v>
      </c>
      <c r="I217" s="25">
        <v>7.3678970000000001</v>
      </c>
    </row>
    <row r="218" spans="3:9" x14ac:dyDescent="0.25">
      <c r="C218" s="18">
        <v>17.972035999999999</v>
      </c>
      <c r="D218" s="25">
        <v>1.4249E-2</v>
      </c>
      <c r="F218" s="15"/>
      <c r="G218" s="15"/>
      <c r="H218" s="27">
        <v>173.97174000000001</v>
      </c>
      <c r="I218" s="25">
        <v>7.0461178000000002</v>
      </c>
    </row>
    <row r="219" spans="3:9" x14ac:dyDescent="0.25">
      <c r="C219" s="18">
        <v>17.988689999999998</v>
      </c>
      <c r="D219" s="25">
        <v>1.4312999999999999E-2</v>
      </c>
      <c r="F219" s="15"/>
      <c r="G219" s="15"/>
      <c r="H219" s="27">
        <v>173.97269</v>
      </c>
      <c r="I219" s="25">
        <v>6.7401466000000001</v>
      </c>
    </row>
    <row r="220" spans="3:9" x14ac:dyDescent="0.25">
      <c r="C220" s="18">
        <v>18.005343</v>
      </c>
      <c r="D220" s="25">
        <v>1.4345E-2</v>
      </c>
      <c r="F220" s="15"/>
      <c r="G220" s="15"/>
      <c r="H220" s="27">
        <v>173.97363000000001</v>
      </c>
      <c r="I220" s="25">
        <v>6.4501385999999998</v>
      </c>
    </row>
    <row r="221" spans="3:9" x14ac:dyDescent="0.25">
      <c r="C221" s="18">
        <v>18.021996999999999</v>
      </c>
      <c r="D221" s="25">
        <v>1.4109E-2</v>
      </c>
      <c r="F221" s="15"/>
      <c r="G221" s="15"/>
      <c r="H221" s="27">
        <v>173.97458</v>
      </c>
      <c r="I221" s="25">
        <v>6.1796974999999996</v>
      </c>
    </row>
    <row r="222" spans="3:9" x14ac:dyDescent="0.25">
      <c r="C222" s="18">
        <v>18.038650000000001</v>
      </c>
      <c r="D222" s="25">
        <v>1.4034E-2</v>
      </c>
      <c r="F222" s="15"/>
      <c r="G222" s="15"/>
      <c r="H222" s="27">
        <v>173.97551999999999</v>
      </c>
      <c r="I222" s="25">
        <v>5.9166255000000003</v>
      </c>
    </row>
    <row r="223" spans="3:9" x14ac:dyDescent="0.25">
      <c r="C223" s="18">
        <v>18.055304</v>
      </c>
      <c r="D223" s="25">
        <v>1.4135999999999999E-2</v>
      </c>
      <c r="F223" s="15"/>
      <c r="G223" s="15"/>
      <c r="H223" s="27">
        <v>173.97649000000001</v>
      </c>
      <c r="I223" s="25">
        <v>5.6571426000000002</v>
      </c>
    </row>
    <row r="224" spans="3:9" x14ac:dyDescent="0.25">
      <c r="C224" s="18">
        <v>18.071957999999999</v>
      </c>
      <c r="D224" s="25">
        <v>1.4114E-2</v>
      </c>
      <c r="F224" s="15"/>
      <c r="G224" s="15"/>
      <c r="H224" s="27">
        <v>173.97743</v>
      </c>
      <c r="I224" s="25">
        <v>5.4330730000000003</v>
      </c>
    </row>
    <row r="225" spans="3:9" x14ac:dyDescent="0.25">
      <c r="C225" s="18">
        <v>18.088611</v>
      </c>
      <c r="D225" s="25">
        <v>1.4290000000000001E-2</v>
      </c>
      <c r="F225" s="15"/>
      <c r="G225" s="15"/>
      <c r="H225" s="27">
        <v>173.97837999999999</v>
      </c>
      <c r="I225" s="25">
        <v>5.2152281</v>
      </c>
    </row>
    <row r="226" spans="3:9" x14ac:dyDescent="0.25">
      <c r="C226" s="18">
        <v>18.105264999999999</v>
      </c>
      <c r="D226" s="25">
        <v>1.4104999999999999E-2</v>
      </c>
      <c r="F226" s="15"/>
      <c r="G226" s="15"/>
      <c r="H226" s="27">
        <v>173.97932</v>
      </c>
      <c r="I226" s="25">
        <v>5.0035295</v>
      </c>
    </row>
    <row r="227" spans="3:9" x14ac:dyDescent="0.25">
      <c r="C227" s="18">
        <v>18.121918000000001</v>
      </c>
      <c r="D227" s="25">
        <v>1.4243E-2</v>
      </c>
      <c r="F227" s="15"/>
      <c r="G227" s="15"/>
      <c r="H227" s="27">
        <v>173.98026999999999</v>
      </c>
      <c r="I227" s="25">
        <v>4.8081388</v>
      </c>
    </row>
    <row r="228" spans="3:9" x14ac:dyDescent="0.25">
      <c r="C228" s="18">
        <v>18.138572</v>
      </c>
      <c r="D228" s="25">
        <v>1.4232E-2</v>
      </c>
      <c r="F228" s="15"/>
      <c r="G228" s="15"/>
      <c r="H228" s="27">
        <v>173.98122000000001</v>
      </c>
      <c r="I228" s="25">
        <v>4.6239147000000003</v>
      </c>
    </row>
    <row r="229" spans="3:9" x14ac:dyDescent="0.25">
      <c r="C229" s="18">
        <v>18.155225000000002</v>
      </c>
      <c r="D229" s="25">
        <v>1.4135E-2</v>
      </c>
      <c r="F229" s="15"/>
      <c r="G229" s="15"/>
      <c r="H229" s="27">
        <v>173.98215999999999</v>
      </c>
      <c r="I229" s="25">
        <v>4.4507532000000003</v>
      </c>
    </row>
    <row r="230" spans="3:9" x14ac:dyDescent="0.25">
      <c r="C230" s="18">
        <v>18.171879000000001</v>
      </c>
      <c r="D230" s="25">
        <v>1.4104999999999999E-2</v>
      </c>
      <c r="F230" s="15"/>
      <c r="G230" s="15"/>
      <c r="H230" s="27">
        <v>173.98311000000001</v>
      </c>
      <c r="I230" s="25">
        <v>4.2879357000000002</v>
      </c>
    </row>
    <row r="231" spans="3:9" x14ac:dyDescent="0.25">
      <c r="C231" s="18">
        <v>18.188533</v>
      </c>
      <c r="D231" s="25">
        <v>1.3975E-2</v>
      </c>
      <c r="F231" s="15"/>
      <c r="G231" s="15"/>
      <c r="H231" s="27">
        <v>173.98405</v>
      </c>
      <c r="I231" s="25">
        <v>4.1334114</v>
      </c>
    </row>
    <row r="232" spans="3:9" x14ac:dyDescent="0.25">
      <c r="C232" s="18">
        <v>18.205186000000001</v>
      </c>
      <c r="D232" s="25">
        <v>1.4064E-2</v>
      </c>
      <c r="F232" s="15"/>
      <c r="G232" s="15"/>
      <c r="H232" s="27">
        <v>173.98500000000001</v>
      </c>
      <c r="I232" s="25">
        <v>3.9872112</v>
      </c>
    </row>
    <row r="233" spans="3:9" x14ac:dyDescent="0.25">
      <c r="C233" s="18">
        <v>18.221838999999999</v>
      </c>
      <c r="D233" s="25">
        <v>1.3868E-2</v>
      </c>
      <c r="F233" s="15"/>
      <c r="G233" s="15"/>
      <c r="H233" s="27">
        <v>173.98595</v>
      </c>
      <c r="I233" s="25">
        <v>3.8557920000000001</v>
      </c>
    </row>
    <row r="234" spans="3:9" x14ac:dyDescent="0.25">
      <c r="C234" s="18">
        <v>18.238492999999998</v>
      </c>
      <c r="D234" s="25">
        <v>1.3875E-2</v>
      </c>
      <c r="F234" s="15"/>
      <c r="G234" s="15"/>
      <c r="H234" s="27">
        <v>173.98688999999999</v>
      </c>
      <c r="I234" s="25">
        <v>3.7286419999999998</v>
      </c>
    </row>
    <row r="235" spans="3:9" x14ac:dyDescent="0.25">
      <c r="C235" s="18">
        <v>18.255147000000001</v>
      </c>
      <c r="D235" s="25">
        <v>1.3858000000000001E-2</v>
      </c>
      <c r="F235" s="15"/>
      <c r="G235" s="15"/>
      <c r="H235" s="27">
        <v>173.98784000000001</v>
      </c>
      <c r="I235" s="25">
        <v>3.6057963000000002</v>
      </c>
    </row>
    <row r="236" spans="3:9" x14ac:dyDescent="0.25">
      <c r="C236" s="18">
        <v>18.271799999999999</v>
      </c>
      <c r="D236" s="25">
        <v>1.3896E-2</v>
      </c>
      <c r="F236" s="15"/>
      <c r="G236" s="15"/>
      <c r="H236" s="27">
        <v>173.98877999999999</v>
      </c>
      <c r="I236" s="25">
        <v>3.4985119999999998</v>
      </c>
    </row>
    <row r="237" spans="3:9" x14ac:dyDescent="0.25">
      <c r="C237" s="18">
        <v>18.288454000000002</v>
      </c>
      <c r="D237" s="25">
        <v>1.3958999999999999E-2</v>
      </c>
      <c r="F237" s="15"/>
      <c r="G237" s="15"/>
      <c r="H237" s="27">
        <v>173.98974999999999</v>
      </c>
      <c r="I237" s="25">
        <v>3.3942230000000002</v>
      </c>
    </row>
    <row r="238" spans="3:9" x14ac:dyDescent="0.25">
      <c r="C238" s="18">
        <v>18.305108000000001</v>
      </c>
      <c r="D238" s="25">
        <v>1.3716000000000001E-2</v>
      </c>
      <c r="F238" s="15"/>
      <c r="G238" s="15"/>
      <c r="H238" s="27">
        <v>173.99069</v>
      </c>
      <c r="I238" s="25">
        <v>3.2961849999999999</v>
      </c>
    </row>
    <row r="239" spans="3:9" x14ac:dyDescent="0.25">
      <c r="C239" s="18">
        <v>18.321760999999999</v>
      </c>
      <c r="D239" s="25">
        <v>1.3804E-2</v>
      </c>
      <c r="F239" s="15"/>
      <c r="G239" s="15"/>
      <c r="H239" s="27">
        <v>173.99163999999999</v>
      </c>
      <c r="I239" s="25">
        <v>3.2049259999999999</v>
      </c>
    </row>
    <row r="240" spans="3:9" x14ac:dyDescent="0.25">
      <c r="C240" s="18">
        <v>18.338415000000001</v>
      </c>
      <c r="D240" s="25">
        <v>1.3649E-2</v>
      </c>
      <c r="F240" s="15"/>
      <c r="G240" s="15"/>
      <c r="H240" s="27">
        <v>173.99258</v>
      </c>
      <c r="I240" s="25">
        <v>3.1206100000000001</v>
      </c>
    </row>
    <row r="241" spans="3:9" x14ac:dyDescent="0.25">
      <c r="C241" s="18">
        <v>18.355069</v>
      </c>
      <c r="D241" s="25">
        <v>1.3714E-2</v>
      </c>
      <c r="F241" s="15"/>
      <c r="G241" s="15"/>
      <c r="H241" s="27">
        <v>173.99352999999999</v>
      </c>
      <c r="I241" s="25">
        <v>3.0431184999999998</v>
      </c>
    </row>
    <row r="242" spans="3:9" x14ac:dyDescent="0.25">
      <c r="C242" s="18">
        <v>18.371721999999998</v>
      </c>
      <c r="D242" s="25">
        <v>1.3512E-2</v>
      </c>
      <c r="F242" s="15"/>
      <c r="G242" s="15"/>
      <c r="H242" s="27">
        <v>173.99448000000001</v>
      </c>
      <c r="I242" s="25">
        <v>2.9706793</v>
      </c>
    </row>
    <row r="243" spans="3:9" x14ac:dyDescent="0.25">
      <c r="C243" s="18">
        <v>18.388376000000001</v>
      </c>
      <c r="D243" s="25">
        <v>1.3756000000000001E-2</v>
      </c>
      <c r="F243" s="15"/>
      <c r="G243" s="15"/>
      <c r="H243" s="27">
        <v>173.99542</v>
      </c>
      <c r="I243" s="25">
        <v>2.9016232</v>
      </c>
    </row>
    <row r="244" spans="3:9" x14ac:dyDescent="0.25">
      <c r="C244" s="18">
        <v>18.405028999999999</v>
      </c>
      <c r="D244" s="25">
        <v>1.354E-2</v>
      </c>
      <c r="F244" s="15"/>
      <c r="G244" s="15"/>
      <c r="H244" s="27">
        <v>173.99637000000001</v>
      </c>
      <c r="I244" s="25">
        <v>2.8359312999999999</v>
      </c>
    </row>
    <row r="245" spans="3:9" x14ac:dyDescent="0.25">
      <c r="C245" s="18">
        <v>18.421683000000002</v>
      </c>
      <c r="D245" s="25">
        <v>1.3526E-2</v>
      </c>
      <c r="F245" s="15"/>
      <c r="G245" s="15"/>
      <c r="H245" s="27">
        <v>173.99731</v>
      </c>
      <c r="I245" s="25">
        <v>2.7788978000000002</v>
      </c>
    </row>
    <row r="246" spans="3:9" x14ac:dyDescent="0.25">
      <c r="C246" s="18">
        <v>18.438337000000001</v>
      </c>
      <c r="D246" s="25">
        <v>1.3407000000000001E-2</v>
      </c>
      <c r="F246" s="15"/>
      <c r="G246" s="15"/>
      <c r="H246" s="27">
        <v>173.99825999999999</v>
      </c>
      <c r="I246" s="25">
        <v>2.723805</v>
      </c>
    </row>
    <row r="247" spans="3:9" x14ac:dyDescent="0.25">
      <c r="C247" s="18">
        <v>18.454989999999999</v>
      </c>
      <c r="D247" s="25">
        <v>1.3334E-2</v>
      </c>
      <c r="F247" s="15"/>
      <c r="G247" s="15"/>
      <c r="H247" s="27">
        <v>173.99921000000001</v>
      </c>
      <c r="I247" s="25">
        <v>2.6706664999999998</v>
      </c>
    </row>
    <row r="248" spans="3:9" x14ac:dyDescent="0.25">
      <c r="C248" s="18">
        <v>18.471644000000001</v>
      </c>
      <c r="D248" s="25">
        <v>1.3637E-2</v>
      </c>
      <c r="F248" s="15"/>
      <c r="G248" s="15"/>
      <c r="H248" s="27">
        <v>174.00014999999999</v>
      </c>
      <c r="I248" s="25">
        <v>2.6236280999999999</v>
      </c>
    </row>
    <row r="249" spans="3:9" x14ac:dyDescent="0.25">
      <c r="C249" s="18">
        <v>18.488298</v>
      </c>
      <c r="D249" s="25">
        <v>1.3462999999999999E-2</v>
      </c>
      <c r="F249" s="15"/>
      <c r="G249" s="15"/>
      <c r="H249" s="27">
        <v>174.00110000000001</v>
      </c>
      <c r="I249" s="25">
        <v>2.579164</v>
      </c>
    </row>
    <row r="250" spans="3:9" x14ac:dyDescent="0.25">
      <c r="C250" s="18">
        <v>18.504950999999998</v>
      </c>
      <c r="D250" s="25">
        <v>1.3443E-2</v>
      </c>
      <c r="F250" s="15"/>
      <c r="G250" s="15"/>
      <c r="H250" s="27">
        <v>174.00203999999999</v>
      </c>
      <c r="I250" s="25">
        <v>2.5373076999999999</v>
      </c>
    </row>
    <row r="251" spans="3:9" x14ac:dyDescent="0.25">
      <c r="C251" s="18">
        <v>18.521605000000001</v>
      </c>
      <c r="D251" s="25">
        <v>1.3459E-2</v>
      </c>
      <c r="F251" s="15"/>
      <c r="G251" s="15"/>
      <c r="H251" s="27">
        <v>174.00300999999999</v>
      </c>
      <c r="I251" s="25">
        <v>2.497725</v>
      </c>
    </row>
    <row r="252" spans="3:9" x14ac:dyDescent="0.25">
      <c r="C252" s="18">
        <v>18.538259</v>
      </c>
      <c r="D252" s="25">
        <v>1.3539000000000001E-2</v>
      </c>
      <c r="F252" s="15"/>
      <c r="G252" s="15"/>
      <c r="H252" s="27">
        <v>174.00395</v>
      </c>
      <c r="I252" s="25">
        <v>2.4614079000000002</v>
      </c>
    </row>
    <row r="253" spans="3:9" x14ac:dyDescent="0.25">
      <c r="C253" s="18">
        <v>18.554912000000002</v>
      </c>
      <c r="D253" s="25">
        <v>1.3547E-2</v>
      </c>
      <c r="F253" s="15"/>
      <c r="G253" s="15"/>
      <c r="H253" s="27">
        <v>174.00489999999999</v>
      </c>
      <c r="I253" s="25">
        <v>2.4276485000000001</v>
      </c>
    </row>
    <row r="254" spans="3:9" x14ac:dyDescent="0.25">
      <c r="C254" s="18">
        <v>18.571566000000001</v>
      </c>
      <c r="D254" s="25">
        <v>1.3474E-2</v>
      </c>
      <c r="F254" s="15"/>
      <c r="G254" s="15"/>
      <c r="H254" s="27">
        <v>174.00584000000001</v>
      </c>
      <c r="I254" s="25">
        <v>2.3967272999999998</v>
      </c>
    </row>
    <row r="255" spans="3:9" x14ac:dyDescent="0.25">
      <c r="C255" s="18">
        <v>18.58822</v>
      </c>
      <c r="D255" s="25">
        <v>1.3462999999999999E-2</v>
      </c>
      <c r="F255" s="15"/>
      <c r="G255" s="15"/>
      <c r="H255" s="27">
        <v>174.00679</v>
      </c>
      <c r="I255" s="25">
        <v>2.3668833</v>
      </c>
    </row>
    <row r="256" spans="3:9" x14ac:dyDescent="0.25">
      <c r="C256" s="18">
        <v>18.604873000000001</v>
      </c>
      <c r="D256" s="25">
        <v>1.3540999999999999E-2</v>
      </c>
      <c r="F256" s="15"/>
      <c r="G256" s="15"/>
      <c r="H256" s="27">
        <v>174.00774000000001</v>
      </c>
      <c r="I256" s="25">
        <v>2.3381088000000001</v>
      </c>
    </row>
    <row r="257" spans="3:9" x14ac:dyDescent="0.25">
      <c r="C257" s="18">
        <v>18.621527</v>
      </c>
      <c r="D257" s="25">
        <v>1.3509999999999999E-2</v>
      </c>
      <c r="F257" s="15"/>
      <c r="G257" s="15"/>
      <c r="H257" s="27">
        <v>174.00868</v>
      </c>
      <c r="I257" s="25">
        <v>2.3134519999999998</v>
      </c>
    </row>
    <row r="258" spans="3:9" x14ac:dyDescent="0.25">
      <c r="F258" s="15"/>
      <c r="G258" s="15"/>
      <c r="H258" s="27">
        <v>174.00962999999999</v>
      </c>
      <c r="I258" s="25">
        <v>2.2895287999999998</v>
      </c>
    </row>
    <row r="259" spans="3:9" x14ac:dyDescent="0.25">
      <c r="F259" s="15"/>
      <c r="G259" s="15"/>
      <c r="H259" s="27">
        <v>174.01057</v>
      </c>
      <c r="I259" s="25">
        <v>2.2663386000000001</v>
      </c>
    </row>
    <row r="260" spans="3:9" x14ac:dyDescent="0.25">
      <c r="F260" s="15"/>
      <c r="G260" s="15"/>
      <c r="H260" s="27">
        <v>174.01151999999999</v>
      </c>
      <c r="I260" s="25">
        <v>2.2450975999999998</v>
      </c>
    </row>
    <row r="261" spans="3:9" x14ac:dyDescent="0.25">
      <c r="F261" s="15"/>
      <c r="G261" s="15"/>
      <c r="H261" s="27">
        <v>174.01247000000001</v>
      </c>
      <c r="I261" s="25">
        <v>2.2250681000000001</v>
      </c>
    </row>
    <row r="262" spans="3:9" x14ac:dyDescent="0.25">
      <c r="F262" s="15"/>
      <c r="G262" s="15"/>
      <c r="H262" s="27">
        <v>174.01340999999999</v>
      </c>
      <c r="I262" s="25">
        <v>2.2062626000000001</v>
      </c>
    </row>
    <row r="263" spans="3:9" x14ac:dyDescent="0.25">
      <c r="F263" s="15"/>
      <c r="G263" s="15"/>
      <c r="H263" s="27">
        <v>174.01436000000001</v>
      </c>
      <c r="I263" s="25">
        <v>2.1885302000000002</v>
      </c>
    </row>
    <row r="264" spans="3:9" x14ac:dyDescent="0.25">
      <c r="F264" s="15"/>
      <c r="G264" s="15"/>
      <c r="H264" s="27">
        <v>174.0153</v>
      </c>
      <c r="I264" s="25">
        <v>2.1716332</v>
      </c>
    </row>
    <row r="265" spans="3:9" x14ac:dyDescent="0.25">
      <c r="F265" s="15"/>
      <c r="G265" s="15"/>
      <c r="H265" s="27">
        <v>174.01626999999999</v>
      </c>
      <c r="I265" s="25">
        <v>2.1553407</v>
      </c>
    </row>
    <row r="266" spans="3:9" x14ac:dyDescent="0.25">
      <c r="F266" s="15"/>
      <c r="G266" s="15"/>
      <c r="H266" s="27">
        <v>174.01721000000001</v>
      </c>
      <c r="I266" s="25">
        <v>2.1406968000000002</v>
      </c>
    </row>
    <row r="267" spans="3:9" x14ac:dyDescent="0.25">
      <c r="F267" s="15"/>
      <c r="G267" s="15"/>
      <c r="H267" s="27">
        <v>174.01815999999999</v>
      </c>
      <c r="I267" s="25">
        <v>2.1264541000000001</v>
      </c>
    </row>
    <row r="268" spans="3:9" x14ac:dyDescent="0.25">
      <c r="F268" s="15"/>
      <c r="G268" s="15"/>
      <c r="H268" s="27">
        <v>174.01910000000001</v>
      </c>
      <c r="I268" s="25">
        <v>2.1126094000000002</v>
      </c>
    </row>
    <row r="269" spans="3:9" x14ac:dyDescent="0.25">
      <c r="F269" s="15"/>
      <c r="G269" s="15"/>
      <c r="H269" s="27">
        <v>174.02005</v>
      </c>
      <c r="I269" s="25">
        <v>2.1001574999999999</v>
      </c>
    </row>
    <row r="270" spans="3:9" x14ac:dyDescent="0.25">
      <c r="F270" s="15"/>
      <c r="G270" s="15"/>
      <c r="H270" s="27">
        <v>174.02099999999999</v>
      </c>
      <c r="I270" s="25">
        <v>2.088098</v>
      </c>
    </row>
    <row r="271" spans="3:9" x14ac:dyDescent="0.25">
      <c r="F271" s="15"/>
      <c r="G271" s="15"/>
      <c r="H271" s="27">
        <v>174.02194</v>
      </c>
      <c r="I271" s="25">
        <v>2.0764277</v>
      </c>
    </row>
    <row r="272" spans="3:9" x14ac:dyDescent="0.25">
      <c r="F272" s="15"/>
      <c r="G272" s="15"/>
      <c r="H272" s="27">
        <v>174.02288999999999</v>
      </c>
      <c r="I272" s="25">
        <v>2.0653419</v>
      </c>
    </row>
    <row r="273" spans="6:9" x14ac:dyDescent="0.25">
      <c r="F273" s="15"/>
      <c r="G273" s="15"/>
      <c r="H273" s="27">
        <v>174.02383</v>
      </c>
      <c r="I273" s="25">
        <v>2.0548296000000001</v>
      </c>
    </row>
    <row r="274" spans="6:9" x14ac:dyDescent="0.25">
      <c r="F274" s="15"/>
      <c r="G274" s="15"/>
      <c r="H274" s="27">
        <v>174.02477999999999</v>
      </c>
      <c r="I274" s="25">
        <v>2.0448925</v>
      </c>
    </row>
    <row r="275" spans="6:9" x14ac:dyDescent="0.25">
      <c r="F275" s="15"/>
      <c r="G275" s="15"/>
      <c r="H275" s="27">
        <v>174.02573000000001</v>
      </c>
      <c r="I275" s="25">
        <v>2.0353724999999998</v>
      </c>
    </row>
    <row r="276" spans="6:9" x14ac:dyDescent="0.25">
      <c r="F276" s="15"/>
      <c r="G276" s="15"/>
      <c r="H276" s="27">
        <v>174.02667</v>
      </c>
      <c r="I276" s="25">
        <v>2.0261292000000002</v>
      </c>
    </row>
    <row r="277" spans="6:9" x14ac:dyDescent="0.25">
      <c r="F277" s="15"/>
      <c r="G277" s="15"/>
      <c r="H277" s="27">
        <v>174.02762000000001</v>
      </c>
      <c r="I277" s="25">
        <v>2.0171665999999999</v>
      </c>
    </row>
    <row r="278" spans="6:9" x14ac:dyDescent="0.25">
      <c r="F278" s="15"/>
      <c r="G278" s="15"/>
      <c r="H278" s="27">
        <v>174.02856</v>
      </c>
      <c r="I278" s="25">
        <v>2.0089147000000001</v>
      </c>
    </row>
    <row r="279" spans="6:9" x14ac:dyDescent="0.25">
      <c r="F279" s="15"/>
      <c r="G279" s="15"/>
      <c r="H279" s="27">
        <v>174.02952999999999</v>
      </c>
      <c r="I279" s="25">
        <v>2.000699</v>
      </c>
    </row>
    <row r="280" spans="6:9" x14ac:dyDescent="0.25">
      <c r="F280" s="15"/>
      <c r="G280" s="15"/>
      <c r="H280" s="27">
        <v>174.03047000000001</v>
      </c>
      <c r="I280" s="25">
        <v>1.9927796</v>
      </c>
    </row>
    <row r="281" spans="6:9" x14ac:dyDescent="0.25">
      <c r="F281" s="15"/>
      <c r="G281" s="15"/>
      <c r="H281" s="27">
        <v>174.03142</v>
      </c>
      <c r="I281" s="25">
        <v>1.9853711000000001</v>
      </c>
    </row>
    <row r="282" spans="6:9" x14ac:dyDescent="0.25">
      <c r="F282" s="15"/>
      <c r="G282" s="15"/>
      <c r="H282" s="27">
        <v>174.03236000000001</v>
      </c>
      <c r="I282" s="25">
        <v>1.9781899000000001</v>
      </c>
    </row>
    <row r="283" spans="6:9" x14ac:dyDescent="0.25">
      <c r="F283" s="15"/>
      <c r="G283" s="15"/>
      <c r="H283" s="27">
        <v>174.03331</v>
      </c>
      <c r="I283" s="25">
        <v>1.9712327000000001</v>
      </c>
    </row>
    <row r="284" spans="6:9" x14ac:dyDescent="0.25">
      <c r="F284" s="15"/>
      <c r="G284" s="15"/>
      <c r="H284" s="27">
        <v>174.03425999999999</v>
      </c>
      <c r="I284" s="25">
        <v>1.9645338000000001</v>
      </c>
    </row>
    <row r="285" spans="6:9" x14ac:dyDescent="0.25">
      <c r="F285" s="15"/>
      <c r="G285" s="15"/>
      <c r="H285" s="27">
        <v>174.0352</v>
      </c>
      <c r="I285" s="25">
        <v>1.9580740999999999</v>
      </c>
    </row>
    <row r="286" spans="6:9" x14ac:dyDescent="0.25">
      <c r="F286" s="15"/>
      <c r="G286" s="15"/>
      <c r="H286" s="27">
        <v>174.03614999999999</v>
      </c>
      <c r="I286" s="25">
        <v>1.9518521</v>
      </c>
    </row>
    <row r="287" spans="6:9" x14ac:dyDescent="0.25">
      <c r="F287" s="15"/>
      <c r="G287" s="15"/>
      <c r="H287" s="27">
        <v>174.03709000000001</v>
      </c>
      <c r="I287" s="25">
        <v>1.9459135999999999</v>
      </c>
    </row>
    <row r="288" spans="6:9" x14ac:dyDescent="0.25">
      <c r="F288" s="15"/>
      <c r="G288" s="15"/>
      <c r="H288" s="27">
        <v>174.03804</v>
      </c>
      <c r="I288" s="25">
        <v>1.9400809000000001</v>
      </c>
    </row>
    <row r="289" spans="6:9" x14ac:dyDescent="0.25">
      <c r="F289" s="15"/>
      <c r="G289" s="15"/>
      <c r="H289" s="27">
        <v>174.03899000000001</v>
      </c>
      <c r="I289" s="25">
        <v>1.9343549</v>
      </c>
    </row>
    <row r="290" spans="6:9" x14ac:dyDescent="0.25">
      <c r="F290" s="15"/>
      <c r="G290" s="15"/>
      <c r="H290" s="27">
        <v>174.03993</v>
      </c>
      <c r="I290" s="25">
        <v>1.9290712000000001</v>
      </c>
    </row>
    <row r="291" spans="6:9" x14ac:dyDescent="0.25">
      <c r="F291" s="15"/>
      <c r="G291" s="15"/>
      <c r="H291" s="27">
        <v>174.04087999999999</v>
      </c>
      <c r="I291" s="25">
        <v>1.9238735</v>
      </c>
    </row>
    <row r="292" spans="6:9" x14ac:dyDescent="0.25">
      <c r="F292" s="15"/>
      <c r="G292" s="15"/>
      <c r="H292" s="27">
        <v>174.04182</v>
      </c>
      <c r="I292" s="25">
        <v>1.9187620999999999</v>
      </c>
    </row>
    <row r="293" spans="6:9" x14ac:dyDescent="0.25">
      <c r="F293" s="15"/>
      <c r="G293" s="15"/>
      <c r="H293" s="27">
        <v>174.04279</v>
      </c>
      <c r="I293" s="25">
        <v>1.9137976000000001</v>
      </c>
    </row>
    <row r="294" spans="6:9" x14ac:dyDescent="0.25">
      <c r="F294" s="15"/>
      <c r="G294" s="15"/>
      <c r="H294" s="27">
        <v>174.04373000000001</v>
      </c>
      <c r="I294" s="25">
        <v>1.9090685000000001</v>
      </c>
    </row>
    <row r="295" spans="6:9" x14ac:dyDescent="0.25">
      <c r="F295" s="15"/>
      <c r="G295" s="15"/>
      <c r="H295" s="27">
        <v>174.04468</v>
      </c>
      <c r="I295" s="25">
        <v>1.9044905000000001</v>
      </c>
    </row>
    <row r="296" spans="6:9" x14ac:dyDescent="0.25">
      <c r="F296" s="15"/>
      <c r="G296" s="15"/>
      <c r="H296" s="27">
        <v>174.04562000000001</v>
      </c>
      <c r="I296" s="25">
        <v>1.9000534</v>
      </c>
    </row>
    <row r="297" spans="6:9" x14ac:dyDescent="0.25">
      <c r="F297" s="15"/>
      <c r="G297" s="15"/>
      <c r="H297" s="27">
        <v>174.04657</v>
      </c>
      <c r="I297" s="25">
        <v>1.8957310999999999</v>
      </c>
    </row>
    <row r="298" spans="6:9" x14ac:dyDescent="0.25">
      <c r="F298" s="15"/>
      <c r="G298" s="15"/>
      <c r="H298" s="27">
        <v>174.04751999999999</v>
      </c>
      <c r="I298" s="25">
        <v>1.8915218</v>
      </c>
    </row>
    <row r="299" spans="6:9" x14ac:dyDescent="0.25">
      <c r="F299" s="15"/>
      <c r="G299" s="15"/>
      <c r="H299" s="27">
        <v>174.04846000000001</v>
      </c>
      <c r="I299" s="25">
        <v>1.8875165</v>
      </c>
    </row>
    <row r="300" spans="6:9" x14ac:dyDescent="0.25">
      <c r="F300" s="15"/>
      <c r="G300" s="15"/>
      <c r="H300" s="27">
        <v>174.04940999999999</v>
      </c>
      <c r="I300" s="25">
        <v>1.8835706000000001</v>
      </c>
    </row>
    <row r="301" spans="6:9" x14ac:dyDescent="0.25">
      <c r="F301" s="15"/>
      <c r="G301" s="15"/>
      <c r="H301" s="27">
        <v>174.05035000000001</v>
      </c>
      <c r="I301" s="25">
        <v>1.8796839999999999</v>
      </c>
    </row>
    <row r="302" spans="6:9" x14ac:dyDescent="0.25">
      <c r="F302" s="15"/>
      <c r="G302" s="15"/>
      <c r="H302" s="27">
        <v>174.0513</v>
      </c>
      <c r="I302" s="25">
        <v>1.8760192</v>
      </c>
    </row>
    <row r="303" spans="6:9" x14ac:dyDescent="0.25">
      <c r="F303" s="15"/>
      <c r="G303" s="15"/>
      <c r="H303" s="27">
        <v>174.05224999999999</v>
      </c>
      <c r="I303" s="25">
        <v>1.8724225999999999</v>
      </c>
    </row>
    <row r="304" spans="6:9" x14ac:dyDescent="0.25">
      <c r="F304" s="15"/>
      <c r="G304" s="15"/>
      <c r="H304" s="27">
        <v>174.05319</v>
      </c>
      <c r="I304" s="25">
        <v>1.8688944999999999</v>
      </c>
    </row>
    <row r="305" spans="6:9" x14ac:dyDescent="0.25">
      <c r="F305" s="15"/>
      <c r="G305" s="15"/>
      <c r="H305" s="27">
        <v>174.05413999999999</v>
      </c>
      <c r="I305" s="25">
        <v>1.8654678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/>
  </sheetViews>
  <sheetFormatPr defaultRowHeight="15" x14ac:dyDescent="0.25"/>
  <cols>
    <col min="1" max="2" width="4.7109375" style="10" customWidth="1"/>
    <col min="3" max="3" width="12.140625" bestFit="1" customWidth="1"/>
    <col min="4" max="4" width="9.5703125" bestFit="1" customWidth="1"/>
    <col min="5" max="5" width="9.28515625" bestFit="1" customWidth="1"/>
  </cols>
  <sheetData>
    <row r="1" spans="2:12" s="10" customFormat="1" x14ac:dyDescent="0.25"/>
    <row r="2" spans="2:12" s="10" customFormat="1" x14ac:dyDescent="0.25">
      <c r="B2" s="10" t="s">
        <v>79</v>
      </c>
    </row>
    <row r="3" spans="2:12" s="10" customFormat="1" x14ac:dyDescent="0.25"/>
    <row r="4" spans="2:12" x14ac:dyDescent="0.25">
      <c r="C4" s="3" t="s">
        <v>19</v>
      </c>
    </row>
    <row r="5" spans="2:12" s="10" customFormat="1" x14ac:dyDescent="0.25">
      <c r="C5" s="19"/>
      <c r="D5" s="15"/>
      <c r="E5" s="15"/>
      <c r="F5" s="15"/>
      <c r="G5" s="15" t="s">
        <v>65</v>
      </c>
      <c r="H5" s="15"/>
    </row>
    <row r="6" spans="2:12" x14ac:dyDescent="0.25">
      <c r="C6" s="17" t="s">
        <v>1</v>
      </c>
      <c r="D6" s="17" t="s">
        <v>8</v>
      </c>
      <c r="E6" s="15"/>
      <c r="F6" s="17" t="s">
        <v>1</v>
      </c>
      <c r="G6" s="17" t="s">
        <v>8</v>
      </c>
      <c r="H6" s="17" t="s">
        <v>9</v>
      </c>
      <c r="J6" s="4"/>
      <c r="K6" s="4"/>
      <c r="L6" s="4"/>
    </row>
    <row r="7" spans="2:12" x14ac:dyDescent="0.25">
      <c r="C7" s="15">
        <v>0</v>
      </c>
      <c r="D7" s="15">
        <v>96</v>
      </c>
      <c r="E7" s="15"/>
      <c r="F7" s="15">
        <v>0</v>
      </c>
      <c r="G7" s="15">
        <f>AVERAGE(D7:D9,D20:D22)</f>
        <v>110.66666666666667</v>
      </c>
      <c r="H7" s="16">
        <f>STDEV(D7:D9,D20:D22)/SQRT(COUNT(D7:D9,D20:D22))</f>
        <v>10.144511378627902</v>
      </c>
      <c r="J7" s="5"/>
      <c r="K7" s="6"/>
      <c r="L7" s="6"/>
    </row>
    <row r="8" spans="2:12" x14ac:dyDescent="0.25">
      <c r="C8" s="15">
        <v>0</v>
      </c>
      <c r="D8" s="15">
        <v>88</v>
      </c>
      <c r="E8" s="15"/>
      <c r="F8" s="15">
        <v>1</v>
      </c>
      <c r="G8" s="16">
        <f>AVERAGE(D10:D11,D23:D24)</f>
        <v>139</v>
      </c>
      <c r="H8" s="16">
        <f>STDEV(D10:D11,D23:D24)/SQRT(COUNT(D10:D11,D23:D24))</f>
        <v>4.0207793606049398</v>
      </c>
      <c r="J8" s="5"/>
      <c r="K8" s="6"/>
      <c r="L8" s="6"/>
    </row>
    <row r="9" spans="2:12" x14ac:dyDescent="0.25">
      <c r="C9" s="15">
        <v>0</v>
      </c>
      <c r="D9" s="15">
        <v>91</v>
      </c>
      <c r="E9" s="15"/>
      <c r="F9" s="15">
        <v>2</v>
      </c>
      <c r="G9" s="16">
        <f>AVERAGE(D12:D13,D25:D26)</f>
        <v>138.25</v>
      </c>
      <c r="H9" s="16">
        <f>STDEV(D12:D13,D25:D26)/SQRT(COUNT(D12:D13,D25:D26))</f>
        <v>2.0155644370746373</v>
      </c>
      <c r="J9" s="5"/>
      <c r="K9" s="6"/>
      <c r="L9" s="6"/>
    </row>
    <row r="10" spans="2:12" x14ac:dyDescent="0.25">
      <c r="C10" s="15">
        <v>1</v>
      </c>
      <c r="D10" s="15">
        <v>142</v>
      </c>
      <c r="E10" s="15"/>
      <c r="F10" s="15">
        <v>4</v>
      </c>
      <c r="G10" s="16">
        <f>AVERAGE(D14:D15,D27:D28)</f>
        <v>135.75</v>
      </c>
      <c r="H10" s="16">
        <f>STDEV(D14:D15,D27:D28)/SQRT(COUNT(D14:D15,D27:D28))</f>
        <v>8.75</v>
      </c>
      <c r="J10" s="5"/>
      <c r="K10" s="6"/>
      <c r="L10" s="6"/>
    </row>
    <row r="11" spans="2:12" x14ac:dyDescent="0.25">
      <c r="C11" s="15">
        <v>1</v>
      </c>
      <c r="D11" s="15">
        <v>143</v>
      </c>
      <c r="E11" s="15"/>
      <c r="F11" s="15">
        <v>8</v>
      </c>
      <c r="G11" s="16">
        <f>AVERAGE(D16:D17,D29:D30)</f>
        <v>142.5</v>
      </c>
      <c r="H11" s="16">
        <f>STDEV(D16:D17,D29:D30)/SQRT(COUNT(D16:D17,D29:D30))</f>
        <v>8.770214744615247</v>
      </c>
      <c r="J11" s="5"/>
      <c r="K11" s="6"/>
      <c r="L11" s="6"/>
    </row>
    <row r="12" spans="2:12" x14ac:dyDescent="0.25">
      <c r="C12" s="15">
        <v>2</v>
      </c>
      <c r="D12" s="15">
        <v>136</v>
      </c>
      <c r="E12" s="15"/>
      <c r="F12" s="15">
        <v>16</v>
      </c>
      <c r="G12" s="16">
        <f>AVERAGE(D18:D19,D29:D30)</f>
        <v>158.75</v>
      </c>
      <c r="H12" s="16">
        <f>STDEV(D18:D19)/SQRT(COUNT(D18:D19))</f>
        <v>1.4999999999999998</v>
      </c>
      <c r="J12" s="5"/>
      <c r="K12" s="6"/>
      <c r="L12" s="6"/>
    </row>
    <row r="13" spans="2:12" x14ac:dyDescent="0.25">
      <c r="C13" s="15">
        <v>2</v>
      </c>
      <c r="D13" s="15">
        <v>144</v>
      </c>
      <c r="E13" s="15"/>
      <c r="F13" s="15"/>
      <c r="G13" s="15"/>
      <c r="H13" s="15"/>
    </row>
    <row r="14" spans="2:12" x14ac:dyDescent="0.25">
      <c r="C14" s="15">
        <v>4</v>
      </c>
      <c r="D14" s="15">
        <v>158</v>
      </c>
      <c r="E14" s="15"/>
      <c r="F14" s="15"/>
      <c r="G14" s="15"/>
      <c r="H14" s="15"/>
    </row>
    <row r="15" spans="2:12" x14ac:dyDescent="0.25">
      <c r="C15" s="15">
        <v>4</v>
      </c>
      <c r="D15" s="15">
        <v>141</v>
      </c>
      <c r="E15" s="15"/>
      <c r="F15" s="15"/>
      <c r="G15" s="15"/>
      <c r="H15" s="15"/>
    </row>
    <row r="16" spans="2:12" x14ac:dyDescent="0.25">
      <c r="C16" s="15">
        <v>8</v>
      </c>
      <c r="D16" s="15">
        <v>133</v>
      </c>
      <c r="E16" s="15"/>
      <c r="F16" s="15"/>
      <c r="G16" s="15"/>
      <c r="H16" s="15"/>
    </row>
    <row r="17" spans="3:8" x14ac:dyDescent="0.25">
      <c r="C17" s="15">
        <v>8</v>
      </c>
      <c r="D17" s="15">
        <v>161</v>
      </c>
      <c r="E17" s="15"/>
      <c r="F17" s="15"/>
      <c r="G17" s="15"/>
      <c r="H17" s="15"/>
    </row>
    <row r="18" spans="3:8" x14ac:dyDescent="0.25">
      <c r="C18" s="15">
        <v>16</v>
      </c>
      <c r="D18" s="15">
        <v>178</v>
      </c>
      <c r="E18" s="15"/>
      <c r="F18" s="15"/>
      <c r="G18" s="15"/>
      <c r="H18" s="15"/>
    </row>
    <row r="19" spans="3:8" x14ac:dyDescent="0.25">
      <c r="C19" s="15">
        <v>16</v>
      </c>
      <c r="D19" s="15">
        <v>181</v>
      </c>
      <c r="E19" s="15"/>
      <c r="F19" s="16"/>
      <c r="G19" s="15"/>
      <c r="H19" s="15"/>
    </row>
    <row r="20" spans="3:8" x14ac:dyDescent="0.25">
      <c r="C20" s="15">
        <v>0</v>
      </c>
      <c r="D20" s="15">
        <v>124</v>
      </c>
      <c r="E20" s="15"/>
      <c r="F20" s="15"/>
      <c r="G20" s="15"/>
      <c r="H20" s="15"/>
    </row>
    <row r="21" spans="3:8" x14ac:dyDescent="0.25">
      <c r="C21" s="15">
        <v>0</v>
      </c>
      <c r="D21" s="15">
        <v>153</v>
      </c>
      <c r="E21" s="15"/>
      <c r="F21" s="15"/>
      <c r="G21" s="15"/>
      <c r="H21" s="15"/>
    </row>
    <row r="22" spans="3:8" x14ac:dyDescent="0.25">
      <c r="C22" s="15">
        <v>0</v>
      </c>
      <c r="D22" s="15">
        <v>112</v>
      </c>
      <c r="E22" s="15"/>
      <c r="F22" s="15"/>
      <c r="G22" s="15"/>
      <c r="H22" s="15"/>
    </row>
    <row r="23" spans="3:8" x14ac:dyDescent="0.25">
      <c r="C23" s="15">
        <v>1</v>
      </c>
      <c r="D23" s="15">
        <v>127</v>
      </c>
      <c r="E23" s="15"/>
      <c r="F23" s="15"/>
      <c r="G23" s="15"/>
      <c r="H23" s="15"/>
    </row>
    <row r="24" spans="3:8" x14ac:dyDescent="0.25">
      <c r="C24" s="15">
        <v>1</v>
      </c>
      <c r="D24" s="15">
        <v>144</v>
      </c>
      <c r="E24" s="15"/>
      <c r="F24" s="15"/>
      <c r="G24" s="15"/>
      <c r="H24" s="15"/>
    </row>
    <row r="25" spans="3:8" x14ac:dyDescent="0.25">
      <c r="C25" s="15">
        <v>2</v>
      </c>
      <c r="D25" s="15">
        <v>138</v>
      </c>
      <c r="E25" s="15"/>
      <c r="F25" s="15"/>
      <c r="G25" s="15"/>
      <c r="H25" s="15"/>
    </row>
    <row r="26" spans="3:8" x14ac:dyDescent="0.25">
      <c r="C26" s="15">
        <v>2</v>
      </c>
      <c r="D26" s="15">
        <v>135</v>
      </c>
      <c r="E26" s="15"/>
      <c r="F26" s="15"/>
      <c r="G26" s="15"/>
      <c r="H26" s="15"/>
    </row>
    <row r="27" spans="3:8" x14ac:dyDescent="0.25">
      <c r="C27" s="15">
        <v>4</v>
      </c>
      <c r="D27" s="15">
        <v>119</v>
      </c>
      <c r="E27" s="15"/>
      <c r="F27" s="15"/>
      <c r="G27" s="15"/>
      <c r="H27" s="15"/>
    </row>
    <row r="28" spans="3:8" x14ac:dyDescent="0.25">
      <c r="C28" s="15">
        <v>4</v>
      </c>
      <c r="D28" s="15">
        <v>125</v>
      </c>
      <c r="E28" s="15"/>
      <c r="F28" s="15"/>
      <c r="G28" s="15"/>
      <c r="H28" s="15"/>
    </row>
    <row r="29" spans="3:8" ht="17.25" x14ac:dyDescent="0.25">
      <c r="C29" s="15">
        <v>8</v>
      </c>
      <c r="D29" s="15">
        <v>123</v>
      </c>
      <c r="E29" s="15"/>
      <c r="F29" s="15" t="s">
        <v>62</v>
      </c>
      <c r="G29" s="18">
        <f>RSQ(D7:D30,C7:C30)</f>
        <v>0.44384842959982163</v>
      </c>
      <c r="H29" s="15"/>
    </row>
    <row r="30" spans="3:8" x14ac:dyDescent="0.25">
      <c r="C30" s="15">
        <v>8</v>
      </c>
      <c r="D30" s="15">
        <v>153</v>
      </c>
      <c r="E30" s="15"/>
      <c r="F30" s="15" t="s">
        <v>63</v>
      </c>
      <c r="G30" s="16">
        <f>SLOPE(D7:D30,C7:C30)</f>
        <v>3.4022029372496672</v>
      </c>
      <c r="H30" s="15"/>
    </row>
    <row r="32" spans="3:8" x14ac:dyDescent="0.25">
      <c r="C32" s="3" t="s">
        <v>20</v>
      </c>
    </row>
    <row r="33" spans="3:12" s="10" customFormat="1" x14ac:dyDescent="0.25">
      <c r="C33" s="19"/>
      <c r="D33" s="15"/>
      <c r="E33" s="15"/>
      <c r="F33" s="15"/>
      <c r="G33" s="15" t="s">
        <v>65</v>
      </c>
      <c r="H33" s="15"/>
    </row>
    <row r="34" spans="3:12" x14ac:dyDescent="0.25">
      <c r="C34" s="17" t="s">
        <v>1</v>
      </c>
      <c r="D34" s="17" t="s">
        <v>8</v>
      </c>
      <c r="E34" s="15"/>
      <c r="F34" s="17" t="s">
        <v>1</v>
      </c>
      <c r="G34" s="17" t="s">
        <v>8</v>
      </c>
      <c r="H34" s="17" t="s">
        <v>9</v>
      </c>
      <c r="J34" s="4"/>
      <c r="K34" s="4"/>
      <c r="L34" s="4"/>
    </row>
    <row r="35" spans="3:12" x14ac:dyDescent="0.25">
      <c r="C35" s="15">
        <v>0</v>
      </c>
      <c r="D35" s="15">
        <v>104</v>
      </c>
      <c r="E35" s="15"/>
      <c r="F35" s="15">
        <v>0</v>
      </c>
      <c r="G35" s="16">
        <f>AVERAGE(D35:D37,D48:D50)</f>
        <v>107.33333333333333</v>
      </c>
      <c r="H35" s="16">
        <f>STDEV(D35:D37,D48:D50)/SQRT(COUNT(D35:D37,D48:D50))</f>
        <v>2.0923139768633625</v>
      </c>
      <c r="J35" s="5"/>
      <c r="K35" s="2"/>
      <c r="L35" s="2"/>
    </row>
    <row r="36" spans="3:12" x14ac:dyDescent="0.25">
      <c r="C36" s="15">
        <v>0</v>
      </c>
      <c r="D36" s="15">
        <v>116</v>
      </c>
      <c r="E36" s="15"/>
      <c r="F36" s="15">
        <v>1</v>
      </c>
      <c r="G36" s="16">
        <f>AVERAGE(D38:D39,D51:D52)</f>
        <v>105.75</v>
      </c>
      <c r="H36" s="16">
        <f>STDEV(D38:D39,D51:D52)/SQRT(COUNT(D38:D39,D51:D52))</f>
        <v>1.8427786989579984</v>
      </c>
      <c r="J36" s="5"/>
      <c r="K36" s="2"/>
      <c r="L36" s="2"/>
    </row>
    <row r="37" spans="3:12" x14ac:dyDescent="0.25">
      <c r="C37" s="15">
        <v>0</v>
      </c>
      <c r="D37" s="15">
        <v>103</v>
      </c>
      <c r="E37" s="15"/>
      <c r="F37" s="15">
        <v>2</v>
      </c>
      <c r="G37" s="16">
        <f>AVERAGE(D40:D41,D53:D54)</f>
        <v>110.5</v>
      </c>
      <c r="H37" s="16">
        <f>STDEV(D40:D41,D53:D54)/SQRT(COUNT(D40:D41,D53:D54))</f>
        <v>6.3966136874651625</v>
      </c>
      <c r="J37" s="5"/>
      <c r="K37" s="2"/>
      <c r="L37" s="2"/>
    </row>
    <row r="38" spans="3:12" x14ac:dyDescent="0.25">
      <c r="C38" s="15">
        <v>1</v>
      </c>
      <c r="D38" s="15">
        <v>106</v>
      </c>
      <c r="E38" s="15"/>
      <c r="F38" s="15">
        <v>4</v>
      </c>
      <c r="G38" s="16">
        <f>AVERAGE(D42:D43,D55:D56)</f>
        <v>106.5</v>
      </c>
      <c r="H38" s="16">
        <f>STDEV(D42:D43,D55:D56)/SQRT(COUNT(D42:D43,D55:D56))</f>
        <v>6.8617296167463007</v>
      </c>
      <c r="J38" s="5"/>
      <c r="K38" s="2"/>
      <c r="L38" s="2"/>
    </row>
    <row r="39" spans="3:12" x14ac:dyDescent="0.25">
      <c r="C39" s="15">
        <v>1</v>
      </c>
      <c r="D39" s="15">
        <v>101</v>
      </c>
      <c r="E39" s="15"/>
      <c r="F39" s="15">
        <v>8</v>
      </c>
      <c r="G39" s="16">
        <f>AVERAGE(D44:D45,D57:D58)</f>
        <v>117.25</v>
      </c>
      <c r="H39" s="16">
        <f>STDEV(D44:D45,D57:D58)/SQRT(COUNT(D44:D45,D57:D58))</f>
        <v>3.5677957714346076</v>
      </c>
      <c r="J39" s="5"/>
      <c r="K39" s="2"/>
      <c r="L39" s="2"/>
    </row>
    <row r="40" spans="3:12" x14ac:dyDescent="0.25">
      <c r="C40" s="15">
        <v>2</v>
      </c>
      <c r="D40" s="15">
        <v>128</v>
      </c>
      <c r="E40" s="15"/>
      <c r="F40" s="15">
        <v>16</v>
      </c>
      <c r="G40" s="16">
        <f>AVERAGE(D46:D47,D59:D60)</f>
        <v>143</v>
      </c>
      <c r="H40" s="16">
        <f>STDEV(D46:D47,D59:D60)/SQRT(COUNT(D46:D47,D59:D60))</f>
        <v>5.9441848333756697</v>
      </c>
      <c r="J40" s="5"/>
      <c r="K40" s="2"/>
      <c r="L40" s="2"/>
    </row>
    <row r="41" spans="3:12" x14ac:dyDescent="0.25">
      <c r="C41" s="15">
        <v>2</v>
      </c>
      <c r="D41" s="15">
        <v>112</v>
      </c>
      <c r="E41" s="15"/>
      <c r="F41" s="15"/>
      <c r="G41" s="15"/>
      <c r="H41" s="15"/>
    </row>
    <row r="42" spans="3:12" x14ac:dyDescent="0.25">
      <c r="C42" s="15">
        <v>4</v>
      </c>
      <c r="D42" s="15">
        <v>92</v>
      </c>
      <c r="E42" s="15"/>
      <c r="F42" s="15"/>
      <c r="G42" s="15"/>
      <c r="H42" s="15"/>
    </row>
    <row r="43" spans="3:12" x14ac:dyDescent="0.25">
      <c r="C43" s="15">
        <v>4</v>
      </c>
      <c r="D43" s="15">
        <v>121</v>
      </c>
      <c r="E43" s="15"/>
      <c r="F43" s="15"/>
      <c r="G43" s="15"/>
      <c r="H43" s="15"/>
    </row>
    <row r="44" spans="3:12" x14ac:dyDescent="0.25">
      <c r="C44" s="15">
        <v>8</v>
      </c>
      <c r="D44" s="15">
        <v>119</v>
      </c>
      <c r="E44" s="15"/>
      <c r="F44" s="15"/>
      <c r="G44" s="15"/>
      <c r="H44" s="15"/>
    </row>
    <row r="45" spans="3:12" x14ac:dyDescent="0.25">
      <c r="C45" s="15">
        <v>8</v>
      </c>
      <c r="D45" s="15">
        <v>109</v>
      </c>
      <c r="E45" s="15"/>
      <c r="F45" s="15"/>
      <c r="G45" s="15"/>
      <c r="H45" s="15"/>
    </row>
    <row r="46" spans="3:12" x14ac:dyDescent="0.25">
      <c r="C46" s="15">
        <v>16</v>
      </c>
      <c r="D46" s="15">
        <v>151</v>
      </c>
      <c r="E46" s="15"/>
      <c r="F46" s="15"/>
      <c r="G46" s="15"/>
      <c r="H46" s="15"/>
    </row>
    <row r="47" spans="3:12" x14ac:dyDescent="0.25">
      <c r="C47" s="15">
        <v>16</v>
      </c>
      <c r="D47" s="15">
        <v>141</v>
      </c>
      <c r="E47" s="15"/>
      <c r="F47" s="16"/>
      <c r="G47" s="15"/>
      <c r="H47" s="15"/>
    </row>
    <row r="48" spans="3:12" x14ac:dyDescent="0.25">
      <c r="C48" s="15">
        <v>0</v>
      </c>
      <c r="D48" s="15">
        <v>106</v>
      </c>
      <c r="E48" s="15"/>
      <c r="F48" s="15"/>
      <c r="G48" s="15"/>
      <c r="H48" s="15"/>
    </row>
    <row r="49" spans="3:12" x14ac:dyDescent="0.25">
      <c r="C49" s="15">
        <v>0</v>
      </c>
      <c r="D49" s="15">
        <v>111</v>
      </c>
      <c r="E49" s="15"/>
      <c r="F49" s="15"/>
      <c r="G49" s="15"/>
      <c r="H49" s="15"/>
    </row>
    <row r="50" spans="3:12" x14ac:dyDescent="0.25">
      <c r="C50" s="15">
        <v>0</v>
      </c>
      <c r="D50" s="15">
        <v>104</v>
      </c>
      <c r="E50" s="15"/>
      <c r="F50" s="15"/>
      <c r="G50" s="15"/>
      <c r="H50" s="15"/>
    </row>
    <row r="51" spans="3:12" x14ac:dyDescent="0.25">
      <c r="C51" s="15">
        <v>1</v>
      </c>
      <c r="D51" s="15">
        <v>110</v>
      </c>
      <c r="E51" s="15"/>
      <c r="F51" s="15"/>
      <c r="G51" s="15"/>
      <c r="H51" s="15"/>
    </row>
    <row r="52" spans="3:12" x14ac:dyDescent="0.25">
      <c r="C52" s="15">
        <v>1</v>
      </c>
      <c r="D52" s="15">
        <v>106</v>
      </c>
      <c r="E52" s="15"/>
      <c r="F52" s="15"/>
      <c r="G52" s="15"/>
      <c r="H52" s="15"/>
    </row>
    <row r="53" spans="3:12" x14ac:dyDescent="0.25">
      <c r="C53" s="15">
        <v>2</v>
      </c>
      <c r="D53" s="15">
        <v>100</v>
      </c>
      <c r="E53" s="15"/>
      <c r="F53" s="15"/>
      <c r="G53" s="15"/>
      <c r="H53" s="15"/>
    </row>
    <row r="54" spans="3:12" x14ac:dyDescent="0.25">
      <c r="C54" s="15">
        <v>2</v>
      </c>
      <c r="D54" s="15">
        <v>102</v>
      </c>
      <c r="E54" s="15"/>
      <c r="F54" s="15"/>
      <c r="G54" s="15"/>
      <c r="H54" s="15"/>
    </row>
    <row r="55" spans="3:12" x14ac:dyDescent="0.25">
      <c r="C55" s="15">
        <v>4</v>
      </c>
      <c r="D55" s="15">
        <v>98</v>
      </c>
      <c r="E55" s="15"/>
      <c r="F55" s="15"/>
      <c r="G55" s="15"/>
      <c r="H55" s="15"/>
    </row>
    <row r="56" spans="3:12" x14ac:dyDescent="0.25">
      <c r="C56" s="15">
        <v>4</v>
      </c>
      <c r="D56" s="15">
        <v>115</v>
      </c>
      <c r="E56" s="15"/>
      <c r="F56" s="15"/>
      <c r="G56" s="15"/>
      <c r="H56" s="15"/>
    </row>
    <row r="57" spans="3:12" x14ac:dyDescent="0.25">
      <c r="C57" s="15">
        <v>8</v>
      </c>
      <c r="D57" s="15">
        <v>115</v>
      </c>
      <c r="E57" s="15"/>
      <c r="F57" s="15"/>
      <c r="G57" s="15"/>
      <c r="H57" s="15"/>
    </row>
    <row r="58" spans="3:12" x14ac:dyDescent="0.25">
      <c r="C58" s="15">
        <v>8</v>
      </c>
      <c r="D58" s="15">
        <v>126</v>
      </c>
      <c r="E58" s="15"/>
      <c r="F58" s="15"/>
      <c r="G58" s="15"/>
      <c r="H58" s="15"/>
    </row>
    <row r="59" spans="3:12" ht="17.25" x14ac:dyDescent="0.25">
      <c r="C59" s="15">
        <v>16</v>
      </c>
      <c r="D59" s="15">
        <v>153</v>
      </c>
      <c r="E59" s="15"/>
      <c r="F59" s="15" t="s">
        <v>62</v>
      </c>
      <c r="G59" s="18">
        <f>RSQ(D35:D60,C35:C60)</f>
        <v>0.63753061300217684</v>
      </c>
      <c r="H59" s="15"/>
    </row>
    <row r="60" spans="3:12" x14ac:dyDescent="0.25">
      <c r="C60" s="15">
        <v>16</v>
      </c>
      <c r="D60" s="15">
        <v>127</v>
      </c>
      <c r="E60" s="15"/>
      <c r="F60" s="15" t="s">
        <v>63</v>
      </c>
      <c r="G60" s="16">
        <f>SLOPE(D35:D60,C35:C60)</f>
        <v>2.228494623655914</v>
      </c>
      <c r="H60" s="15"/>
    </row>
    <row r="62" spans="3:12" x14ac:dyDescent="0.25">
      <c r="C62" s="3" t="s">
        <v>21</v>
      </c>
    </row>
    <row r="63" spans="3:12" s="10" customFormat="1" x14ac:dyDescent="0.25">
      <c r="C63" s="19"/>
      <c r="D63" s="15"/>
      <c r="E63" s="15"/>
      <c r="F63" s="15"/>
      <c r="G63" s="15" t="s">
        <v>65</v>
      </c>
      <c r="H63" s="15"/>
    </row>
    <row r="64" spans="3:12" x14ac:dyDescent="0.25">
      <c r="C64" s="17" t="s">
        <v>1</v>
      </c>
      <c r="D64" s="17" t="s">
        <v>8</v>
      </c>
      <c r="E64" s="15"/>
      <c r="F64" s="17" t="s">
        <v>1</v>
      </c>
      <c r="G64" s="17" t="s">
        <v>8</v>
      </c>
      <c r="H64" s="17" t="s">
        <v>9</v>
      </c>
      <c r="J64" s="4"/>
      <c r="K64" s="4"/>
      <c r="L64" s="4"/>
    </row>
    <row r="65" spans="3:12" x14ac:dyDescent="0.25">
      <c r="C65" s="15">
        <v>0</v>
      </c>
      <c r="D65" s="15">
        <v>98</v>
      </c>
      <c r="E65" s="15"/>
      <c r="F65" s="15">
        <v>0</v>
      </c>
      <c r="G65" s="16">
        <f>AVERAGE(D65:D67,D78:D80)</f>
        <v>119.33333333333333</v>
      </c>
      <c r="H65" s="16">
        <f>STDEV(D65:D67,D78:D80)/SQRT(COUNT(D65:D67,D78:D80))</f>
        <v>8.9281079244771089</v>
      </c>
      <c r="J65" s="5"/>
      <c r="K65" s="2"/>
      <c r="L65" s="2"/>
    </row>
    <row r="66" spans="3:12" x14ac:dyDescent="0.25">
      <c r="C66" s="15">
        <v>0</v>
      </c>
      <c r="D66" s="15">
        <v>103</v>
      </c>
      <c r="E66" s="15"/>
      <c r="F66" s="15">
        <v>1</v>
      </c>
      <c r="G66" s="16">
        <f>AVERAGE(D68:D69,D81:D82)</f>
        <v>122.5</v>
      </c>
      <c r="H66" s="16">
        <f>STDEV(D68:D69,D81:D82)/SQRT(COUNT(D68:D69,D81:D82))</f>
        <v>5.123475382979799</v>
      </c>
      <c r="J66" s="5"/>
      <c r="K66" s="2"/>
      <c r="L66" s="2"/>
    </row>
    <row r="67" spans="3:12" x14ac:dyDescent="0.25">
      <c r="C67" s="15">
        <v>0</v>
      </c>
      <c r="D67" s="15">
        <v>105</v>
      </c>
      <c r="E67" s="15"/>
      <c r="F67" s="15">
        <v>2</v>
      </c>
      <c r="G67" s="16">
        <f>AVERAGE(D70:D71,D83:D84)</f>
        <v>129</v>
      </c>
      <c r="H67" s="16">
        <f>STDEV(D70:D71,D83:D84)/SQRT(COUNT(D70:D71,D83:D84))</f>
        <v>2.70801280154532</v>
      </c>
      <c r="J67" s="5"/>
      <c r="K67" s="2"/>
      <c r="L67" s="2"/>
    </row>
    <row r="68" spans="3:12" x14ac:dyDescent="0.25">
      <c r="C68" s="15">
        <v>1</v>
      </c>
      <c r="D68" s="15">
        <v>128</v>
      </c>
      <c r="E68" s="15"/>
      <c r="F68" s="15">
        <v>4</v>
      </c>
      <c r="G68" s="16">
        <f>AVERAGE(D72:D73,D85:D86)</f>
        <v>130</v>
      </c>
      <c r="H68" s="16">
        <f>STDEV(D72:D73,D85:D86)/SQRT(COUNT(D72:D73,D85:D86))</f>
        <v>7.268654162452175</v>
      </c>
      <c r="J68" s="5"/>
      <c r="K68" s="2"/>
      <c r="L68" s="2"/>
    </row>
    <row r="69" spans="3:12" x14ac:dyDescent="0.25">
      <c r="C69" s="15">
        <v>1</v>
      </c>
      <c r="D69" s="15">
        <v>112</v>
      </c>
      <c r="E69" s="15"/>
      <c r="F69" s="15">
        <v>8</v>
      </c>
      <c r="G69" s="16">
        <f>AVERAGE(D74:D75,D87:D88)</f>
        <v>135.5</v>
      </c>
      <c r="H69" s="16">
        <f>STDEV(D74:D75,D87:D88)/SQRT(COUNT(D74:D75,D87:D88))</f>
        <v>4.3301270189221936</v>
      </c>
      <c r="J69" s="5"/>
      <c r="K69" s="2"/>
      <c r="L69" s="2"/>
    </row>
    <row r="70" spans="3:12" x14ac:dyDescent="0.25">
      <c r="C70" s="15">
        <v>2</v>
      </c>
      <c r="D70" s="15">
        <v>133</v>
      </c>
      <c r="E70" s="15"/>
      <c r="F70" s="15">
        <v>16</v>
      </c>
      <c r="G70" s="16">
        <f>AVERAGE(D76:D77,D89:D90)</f>
        <v>149.5</v>
      </c>
      <c r="H70" s="16">
        <f>STDEV(D76:D77,D89:D90)/SQRT(COUNT(D76:D77,D89:D90))</f>
        <v>15.00277752062375</v>
      </c>
      <c r="J70" s="5"/>
      <c r="K70" s="2"/>
      <c r="L70" s="2"/>
    </row>
    <row r="71" spans="3:12" x14ac:dyDescent="0.25">
      <c r="C71" s="15">
        <v>2</v>
      </c>
      <c r="D71" s="15">
        <v>131</v>
      </c>
      <c r="E71" s="15"/>
      <c r="F71" s="15"/>
      <c r="G71" s="15"/>
      <c r="H71" s="15"/>
    </row>
    <row r="72" spans="3:12" x14ac:dyDescent="0.25">
      <c r="C72" s="15">
        <v>4</v>
      </c>
      <c r="D72" s="15">
        <v>117</v>
      </c>
      <c r="E72" s="15"/>
      <c r="F72" s="15"/>
      <c r="G72" s="15"/>
      <c r="H72" s="15"/>
    </row>
    <row r="73" spans="3:12" x14ac:dyDescent="0.25">
      <c r="C73" s="15">
        <v>4</v>
      </c>
      <c r="D73" s="15">
        <v>150</v>
      </c>
      <c r="E73" s="15"/>
      <c r="F73" s="15"/>
      <c r="G73" s="15"/>
      <c r="H73" s="15"/>
    </row>
    <row r="74" spans="3:12" x14ac:dyDescent="0.25">
      <c r="C74" s="15">
        <v>8</v>
      </c>
      <c r="D74" s="15">
        <v>139</v>
      </c>
      <c r="E74" s="15"/>
      <c r="F74" s="15"/>
      <c r="G74" s="15"/>
      <c r="H74" s="15"/>
    </row>
    <row r="75" spans="3:12" x14ac:dyDescent="0.25">
      <c r="C75" s="15">
        <v>8</v>
      </c>
      <c r="D75" s="15">
        <v>127</v>
      </c>
      <c r="E75" s="15"/>
      <c r="F75" s="15"/>
      <c r="G75" s="15"/>
      <c r="H75" s="15"/>
    </row>
    <row r="76" spans="3:12" x14ac:dyDescent="0.25">
      <c r="C76" s="15">
        <v>16</v>
      </c>
      <c r="D76" s="15">
        <v>176</v>
      </c>
      <c r="E76" s="15"/>
      <c r="F76" s="15"/>
      <c r="G76" s="15"/>
      <c r="H76" s="15"/>
    </row>
    <row r="77" spans="3:12" x14ac:dyDescent="0.25">
      <c r="C77" s="15">
        <v>16</v>
      </c>
      <c r="D77" s="15">
        <v>174</v>
      </c>
      <c r="E77" s="15"/>
      <c r="F77" s="16"/>
      <c r="G77" s="15"/>
      <c r="H77" s="15"/>
    </row>
    <row r="78" spans="3:12" x14ac:dyDescent="0.25">
      <c r="C78" s="15">
        <v>0</v>
      </c>
      <c r="D78" s="15">
        <v>156</v>
      </c>
      <c r="E78" s="15"/>
      <c r="F78" s="15"/>
      <c r="G78" s="15"/>
      <c r="H78" s="15"/>
    </row>
    <row r="79" spans="3:12" x14ac:dyDescent="0.25">
      <c r="C79" s="15">
        <v>0</v>
      </c>
      <c r="D79" s="15">
        <v>126</v>
      </c>
      <c r="E79" s="15"/>
      <c r="F79" s="15"/>
      <c r="G79" s="15"/>
      <c r="H79" s="15"/>
    </row>
    <row r="80" spans="3:12" x14ac:dyDescent="0.25">
      <c r="C80" s="15">
        <v>0</v>
      </c>
      <c r="D80" s="15">
        <v>128</v>
      </c>
      <c r="E80" s="15"/>
      <c r="F80" s="15"/>
      <c r="G80" s="15"/>
      <c r="H80" s="15"/>
    </row>
    <row r="81" spans="3:11" x14ac:dyDescent="0.25">
      <c r="C81" s="15">
        <v>1</v>
      </c>
      <c r="D81" s="15">
        <v>134</v>
      </c>
      <c r="E81" s="15"/>
      <c r="F81" s="15"/>
      <c r="G81" s="15"/>
      <c r="H81" s="15"/>
    </row>
    <row r="82" spans="3:11" x14ac:dyDescent="0.25">
      <c r="C82" s="15">
        <v>1</v>
      </c>
      <c r="D82" s="15">
        <v>116</v>
      </c>
      <c r="E82" s="15"/>
      <c r="F82" s="15"/>
      <c r="G82" s="15"/>
      <c r="H82" s="15"/>
    </row>
    <row r="83" spans="3:11" x14ac:dyDescent="0.25">
      <c r="C83" s="15">
        <v>2</v>
      </c>
      <c r="D83" s="15">
        <v>121</v>
      </c>
      <c r="E83" s="15"/>
      <c r="F83" s="15"/>
      <c r="G83" s="15"/>
      <c r="H83" s="15"/>
    </row>
    <row r="84" spans="3:11" x14ac:dyDescent="0.25">
      <c r="C84" s="15">
        <v>2</v>
      </c>
      <c r="D84" s="15">
        <v>131</v>
      </c>
      <c r="E84" s="15"/>
      <c r="F84" s="15"/>
      <c r="G84" s="15"/>
      <c r="H84" s="15"/>
    </row>
    <row r="85" spans="3:11" x14ac:dyDescent="0.25">
      <c r="C85" s="15">
        <v>4</v>
      </c>
      <c r="D85" s="15">
        <v>131</v>
      </c>
      <c r="E85" s="15"/>
      <c r="F85" s="15"/>
      <c r="G85" s="15"/>
      <c r="H85" s="15"/>
    </row>
    <row r="86" spans="3:11" x14ac:dyDescent="0.25">
      <c r="C86" s="15">
        <v>4</v>
      </c>
      <c r="D86" s="15">
        <v>122</v>
      </c>
      <c r="E86" s="15"/>
      <c r="F86" s="15"/>
      <c r="G86" s="15"/>
      <c r="H86" s="15"/>
    </row>
    <row r="87" spans="3:11" x14ac:dyDescent="0.25">
      <c r="C87" s="15">
        <v>8</v>
      </c>
      <c r="D87" s="15">
        <v>130</v>
      </c>
      <c r="E87" s="15"/>
      <c r="F87" s="15"/>
      <c r="G87" s="15"/>
      <c r="H87" s="15"/>
    </row>
    <row r="88" spans="3:11" x14ac:dyDescent="0.25">
      <c r="C88" s="15">
        <v>8</v>
      </c>
      <c r="D88" s="15">
        <v>146</v>
      </c>
      <c r="E88" s="15"/>
      <c r="F88" s="15"/>
      <c r="G88" s="15"/>
      <c r="H88" s="15"/>
    </row>
    <row r="89" spans="3:11" ht="17.25" x14ac:dyDescent="0.25">
      <c r="C89" s="15">
        <v>16</v>
      </c>
      <c r="D89" s="15">
        <v>131</v>
      </c>
      <c r="E89" s="15"/>
      <c r="F89" s="15" t="s">
        <v>62</v>
      </c>
      <c r="G89" s="18">
        <f>RSQ(D65:D90,C65:C90)</f>
        <v>0.27529105610036492</v>
      </c>
      <c r="H89" s="15"/>
    </row>
    <row r="90" spans="3:11" x14ac:dyDescent="0.25">
      <c r="C90" s="15">
        <v>16</v>
      </c>
      <c r="D90" s="15">
        <v>117</v>
      </c>
      <c r="E90" s="15"/>
      <c r="F90" s="15" t="s">
        <v>63</v>
      </c>
      <c r="G90" s="16">
        <f>SLOPE(D65:D90,C65:C90)</f>
        <v>1.7815611310234969</v>
      </c>
      <c r="H90" s="15"/>
    </row>
    <row r="92" spans="3:11" x14ac:dyDescent="0.25">
      <c r="C92" s="12" t="s">
        <v>22</v>
      </c>
      <c r="D92" s="10"/>
      <c r="E92" s="10"/>
    </row>
    <row r="93" spans="3:11" s="10" customFormat="1" x14ac:dyDescent="0.25">
      <c r="C93" s="19"/>
      <c r="D93" s="15"/>
      <c r="E93" s="15"/>
      <c r="F93" s="15"/>
      <c r="G93" s="15" t="s">
        <v>65</v>
      </c>
      <c r="H93" s="15"/>
    </row>
    <row r="94" spans="3:11" x14ac:dyDescent="0.25">
      <c r="C94" s="17" t="s">
        <v>1</v>
      </c>
      <c r="D94" s="17" t="s">
        <v>8</v>
      </c>
      <c r="E94" s="15"/>
      <c r="F94" s="17" t="s">
        <v>1</v>
      </c>
      <c r="G94" s="17" t="s">
        <v>8</v>
      </c>
      <c r="H94" s="17" t="s">
        <v>9</v>
      </c>
      <c r="I94" s="13"/>
      <c r="J94" s="13"/>
      <c r="K94" s="13"/>
    </row>
    <row r="95" spans="3:11" x14ac:dyDescent="0.25">
      <c r="C95" s="15">
        <v>0</v>
      </c>
      <c r="D95" s="15">
        <v>139</v>
      </c>
      <c r="E95" s="15"/>
      <c r="F95" s="15">
        <v>0</v>
      </c>
      <c r="G95" s="16">
        <f>AVERAGE(D95:D97,D108:D110)</f>
        <v>123.83333333333333</v>
      </c>
      <c r="H95" s="16">
        <f>STDEV(D95:D97,D108:D110)/SQRT(COUNT(D95:D97,D108:D110))</f>
        <v>5.3129820042776146</v>
      </c>
      <c r="I95" s="14"/>
      <c r="J95" s="11"/>
      <c r="K95" s="11"/>
    </row>
    <row r="96" spans="3:11" x14ac:dyDescent="0.25">
      <c r="C96" s="15">
        <v>0</v>
      </c>
      <c r="D96" s="15">
        <v>127</v>
      </c>
      <c r="E96" s="15"/>
      <c r="F96" s="15">
        <v>1</v>
      </c>
      <c r="G96" s="16">
        <f>AVERAGE(D98:D99,D111:D112)</f>
        <v>131.5</v>
      </c>
      <c r="H96" s="16">
        <f>STDEV(D98:D99,D111:D112)/SQRT(COUNT(D98:D99,D111:D112))</f>
        <v>7.2168783648703219</v>
      </c>
      <c r="I96" s="14"/>
      <c r="J96" s="11"/>
      <c r="K96" s="11"/>
    </row>
    <row r="97" spans="3:11" x14ac:dyDescent="0.25">
      <c r="C97" s="15">
        <v>0</v>
      </c>
      <c r="D97" s="15">
        <v>102</v>
      </c>
      <c r="E97" s="15"/>
      <c r="F97" s="15">
        <v>2</v>
      </c>
      <c r="G97" s="16">
        <f>AVERAGE(D100:D101,D113:D114)</f>
        <v>120.25</v>
      </c>
      <c r="H97" s="16">
        <f>STDEV(D100:D101,D113:D114)/SQRT(COUNT(D100:D101,D113:D114))</f>
        <v>4.9560569003997523</v>
      </c>
      <c r="I97" s="14"/>
      <c r="J97" s="11"/>
      <c r="K97" s="11"/>
    </row>
    <row r="98" spans="3:11" x14ac:dyDescent="0.25">
      <c r="C98" s="15">
        <v>1</v>
      </c>
      <c r="D98" s="15">
        <v>147</v>
      </c>
      <c r="E98" s="15"/>
      <c r="F98" s="15">
        <v>4</v>
      </c>
      <c r="G98" s="16">
        <f>AVERAGE(D102:D103,D115:D116)</f>
        <v>124.5</v>
      </c>
      <c r="H98" s="16">
        <f>STDEV(D102:D103,D115:D116)/SQRT(COUNT(D102:D103,D115:D116))</f>
        <v>4.1331989225457484</v>
      </c>
      <c r="I98" s="14"/>
      <c r="J98" s="11"/>
      <c r="K98" s="11"/>
    </row>
    <row r="99" spans="3:11" x14ac:dyDescent="0.25">
      <c r="C99" s="15">
        <v>1</v>
      </c>
      <c r="D99" s="15">
        <v>116</v>
      </c>
      <c r="E99" s="15"/>
      <c r="F99" s="15">
        <v>8</v>
      </c>
      <c r="G99" s="16">
        <f>AVERAGE(D104:D105,D117:D118)</f>
        <v>129</v>
      </c>
      <c r="H99" s="16">
        <f>STDEV(D104:D105,D117:D118)/SQRT(COUNT(D104:D105,D117:D118))</f>
        <v>8.0415587212098796</v>
      </c>
      <c r="I99" s="14"/>
      <c r="J99" s="11"/>
      <c r="K99" s="11"/>
    </row>
    <row r="100" spans="3:11" x14ac:dyDescent="0.25">
      <c r="C100" s="15">
        <v>2</v>
      </c>
      <c r="D100" s="15">
        <v>123</v>
      </c>
      <c r="E100" s="15"/>
      <c r="F100" s="15">
        <v>16</v>
      </c>
      <c r="G100" s="16">
        <f>AVERAGE(D106:D107,D119:D120)</f>
        <v>163</v>
      </c>
      <c r="H100" s="16">
        <f>STDEV(D106:D107,D119:D120)/SQRT(COUNT(D106:D107,D119:D120))</f>
        <v>11.958260743101398</v>
      </c>
      <c r="I100" s="14"/>
      <c r="J100" s="11"/>
      <c r="K100" s="11"/>
    </row>
    <row r="101" spans="3:11" x14ac:dyDescent="0.25">
      <c r="C101" s="15">
        <v>2</v>
      </c>
      <c r="D101" s="15">
        <v>111</v>
      </c>
      <c r="E101" s="15"/>
      <c r="F101" s="15"/>
      <c r="G101" s="15"/>
      <c r="H101" s="15"/>
    </row>
    <row r="102" spans="3:11" x14ac:dyDescent="0.25">
      <c r="C102" s="15">
        <v>4</v>
      </c>
      <c r="D102" s="15">
        <v>133</v>
      </c>
      <c r="E102" s="15"/>
      <c r="F102" s="15"/>
      <c r="G102" s="15"/>
      <c r="H102" s="15"/>
    </row>
    <row r="103" spans="3:11" x14ac:dyDescent="0.25">
      <c r="C103" s="15">
        <v>4</v>
      </c>
      <c r="D103" s="15">
        <v>130</v>
      </c>
      <c r="E103" s="15"/>
      <c r="F103" s="15"/>
      <c r="G103" s="15"/>
      <c r="H103" s="15"/>
    </row>
    <row r="104" spans="3:11" x14ac:dyDescent="0.25">
      <c r="C104" s="15">
        <v>8</v>
      </c>
      <c r="D104" s="15">
        <v>151</v>
      </c>
      <c r="E104" s="15"/>
      <c r="F104" s="15"/>
      <c r="G104" s="15"/>
      <c r="H104" s="15"/>
    </row>
    <row r="105" spans="3:11" x14ac:dyDescent="0.25">
      <c r="C105" s="15">
        <v>8</v>
      </c>
      <c r="D105" s="15">
        <v>117</v>
      </c>
      <c r="E105" s="15"/>
      <c r="F105" s="15"/>
      <c r="G105" s="15"/>
      <c r="H105" s="15"/>
    </row>
    <row r="106" spans="3:11" x14ac:dyDescent="0.25">
      <c r="C106" s="15">
        <v>16</v>
      </c>
      <c r="D106" s="15">
        <v>154</v>
      </c>
      <c r="E106" s="15"/>
      <c r="F106" s="15"/>
      <c r="G106" s="15"/>
      <c r="H106" s="15"/>
    </row>
    <row r="107" spans="3:11" x14ac:dyDescent="0.25">
      <c r="C107" s="15">
        <v>16</v>
      </c>
      <c r="D107" s="15">
        <v>144</v>
      </c>
      <c r="E107" s="15"/>
      <c r="F107" s="16"/>
      <c r="G107" s="15"/>
      <c r="H107" s="15"/>
    </row>
    <row r="108" spans="3:11" x14ac:dyDescent="0.25">
      <c r="C108" s="15">
        <v>0</v>
      </c>
      <c r="D108" s="15">
        <v>119</v>
      </c>
      <c r="E108" s="15"/>
      <c r="F108" s="15"/>
      <c r="G108" s="15"/>
      <c r="H108" s="15"/>
    </row>
    <row r="109" spans="3:11" x14ac:dyDescent="0.25">
      <c r="C109" s="15">
        <v>0</v>
      </c>
      <c r="D109" s="15">
        <v>122</v>
      </c>
      <c r="E109" s="15"/>
      <c r="F109" s="15"/>
      <c r="G109" s="15"/>
      <c r="H109" s="15"/>
    </row>
    <row r="110" spans="3:11" x14ac:dyDescent="0.25">
      <c r="C110" s="15">
        <v>0</v>
      </c>
      <c r="D110" s="15">
        <v>134</v>
      </c>
      <c r="E110" s="15"/>
      <c r="F110" s="15"/>
      <c r="G110" s="15"/>
      <c r="H110" s="15"/>
    </row>
    <row r="111" spans="3:11" x14ac:dyDescent="0.25">
      <c r="C111" s="15">
        <v>1</v>
      </c>
      <c r="D111" s="15">
        <v>140</v>
      </c>
      <c r="E111" s="15"/>
      <c r="F111" s="15"/>
      <c r="G111" s="15"/>
      <c r="H111" s="15"/>
    </row>
    <row r="112" spans="3:11" x14ac:dyDescent="0.25">
      <c r="C112" s="15">
        <v>1</v>
      </c>
      <c r="D112" s="15">
        <v>123</v>
      </c>
      <c r="E112" s="15"/>
      <c r="F112" s="15"/>
      <c r="G112" s="15"/>
      <c r="H112" s="15"/>
    </row>
    <row r="113" spans="3:8" x14ac:dyDescent="0.25">
      <c r="C113" s="15">
        <v>2</v>
      </c>
      <c r="D113" s="15">
        <v>114</v>
      </c>
      <c r="E113" s="15"/>
      <c r="F113" s="15"/>
      <c r="G113" s="15"/>
      <c r="H113" s="15"/>
    </row>
    <row r="114" spans="3:8" x14ac:dyDescent="0.25">
      <c r="C114" s="15">
        <v>2</v>
      </c>
      <c r="D114" s="15">
        <v>133</v>
      </c>
      <c r="E114" s="15"/>
      <c r="F114" s="15"/>
      <c r="G114" s="15"/>
      <c r="H114" s="15"/>
    </row>
    <row r="115" spans="3:8" x14ac:dyDescent="0.25">
      <c r="C115" s="15">
        <v>4</v>
      </c>
      <c r="D115" s="15">
        <v>119</v>
      </c>
      <c r="E115" s="15"/>
      <c r="F115" s="15"/>
      <c r="G115" s="15"/>
      <c r="H115" s="15"/>
    </row>
    <row r="116" spans="3:8" x14ac:dyDescent="0.25">
      <c r="C116" s="15">
        <v>4</v>
      </c>
      <c r="D116" s="15">
        <v>116</v>
      </c>
      <c r="E116" s="15"/>
      <c r="F116" s="15"/>
      <c r="G116" s="15"/>
      <c r="H116" s="15"/>
    </row>
    <row r="117" spans="3:8" x14ac:dyDescent="0.25">
      <c r="C117" s="15">
        <v>8</v>
      </c>
      <c r="D117" s="15">
        <v>117</v>
      </c>
      <c r="E117" s="15"/>
      <c r="F117" s="15"/>
      <c r="G117" s="15"/>
      <c r="H117" s="15"/>
    </row>
    <row r="118" spans="3:8" x14ac:dyDescent="0.25">
      <c r="C118" s="15">
        <v>8</v>
      </c>
      <c r="D118" s="15">
        <v>131</v>
      </c>
      <c r="E118" s="15"/>
      <c r="F118" s="15"/>
      <c r="G118" s="15"/>
      <c r="H118" s="15"/>
    </row>
    <row r="119" spans="3:8" ht="17.25" x14ac:dyDescent="0.25">
      <c r="C119" s="15">
        <v>16</v>
      </c>
      <c r="D119" s="15">
        <v>156</v>
      </c>
      <c r="E119" s="15"/>
      <c r="F119" s="15" t="s">
        <v>62</v>
      </c>
      <c r="G119" s="18">
        <f>RSQ(D95:D120,C95:C120)</f>
        <v>0.41590440416338487</v>
      </c>
      <c r="H119" s="15"/>
    </row>
    <row r="120" spans="3:8" x14ac:dyDescent="0.25">
      <c r="C120" s="15">
        <v>16</v>
      </c>
      <c r="D120" s="15">
        <v>198</v>
      </c>
      <c r="E120" s="15"/>
      <c r="F120" s="15" t="s">
        <v>63</v>
      </c>
      <c r="G120" s="16">
        <f>SLOPE(D95:D120,C95:C120)</f>
        <v>2.2628434886499402</v>
      </c>
      <c r="H120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2" width="4.7109375" style="10" customWidth="1"/>
    <col min="3" max="3" width="18.28515625" bestFit="1" customWidth="1"/>
    <col min="4" max="4" width="15" bestFit="1" customWidth="1"/>
  </cols>
  <sheetData>
    <row r="1" spans="2:8" s="10" customFormat="1" x14ac:dyDescent="0.25"/>
    <row r="2" spans="2:8" s="10" customFormat="1" x14ac:dyDescent="0.25">
      <c r="B2" s="10" t="s">
        <v>80</v>
      </c>
    </row>
    <row r="3" spans="2:8" s="10" customFormat="1" x14ac:dyDescent="0.25"/>
    <row r="4" spans="2:8" ht="17.25" x14ac:dyDescent="0.25">
      <c r="C4" s="21" t="s">
        <v>52</v>
      </c>
      <c r="D4" s="21" t="s">
        <v>35</v>
      </c>
      <c r="E4" s="21" t="s">
        <v>9</v>
      </c>
    </row>
    <row r="5" spans="2:8" x14ac:dyDescent="0.25">
      <c r="C5" s="15">
        <v>3.5</v>
      </c>
      <c r="D5" s="15">
        <v>9.1999999999999993</v>
      </c>
      <c r="E5" s="15">
        <v>2.1</v>
      </c>
      <c r="G5" s="15"/>
      <c r="H5" s="18"/>
    </row>
    <row r="6" spans="2:8" x14ac:dyDescent="0.25">
      <c r="C6" s="15">
        <v>5</v>
      </c>
      <c r="D6" s="15">
        <v>2.2000000000000002</v>
      </c>
      <c r="E6" s="15">
        <v>0.6</v>
      </c>
      <c r="G6" s="15"/>
      <c r="H6" s="16"/>
    </row>
    <row r="7" spans="2:8" x14ac:dyDescent="0.25">
      <c r="C7" s="15">
        <v>7</v>
      </c>
      <c r="D7" s="15">
        <v>1.8</v>
      </c>
      <c r="E7" s="15">
        <v>0.8</v>
      </c>
    </row>
    <row r="8" spans="2:8" x14ac:dyDescent="0.25">
      <c r="C8" s="15">
        <v>9</v>
      </c>
      <c r="D8" s="15">
        <v>2.2999999999999998</v>
      </c>
      <c r="E8" s="15">
        <v>0.6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2" width="4.7109375" style="10" customWidth="1"/>
    <col min="3" max="3" width="20.5703125" bestFit="1" customWidth="1"/>
    <col min="4" max="4" width="15" bestFit="1" customWidth="1"/>
  </cols>
  <sheetData>
    <row r="1" spans="2:5" s="10" customFormat="1" x14ac:dyDescent="0.25"/>
    <row r="2" spans="2:5" s="10" customFormat="1" x14ac:dyDescent="0.25">
      <c r="B2" s="10" t="s">
        <v>81</v>
      </c>
    </row>
    <row r="3" spans="2:5" s="10" customFormat="1" x14ac:dyDescent="0.25"/>
    <row r="4" spans="2:5" ht="17.25" x14ac:dyDescent="0.25">
      <c r="C4" s="21" t="s">
        <v>53</v>
      </c>
      <c r="D4" s="21" t="s">
        <v>35</v>
      </c>
      <c r="E4" s="21" t="s">
        <v>9</v>
      </c>
    </row>
    <row r="5" spans="2:5" x14ac:dyDescent="0.25">
      <c r="C5" s="15">
        <v>6.48</v>
      </c>
      <c r="D5" s="15">
        <v>11.4</v>
      </c>
      <c r="E5" s="15">
        <v>0.9</v>
      </c>
    </row>
    <row r="6" spans="2:5" x14ac:dyDescent="0.25">
      <c r="C6" s="15">
        <v>3.63</v>
      </c>
      <c r="D6" s="15">
        <v>4.0999999999999996</v>
      </c>
      <c r="E6" s="15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S2</vt:lpstr>
      <vt:lpstr>Figure S3</vt:lpstr>
      <vt:lpstr>Figure S5</vt:lpstr>
      <vt:lpstr>Figure S6</vt:lpstr>
      <vt:lpstr>Figure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Theran Riedel</dc:creator>
  <cp:lastModifiedBy>Lewandowski, Michael</cp:lastModifiedBy>
  <dcterms:created xsi:type="dcterms:W3CDTF">2017-06-15T19:28:32Z</dcterms:created>
  <dcterms:modified xsi:type="dcterms:W3CDTF">2018-01-24T18:08:13Z</dcterms:modified>
</cp:coreProperties>
</file>